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drawings/drawing2.xml" ContentType="application/vnd.openxmlformats-officedocument.drawingml.chartshapes+xml"/>
  <Override PartName="/xl/charts/chart2.xml" ContentType="application/vnd.openxmlformats-officedocument.drawingml.chart+xml"/>
  <Override PartName="/xl/theme/themeOverride2.xml" ContentType="application/vnd.openxmlformats-officedocument.themeOverride+xml"/>
  <Override PartName="/xl/drawings/drawing3.xml" ContentType="application/vnd.openxmlformats-officedocument.drawingml.chartshapes+xml"/>
  <Override PartName="/xl/charts/chart3.xml" ContentType="application/vnd.openxmlformats-officedocument.drawingml.chart+xml"/>
  <Override PartName="/xl/theme/themeOverride3.xml" ContentType="application/vnd.openxmlformats-officedocument.themeOverride+xml"/>
  <Override PartName="/xl/drawings/drawing4.xml" ContentType="application/vnd.openxmlformats-officedocument.drawingml.chartshapes+xml"/>
  <Override PartName="/xl/drawings/drawing5.xml" ContentType="application/vnd.openxmlformats-officedocument.drawing+xml"/>
  <Override PartName="/xl/charts/chart4.xml" ContentType="application/vnd.openxmlformats-officedocument.drawingml.chart+xml"/>
  <Override PartName="/xl/drawings/drawing6.xml" ContentType="application/vnd.openxmlformats-officedocument.drawingml.chartshapes+xml"/>
  <Override PartName="/xl/charts/chart5.xml" ContentType="application/vnd.openxmlformats-officedocument.drawingml.chart+xml"/>
  <Override PartName="/xl/theme/themeOverride4.xml" ContentType="application/vnd.openxmlformats-officedocument.themeOverride+xml"/>
  <Override PartName="/xl/drawings/drawing7.xml" ContentType="application/vnd.openxmlformats-officedocument.drawingml.chartshapes+xml"/>
  <Override PartName="/xl/drawings/drawing8.xml" ContentType="application/vnd.openxmlformats-officedocument.drawing+xml"/>
  <Override PartName="/xl/charts/chart6.xml" ContentType="application/vnd.openxmlformats-officedocument.drawingml.chart+xml"/>
  <Override PartName="/xl/drawings/drawing9.xml" ContentType="application/vnd.openxmlformats-officedocument.drawingml.chartshapes+xml"/>
  <Override PartName="/xl/drawings/drawing10.xml" ContentType="application/vnd.openxmlformats-officedocument.drawing+xml"/>
  <Override PartName="/xl/charts/chart7.xml" ContentType="application/vnd.openxmlformats-officedocument.drawingml.chart+xml"/>
  <Override PartName="/xl/drawings/drawing11.xml" ContentType="application/vnd.openxmlformats-officedocument.drawingml.chartshapes+xml"/>
  <Override PartName="/xl/charts/chart8.xml" ContentType="application/vnd.openxmlformats-officedocument.drawingml.chart+xml"/>
  <Override PartName="/xl/drawings/drawing12.xml" ContentType="application/vnd.openxmlformats-officedocument.drawingml.chartshapes+xml"/>
  <Override PartName="/xl/charts/chart9.xml" ContentType="application/vnd.openxmlformats-officedocument.drawingml.chart+xml"/>
  <Override PartName="/xl/drawings/drawing13.xml" ContentType="application/vnd.openxmlformats-officedocument.drawingml.chartshapes+xml"/>
  <Override PartName="/xl/drawings/drawing14.xml" ContentType="application/vnd.openxmlformats-officedocument.drawing+xml"/>
  <Override PartName="/xl/charts/chart10.xml" ContentType="application/vnd.openxmlformats-officedocument.drawingml.chart+xml"/>
  <Override PartName="/xl/drawings/drawing15.xml" ContentType="application/vnd.openxmlformats-officedocument.drawingml.chartshapes+xml"/>
  <Override PartName="/xl/charts/chart11.xml" ContentType="application/vnd.openxmlformats-officedocument.drawingml.chart+xml"/>
  <Override PartName="/xl/theme/themeOverride5.xml" ContentType="application/vnd.openxmlformats-officedocument.themeOverride+xml"/>
  <Override PartName="/xl/drawings/drawing16.xml" ContentType="application/vnd.openxmlformats-officedocument.drawingml.chartshapes+xml"/>
  <Override PartName="/xl/charts/chart12.xml" ContentType="application/vnd.openxmlformats-officedocument.drawingml.chart+xml"/>
  <Override PartName="/xl/theme/themeOverride6.xml" ContentType="application/vnd.openxmlformats-officedocument.themeOverride+xml"/>
  <Override PartName="/xl/drawings/drawing17.xml" ContentType="application/vnd.openxmlformats-officedocument.drawingml.chartshapes+xml"/>
  <Override PartName="/xl/drawings/drawing18.xml" ContentType="application/vnd.openxmlformats-officedocument.drawing+xml"/>
  <Override PartName="/xl/charts/chart13.xml" ContentType="application/vnd.openxmlformats-officedocument.drawingml.chart+xml"/>
  <Override PartName="/xl/drawings/drawing19.xml" ContentType="application/vnd.openxmlformats-officedocument.drawingml.chartshapes+xml"/>
  <Override PartName="/xl/charts/chart14.xml" ContentType="application/vnd.openxmlformats-officedocument.drawingml.chart+xml"/>
  <Override PartName="/xl/theme/themeOverride7.xml" ContentType="application/vnd.openxmlformats-officedocument.themeOverride+xml"/>
  <Override PartName="/xl/drawings/drawing20.xml" ContentType="application/vnd.openxmlformats-officedocument.drawingml.chartshapes+xml"/>
  <Override PartName="/xl/charts/chart15.xml" ContentType="application/vnd.openxmlformats-officedocument.drawingml.chart+xml"/>
  <Override PartName="/xl/theme/themeOverride8.xml" ContentType="application/vnd.openxmlformats-officedocument.themeOverride+xml"/>
  <Override PartName="/xl/drawings/drawing21.xml" ContentType="application/vnd.openxmlformats-officedocument.drawingml.chartshapes+xml"/>
  <Override PartName="/xl/drawings/drawing22.xml" ContentType="application/vnd.openxmlformats-officedocument.drawing+xml"/>
  <Override PartName="/xl/charts/chart16.xml" ContentType="application/vnd.openxmlformats-officedocument.drawingml.chart+xml"/>
  <Override PartName="/xl/theme/themeOverride9.xml" ContentType="application/vnd.openxmlformats-officedocument.themeOverride+xml"/>
  <Override PartName="/xl/drawings/drawing23.xml" ContentType="application/vnd.openxmlformats-officedocument.drawingml.chartshapes+xml"/>
  <Override PartName="/xl/charts/chart17.xml" ContentType="application/vnd.openxmlformats-officedocument.drawingml.chart+xml"/>
  <Override PartName="/xl/theme/themeOverride10.xml" ContentType="application/vnd.openxmlformats-officedocument.themeOverride+xml"/>
  <Override PartName="/xl/drawings/drawing24.xml" ContentType="application/vnd.openxmlformats-officedocument.drawingml.chartshapes+xml"/>
  <Override PartName="/xl/charts/chart18.xml" ContentType="application/vnd.openxmlformats-officedocument.drawingml.chart+xml"/>
  <Override PartName="/xl/theme/themeOverride11.xml" ContentType="application/vnd.openxmlformats-officedocument.themeOverride+xml"/>
  <Override PartName="/xl/drawings/drawing25.xml" ContentType="application/vnd.openxmlformats-officedocument.drawingml.chartshapes+xml"/>
  <Override PartName="/xl/charts/chart19.xml" ContentType="application/vnd.openxmlformats-officedocument.drawingml.chart+xml"/>
  <Override PartName="/xl/theme/themeOverride12.xml" ContentType="application/vnd.openxmlformats-officedocument.themeOverride+xml"/>
  <Override PartName="/xl/drawings/drawing26.xml" ContentType="application/vnd.openxmlformats-officedocument.drawingml.chartshapes+xml"/>
  <Override PartName="/xl/charts/chart20.xml" ContentType="application/vnd.openxmlformats-officedocument.drawingml.chart+xml"/>
  <Override PartName="/xl/theme/themeOverride13.xml" ContentType="application/vnd.openxmlformats-officedocument.themeOverride+xml"/>
  <Override PartName="/xl/drawings/drawing27.xml" ContentType="application/vnd.openxmlformats-officedocument.drawingml.chartshapes+xml"/>
  <Override PartName="/xl/charts/chart21.xml" ContentType="application/vnd.openxmlformats-officedocument.drawingml.chart+xml"/>
  <Override PartName="/xl/theme/themeOverride14.xml" ContentType="application/vnd.openxmlformats-officedocument.themeOverride+xml"/>
  <Override PartName="/xl/drawings/drawing28.xml" ContentType="application/vnd.openxmlformats-officedocument.drawingml.chartshapes+xml"/>
  <Override PartName="/xl/charts/chart22.xml" ContentType="application/vnd.openxmlformats-officedocument.drawingml.chart+xml"/>
  <Override PartName="/xl/theme/themeOverride15.xml" ContentType="application/vnd.openxmlformats-officedocument.themeOverride+xml"/>
  <Override PartName="/xl/drawings/drawing29.xml" ContentType="application/vnd.openxmlformats-officedocument.drawingml.chartshapes+xml"/>
  <Override PartName="/xl/charts/chart23.xml" ContentType="application/vnd.openxmlformats-officedocument.drawingml.chart+xml"/>
  <Override PartName="/xl/theme/themeOverride16.xml" ContentType="application/vnd.openxmlformats-officedocument.themeOverride+xml"/>
  <Override PartName="/xl/drawings/drawing30.xml" ContentType="application/vnd.openxmlformats-officedocument.drawingml.chartshapes+xml"/>
  <Override PartName="/xl/charts/chart24.xml" ContentType="application/vnd.openxmlformats-officedocument.drawingml.chart+xml"/>
  <Override PartName="/xl/drawings/drawing31.xml" ContentType="application/vnd.openxmlformats-officedocument.drawingml.chartshapes+xml"/>
  <Override PartName="/xl/charts/chart25.xml" ContentType="application/vnd.openxmlformats-officedocument.drawingml.chart+xml"/>
  <Override PartName="/xl/theme/themeOverride17.xml" ContentType="application/vnd.openxmlformats-officedocument.themeOverride+xml"/>
  <Override PartName="/xl/drawings/drawing32.xml" ContentType="application/vnd.openxmlformats-officedocument.drawingml.chartshapes+xml"/>
  <Override PartName="/xl/charts/chart26.xml" ContentType="application/vnd.openxmlformats-officedocument.drawingml.chart+xml"/>
  <Override PartName="/xl/theme/themeOverride18.xml" ContentType="application/vnd.openxmlformats-officedocument.themeOverride+xml"/>
  <Override PartName="/xl/drawings/drawing33.xml" ContentType="application/vnd.openxmlformats-officedocument.drawingml.chartshapes+xml"/>
  <Override PartName="/xl/charts/chart27.xml" ContentType="application/vnd.openxmlformats-officedocument.drawingml.chart+xml"/>
  <Override PartName="/xl/theme/themeOverride19.xml" ContentType="application/vnd.openxmlformats-officedocument.themeOverride+xml"/>
  <Override PartName="/xl/drawings/drawing34.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codeName="ThisWorkbook"/>
  <mc:AlternateContent xmlns:mc="http://schemas.openxmlformats.org/markup-compatibility/2006">
    <mc:Choice Requires="x15">
      <x15ac:absPath xmlns:x15ac="http://schemas.microsoft.com/office/spreadsheetml/2010/11/ac" url="\\158.210.91.142\c16gio\00_Inventory\JNGI_2020\001_JNGI2020_速報値\"/>
    </mc:Choice>
  </mc:AlternateContent>
  <xr:revisionPtr revIDLastSave="0" documentId="13_ncr:1_{126B2556-00C0-4E95-8317-74CA1E9443A6}" xr6:coauthVersionLast="41" xr6:coauthVersionMax="41" xr10:uidLastSave="{00000000-0000-0000-0000-000000000000}"/>
  <bookViews>
    <workbookView xWindow="-120" yWindow="-120" windowWidth="19440" windowHeight="15000" xr2:uid="{25F82E4F-A31F-446D-8667-E536F897C95F}"/>
  </bookViews>
  <sheets>
    <sheet name="0.Contents" sheetId="61" r:id="rId1"/>
    <sheet name="Notes" sheetId="99" r:id="rId2"/>
    <sheet name="1.Total" sheetId="64" r:id="rId3"/>
    <sheet name="2.CO2-Sector" sheetId="65" r:id="rId4"/>
    <sheet name="3.Allocated_CO2-Sector" sheetId="66" r:id="rId5"/>
    <sheet name="4.CO2-Share" sheetId="112" r:id="rId6"/>
    <sheet name="5.CH4" sheetId="74" r:id="rId7"/>
    <sheet name="6.N2O" sheetId="76" r:id="rId8"/>
    <sheet name="7.F-gas" sheetId="100" r:id="rId9"/>
    <sheet name="リンク切公表時非表示（グラフの添え物）" sheetId="113" state="hidden" r:id="rId10"/>
  </sheets>
  <externalReferences>
    <externalReference r:id="rId11"/>
  </externalReferences>
  <definedNames>
    <definedName name="_1__123Graph_Aグラフ_2A" localSheetId="5" hidden="1">#REF!</definedName>
    <definedName name="_1__123Graph_Aグラフ_2A" localSheetId="9" hidden="1">#REF!</definedName>
    <definedName name="_1__123Graph_Aグラフ_2A" hidden="1">#REF!</definedName>
    <definedName name="_2__123Graph_Bグラフ_2A" localSheetId="5" hidden="1">#REF!</definedName>
    <definedName name="_2__123Graph_Bグラフ_2A" localSheetId="9" hidden="1">#REF!</definedName>
    <definedName name="_2__123Graph_Bグラフ_2A" hidden="1">#REF!</definedName>
    <definedName name="_3__123Graph_Cグラフ_2A" localSheetId="5" hidden="1">#REF!</definedName>
    <definedName name="_3__123Graph_Cグラフ_2A" localSheetId="9" hidden="1">#REF!</definedName>
    <definedName name="_3__123Graph_Cグラフ_2A" hidden="1">#REF!</definedName>
    <definedName name="_4__123Graph_Dグラフ_2A" localSheetId="5" hidden="1">#REF!</definedName>
    <definedName name="_4__123Graph_Dグラフ_2A" localSheetId="9" hidden="1">#REF!</definedName>
    <definedName name="_4__123Graph_Dグラフ_2A" hidden="1">#REF!</definedName>
    <definedName name="_5__123Graph_Eグラフ_2A" localSheetId="5" hidden="1">#REF!</definedName>
    <definedName name="_5__123Graph_Eグラフ_2A" localSheetId="9" hidden="1">#REF!</definedName>
    <definedName name="_5__123Graph_Eグラフ_2A" hidden="1">#REF!</definedName>
    <definedName name="_6__123Graph_Xグラフ_2A" localSheetId="5" hidden="1">#REF!</definedName>
    <definedName name="_6__123Graph_Xグラフ_2A" localSheetId="9" hidden="1">#REF!</definedName>
    <definedName name="_6__123Graph_Xグラフ_2A" hidden="1">#REF!</definedName>
    <definedName name="_Fill" localSheetId="5" hidden="1">#REF!</definedName>
    <definedName name="_Fill" localSheetId="9" hidden="1">#REF!</definedName>
    <definedName name="_Fill" hidden="1">#REF!</definedName>
    <definedName name="_Regression_Out" localSheetId="5" hidden="1">#REF!</definedName>
    <definedName name="_Regression_Out" localSheetId="9" hidden="1">#REF!</definedName>
    <definedName name="_Regression_Out" hidden="1">#REF!</definedName>
    <definedName name="_Regression_X" localSheetId="5" hidden="1">#REF!</definedName>
    <definedName name="_Regression_X" localSheetId="9" hidden="1">#REF!</definedName>
    <definedName name="_Regression_X" hidden="1">#REF!</definedName>
    <definedName name="_Regression_Y" localSheetId="5" hidden="1">#REF!</definedName>
    <definedName name="_Regression_Y" localSheetId="9" hidden="1">#REF!</definedName>
    <definedName name="_Regression_Y" hidden="1">#REF!</definedName>
    <definedName name="CRF_CountryName">[1]Sheet1!$C$4</definedName>
    <definedName name="CRF_InventoryYear">[1]Sheet1!$C$6</definedName>
    <definedName name="CRF_Submission">[1]Sheet1!$C$30</definedName>
    <definedName name="CRF_Table1.A_a_s2_Main" localSheetId="5">#REF!</definedName>
    <definedName name="CRF_Table1.A_a_s2_Main">#REF!</definedName>
    <definedName name="CRF_Table2_II_.Fs1_Dyn1A17" localSheetId="5">#REF!</definedName>
    <definedName name="CRF_Table2_II_.Fs1_Dyn1A17">#REF!</definedName>
    <definedName name="CRF_Table2_II_.Fs1_Dyn1A19" localSheetId="5">#REF!</definedName>
    <definedName name="CRF_Table2_II_.Fs1_Dyn1A19">#REF!</definedName>
    <definedName name="CRF_Table2_II_.Fs1_Dyn1A21" localSheetId="5">#REF!</definedName>
    <definedName name="CRF_Table2_II_.Fs1_Dyn1A21">#REF!</definedName>
    <definedName name="CRF_Table2_II_.Fs1_Dyn1A23" localSheetId="5">#REF!</definedName>
    <definedName name="CRF_Table2_II_.Fs1_Dyn1A23">#REF!</definedName>
    <definedName name="CRF_Table2_II_.Fs1_Dyn1A25" localSheetId="5">#REF!</definedName>
    <definedName name="CRF_Table2_II_.Fs1_Dyn1A25">#REF!</definedName>
    <definedName name="CRF_Table2_II_.Fs1_Dyn1A27" localSheetId="5">#REF!</definedName>
    <definedName name="CRF_Table2_II_.Fs1_Dyn1A27">#REF!</definedName>
    <definedName name="CRF_Table2_II_.Fs1_Dyn2A30" localSheetId="5">#REF!</definedName>
    <definedName name="CRF_Table2_II_.Fs1_Dyn2A30">#REF!</definedName>
    <definedName name="CRF_Table2_II_.Fs1_Dyn2A32" localSheetId="5">#REF!</definedName>
    <definedName name="CRF_Table2_II_.Fs1_Dyn2A32">#REF!</definedName>
    <definedName name="CRF_Table2_II_.Fs1_Main" localSheetId="5">#REF!</definedName>
    <definedName name="CRF_Table2_II_.Fs1_Main">#REF!</definedName>
    <definedName name="CRF_Table4s1_Dyn1" localSheetId="5">#REF!</definedName>
    <definedName name="CRF_Table4s1_Dyn1">#REF!</definedName>
    <definedName name="CRF_Table4s1_DynA20" localSheetId="5">#REF!</definedName>
    <definedName name="CRF_Table4s1_DynA20">#REF!</definedName>
    <definedName name="CRF_Table4s1_Main" localSheetId="5">#REF!</definedName>
    <definedName name="CRF_Table4s1_Main">#REF!</definedName>
    <definedName name="menu" localSheetId="5">#REF!</definedName>
    <definedName name="menu">#REF!</definedName>
    <definedName name="_xlnm.Print_Area" localSheetId="0">'0.Contents'!$A$2:$D$18</definedName>
    <definedName name="_xlnm.Print_Area" localSheetId="2">'1.Total'!$A$1:$CA$117</definedName>
    <definedName name="regression" localSheetId="5" hidden="1">#REF!</definedName>
    <definedName name="regression" localSheetId="9" hidden="1">#REF!</definedName>
    <definedName name="regression" hidden="1">#REF!</definedName>
    <definedName name="regressiona1" localSheetId="5" hidden="1">#REF!</definedName>
    <definedName name="regressiona1" localSheetId="9" hidden="1">#REF!</definedName>
    <definedName name="regressiona1" hidden="1">#REF!</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C69" i="66" l="1"/>
  <c r="Y29" i="100" l="1"/>
  <c r="BD40" i="100" l="1"/>
  <c r="BD39" i="100" s="1"/>
  <c r="BE40" i="100"/>
  <c r="BE39" i="100" s="1"/>
  <c r="BD41" i="100"/>
  <c r="BE41" i="100"/>
  <c r="BD42" i="100"/>
  <c r="BE42" i="100"/>
  <c r="BD43" i="100"/>
  <c r="BE43" i="100"/>
  <c r="BD44" i="100"/>
  <c r="BE44" i="100"/>
  <c r="BD45" i="100"/>
  <c r="BE45" i="100"/>
  <c r="BD46" i="100"/>
  <c r="BE46" i="100"/>
  <c r="BD47" i="100"/>
  <c r="BE47" i="100"/>
  <c r="BD48" i="100"/>
  <c r="BE48" i="100"/>
  <c r="BD49" i="100"/>
  <c r="BE49" i="100"/>
  <c r="BD42" i="65" l="1"/>
  <c r="BE42" i="65"/>
  <c r="BD43" i="65"/>
  <c r="BE43" i="65"/>
  <c r="BD44" i="65"/>
  <c r="BE44" i="65"/>
  <c r="BD45" i="65"/>
  <c r="BE45" i="65"/>
  <c r="BD46" i="65"/>
  <c r="BE46" i="65"/>
  <c r="BD47" i="65"/>
  <c r="BE47" i="65"/>
  <c r="BD48" i="65"/>
  <c r="BE48" i="65"/>
  <c r="BD49" i="65"/>
  <c r="BE49" i="65"/>
  <c r="BD42" i="66"/>
  <c r="BE42" i="66"/>
  <c r="BD43" i="66"/>
  <c r="BE43" i="66"/>
  <c r="BD44" i="66"/>
  <c r="BE44" i="66"/>
  <c r="BE96" i="66" s="1"/>
  <c r="BD45" i="66"/>
  <c r="BE45" i="66"/>
  <c r="BD46" i="66"/>
  <c r="BE46" i="66"/>
  <c r="BE98" i="66" s="1"/>
  <c r="BD47" i="66"/>
  <c r="BE47" i="66"/>
  <c r="BD48" i="66"/>
  <c r="BE48" i="66"/>
  <c r="BE100" i="66" s="1"/>
  <c r="BD49" i="66"/>
  <c r="BE49" i="66"/>
  <c r="BE101" i="66" s="1"/>
  <c r="BD50" i="66"/>
  <c r="BE50" i="66"/>
  <c r="BE102" i="66" s="1"/>
  <c r="BE51" i="66" l="1"/>
  <c r="BE99" i="66"/>
  <c r="BE97" i="66"/>
  <c r="BE95" i="66"/>
  <c r="BD51" i="66"/>
  <c r="BE103" i="66" s="1"/>
  <c r="BD50" i="65"/>
  <c r="BE50" i="65"/>
  <c r="BE50" i="74"/>
  <c r="BE51" i="74"/>
  <c r="BE52" i="74"/>
  <c r="BE53" i="74"/>
  <c r="BE54" i="74"/>
  <c r="BE55" i="74"/>
  <c r="BD14" i="74"/>
  <c r="BE14" i="74"/>
  <c r="BD15" i="74"/>
  <c r="BE15" i="74"/>
  <c r="BD16" i="74"/>
  <c r="BE16" i="74"/>
  <c r="BD17" i="74"/>
  <c r="BE17" i="74"/>
  <c r="BD18" i="74"/>
  <c r="BE18" i="74"/>
  <c r="BD19" i="74"/>
  <c r="BE19" i="74"/>
  <c r="BE45" i="76"/>
  <c r="BE46" i="76"/>
  <c r="BE47" i="76"/>
  <c r="BE48" i="76"/>
  <c r="BE49" i="76"/>
  <c r="BD13" i="76"/>
  <c r="BE13" i="76"/>
  <c r="BD14" i="76"/>
  <c r="BE14" i="76"/>
  <c r="BD15" i="76"/>
  <c r="BE15" i="76"/>
  <c r="BD16" i="76"/>
  <c r="BE16" i="76"/>
  <c r="BD17" i="76"/>
  <c r="BE17" i="76"/>
  <c r="BE189" i="100"/>
  <c r="BD190" i="100"/>
  <c r="BE190" i="100"/>
  <c r="BD191" i="100"/>
  <c r="BE191" i="100"/>
  <c r="BD192" i="100"/>
  <c r="BE192" i="100"/>
  <c r="BD193" i="100"/>
  <c r="BE193" i="100"/>
  <c r="BD194" i="100"/>
  <c r="BE194" i="100"/>
  <c r="BD195" i="100"/>
  <c r="BE195" i="100"/>
  <c r="BE196" i="100"/>
  <c r="BD197" i="100"/>
  <c r="BE197" i="100"/>
  <c r="BD198" i="100"/>
  <c r="BE198" i="100"/>
  <c r="BD199" i="100"/>
  <c r="BE199" i="100"/>
  <c r="BE200" i="100"/>
  <c r="BE171" i="100"/>
  <c r="BE172" i="100"/>
  <c r="BE173" i="100"/>
  <c r="BE174" i="100"/>
  <c r="BE175" i="100"/>
  <c r="BE176" i="100"/>
  <c r="BE177" i="100"/>
  <c r="BE178" i="100"/>
  <c r="BE179" i="100"/>
  <c r="BE180" i="100"/>
  <c r="BE181" i="100"/>
  <c r="BE182" i="100"/>
  <c r="BE183" i="100"/>
  <c r="BE184" i="100"/>
  <c r="BE185" i="100"/>
  <c r="BE186" i="100"/>
  <c r="BE187" i="100"/>
  <c r="BE188" i="100"/>
  <c r="BE52" i="100"/>
  <c r="BE54" i="100"/>
  <c r="BE56" i="100"/>
  <c r="BE58" i="100"/>
  <c r="BE57" i="100" s="1"/>
  <c r="BE60" i="100"/>
  <c r="BE62" i="100"/>
  <c r="BD51" i="100"/>
  <c r="BD50" i="100" s="1"/>
  <c r="BE51" i="100"/>
  <c r="BE50" i="100" s="1"/>
  <c r="BD52" i="100"/>
  <c r="BD53" i="100"/>
  <c r="BE53" i="100"/>
  <c r="BD54" i="100"/>
  <c r="BD55" i="100"/>
  <c r="BE55" i="100"/>
  <c r="BD56" i="100"/>
  <c r="BD57" i="100"/>
  <c r="BD58" i="100"/>
  <c r="BD59" i="100"/>
  <c r="BE59" i="100"/>
  <c r="BD60" i="100"/>
  <c r="BD61" i="100"/>
  <c r="BE61" i="100"/>
  <c r="BD62" i="100"/>
  <c r="BD63" i="100"/>
  <c r="BE63" i="100"/>
  <c r="BD65" i="100"/>
  <c r="BD64" i="100" s="1"/>
  <c r="BE65" i="100"/>
  <c r="BE64" i="100" s="1"/>
  <c r="BD66" i="100"/>
  <c r="BE66" i="100"/>
  <c r="BD67" i="100"/>
  <c r="BE67" i="100"/>
  <c r="AA48" i="65" l="1"/>
  <c r="BD60" i="65" l="1"/>
  <c r="BE60" i="65"/>
  <c r="BD188" i="100" l="1"/>
  <c r="BD187" i="100"/>
  <c r="AJ187" i="100"/>
  <c r="AF187" i="100"/>
  <c r="AB187" i="100"/>
  <c r="BD186" i="100"/>
  <c r="BD185" i="100"/>
  <c r="BD184" i="100"/>
  <c r="BD181" i="100"/>
  <c r="AS181" i="100"/>
  <c r="AK181" i="100"/>
  <c r="AC181" i="100"/>
  <c r="BD180" i="100"/>
  <c r="AE180" i="100"/>
  <c r="AB180" i="100"/>
  <c r="BD179" i="100"/>
  <c r="BD178" i="100"/>
  <c r="BD177" i="100"/>
  <c r="BD176" i="100"/>
  <c r="BD175" i="100"/>
  <c r="BD174" i="100"/>
  <c r="AO174" i="100"/>
  <c r="AM174" i="100"/>
  <c r="AD174" i="100"/>
  <c r="BD173" i="100"/>
  <c r="AN172" i="100"/>
  <c r="AH172" i="100"/>
  <c r="AF172" i="100"/>
  <c r="BD48" i="76"/>
  <c r="BD47" i="76"/>
  <c r="BD46" i="76"/>
  <c r="BD45" i="76"/>
  <c r="BD54" i="74"/>
  <c r="BD53" i="74"/>
  <c r="BD52" i="74"/>
  <c r="BD51" i="74"/>
  <c r="BD50" i="74"/>
  <c r="AX27" i="66"/>
  <c r="AP27" i="66"/>
  <c r="AH27" i="66"/>
  <c r="AA49" i="65"/>
  <c r="BA31" i="65"/>
  <c r="AS31" i="65"/>
  <c r="AK31" i="65"/>
  <c r="AC31" i="65"/>
  <c r="AB31" i="65"/>
  <c r="AA47" i="65"/>
  <c r="AA46" i="65"/>
  <c r="AY27" i="65"/>
  <c r="AQ27" i="65"/>
  <c r="AI27" i="65"/>
  <c r="AA27" i="65"/>
  <c r="AA44" i="65" s="1"/>
  <c r="AA45" i="65"/>
  <c r="BA5" i="64"/>
  <c r="AS5" i="64"/>
  <c r="AK5" i="64"/>
  <c r="AC5" i="64"/>
  <c r="BE25" i="74" l="1"/>
  <c r="BD25" i="74"/>
  <c r="BD35" i="74"/>
  <c r="BE35" i="74"/>
  <c r="BD87" i="100"/>
  <c r="BE87" i="100"/>
  <c r="BE92" i="100"/>
  <c r="BD92" i="100"/>
  <c r="BD96" i="100"/>
  <c r="BE96" i="100"/>
  <c r="BE32" i="74"/>
  <c r="BD32" i="74"/>
  <c r="BE41" i="74"/>
  <c r="BD41" i="74"/>
  <c r="BD26" i="74"/>
  <c r="BE26" i="74"/>
  <c r="BE36" i="74"/>
  <c r="BD36" i="74"/>
  <c r="BE45" i="74"/>
  <c r="BD45" i="74"/>
  <c r="BE79" i="100"/>
  <c r="BD79" i="100"/>
  <c r="BD84" i="100"/>
  <c r="BE84" i="100"/>
  <c r="BC16" i="100"/>
  <c r="BD182" i="100" s="1"/>
  <c r="BD183" i="100"/>
  <c r="BD93" i="100"/>
  <c r="BE93" i="100"/>
  <c r="BE98" i="100"/>
  <c r="BD98" i="100"/>
  <c r="BD44" i="74"/>
  <c r="BE44" i="74"/>
  <c r="BD74" i="100"/>
  <c r="BE74" i="100"/>
  <c r="BE23" i="74"/>
  <c r="BD23" i="74"/>
  <c r="BD33" i="74"/>
  <c r="BE33" i="74"/>
  <c r="BD42" i="74"/>
  <c r="BE42" i="74"/>
  <c r="BE27" i="74"/>
  <c r="BD27" i="74"/>
  <c r="BE76" i="100"/>
  <c r="BD76" i="100"/>
  <c r="BD80" i="100"/>
  <c r="BE80" i="100"/>
  <c r="BE85" i="100"/>
  <c r="BD85" i="100"/>
  <c r="BD89" i="100"/>
  <c r="BE89" i="100"/>
  <c r="BD94" i="100"/>
  <c r="BE94" i="100"/>
  <c r="BD99" i="100"/>
  <c r="BE99" i="100"/>
  <c r="AD5" i="64"/>
  <c r="AL5" i="64"/>
  <c r="AT5" i="64"/>
  <c r="BB5" i="64"/>
  <c r="AE10" i="64"/>
  <c r="AM10" i="64"/>
  <c r="AU10" i="64"/>
  <c r="BD24" i="74"/>
  <c r="BE24" i="74"/>
  <c r="BE34" i="74"/>
  <c r="BD34" i="74"/>
  <c r="BE43" i="74"/>
  <c r="BD43" i="74"/>
  <c r="BC5" i="100"/>
  <c r="BD172" i="100"/>
  <c r="BD77" i="100"/>
  <c r="BE77" i="100"/>
  <c r="BD86" i="100"/>
  <c r="BE86" i="100"/>
  <c r="BD91" i="100"/>
  <c r="BE91" i="100"/>
  <c r="BD95" i="100"/>
  <c r="BE95" i="100"/>
  <c r="BD100" i="100"/>
  <c r="BE100" i="100"/>
  <c r="AH27" i="65"/>
  <c r="AP27" i="65"/>
  <c r="AX27" i="65"/>
  <c r="BD56" i="65"/>
  <c r="BE56" i="65"/>
  <c r="BD61" i="65"/>
  <c r="BE61" i="65"/>
  <c r="BD58" i="65"/>
  <c r="BE58" i="65"/>
  <c r="BD57" i="65"/>
  <c r="BE57" i="65"/>
  <c r="BD59" i="65"/>
  <c r="BE59" i="65"/>
  <c r="AB7" i="65"/>
  <c r="AB42" i="65" s="1"/>
  <c r="AJ7" i="65"/>
  <c r="AJ42" i="65" s="1"/>
  <c r="AR7" i="65"/>
  <c r="AR42" i="65" s="1"/>
  <c r="AZ7" i="65"/>
  <c r="AZ42" i="65" s="1"/>
  <c r="AF7" i="66"/>
  <c r="AF6" i="66" s="1"/>
  <c r="AN7" i="66"/>
  <c r="AN6" i="66" s="1"/>
  <c r="AV7" i="66"/>
  <c r="AV6" i="66" s="1"/>
  <c r="AC16" i="66"/>
  <c r="AC14" i="66" s="1"/>
  <c r="AK16" i="66"/>
  <c r="AS16" i="66"/>
  <c r="AS14" i="66" s="1"/>
  <c r="BA16" i="66"/>
  <c r="BA14" i="66" s="1"/>
  <c r="AB27" i="66"/>
  <c r="AJ27" i="66"/>
  <c r="AR27" i="66"/>
  <c r="AZ27" i="66"/>
  <c r="AD16" i="65"/>
  <c r="AD14" i="65" s="1"/>
  <c r="AL16" i="65"/>
  <c r="AT16" i="65"/>
  <c r="AT14" i="65" s="1"/>
  <c r="BB16" i="65"/>
  <c r="BB14" i="65" s="1"/>
  <c r="AB27" i="65"/>
  <c r="AJ27" i="65"/>
  <c r="AR27" i="65"/>
  <c r="AZ27" i="65"/>
  <c r="AN187" i="100"/>
  <c r="AA27" i="66"/>
  <c r="AI27" i="66"/>
  <c r="AQ27" i="66"/>
  <c r="AY27" i="66"/>
  <c r="AG5" i="64"/>
  <c r="AO5" i="64"/>
  <c r="AW5" i="64"/>
  <c r="AH10" i="64"/>
  <c r="AP10" i="64"/>
  <c r="AX10" i="64"/>
  <c r="AD27" i="65"/>
  <c r="AL27" i="65"/>
  <c r="AT27" i="65"/>
  <c r="BB27" i="65"/>
  <c r="AE31" i="65"/>
  <c r="AM31" i="65"/>
  <c r="AU31" i="65"/>
  <c r="BC31" i="65"/>
  <c r="AD27" i="66"/>
  <c r="AL27" i="66"/>
  <c r="AT27" i="66"/>
  <c r="BB27" i="66"/>
  <c r="AQ5" i="64"/>
  <c r="AY5" i="64"/>
  <c r="AA5" i="64"/>
  <c r="AI5" i="64"/>
  <c r="AG7" i="65"/>
  <c r="AG42" i="65" s="1"/>
  <c r="AO7" i="65"/>
  <c r="AO42" i="65" s="1"/>
  <c r="AW7" i="65"/>
  <c r="AW42" i="65" s="1"/>
  <c r="AG27" i="65"/>
  <c r="AO27" i="65"/>
  <c r="AW27" i="65"/>
  <c r="AH31" i="65"/>
  <c r="AP31" i="65"/>
  <c r="AX31" i="65"/>
  <c r="AC7" i="66"/>
  <c r="AC6" i="66" s="1"/>
  <c r="AK7" i="66"/>
  <c r="AK6" i="66" s="1"/>
  <c r="AS7" i="66"/>
  <c r="AS6" i="66" s="1"/>
  <c r="BA7" i="66"/>
  <c r="BA6" i="66" s="1"/>
  <c r="AG27" i="66"/>
  <c r="AO27" i="66"/>
  <c r="AW27" i="66"/>
  <c r="AI31" i="65"/>
  <c r="AQ31" i="65"/>
  <c r="AY31" i="65"/>
  <c r="AH5" i="64"/>
  <c r="AP5" i="64"/>
  <c r="AX5" i="64"/>
  <c r="AA10" i="64"/>
  <c r="AI10" i="64"/>
  <c r="AQ10" i="64"/>
  <c r="AY10" i="64"/>
  <c r="AC7" i="65"/>
  <c r="AC42" i="65" s="1"/>
  <c r="AK7" i="65"/>
  <c r="AK42" i="65" s="1"/>
  <c r="AS7" i="65"/>
  <c r="AS42" i="65" s="1"/>
  <c r="BA7" i="65"/>
  <c r="BA42" i="65" s="1"/>
  <c r="AE16" i="65"/>
  <c r="AE14" i="65" s="1"/>
  <c r="AM16" i="65"/>
  <c r="AM14" i="65" s="1"/>
  <c r="AU16" i="65"/>
  <c r="AU14" i="65" s="1"/>
  <c r="BC16" i="65"/>
  <c r="BC14" i="65" s="1"/>
  <c r="AC27" i="65"/>
  <c r="AK27" i="65"/>
  <c r="AS27" i="65"/>
  <c r="BA27" i="65"/>
  <c r="AD31" i="65"/>
  <c r="AL31" i="65"/>
  <c r="AT31" i="65"/>
  <c r="BB31" i="65"/>
  <c r="AG7" i="66"/>
  <c r="AG6" i="66" s="1"/>
  <c r="AO7" i="66"/>
  <c r="AO6" i="66" s="1"/>
  <c r="AW7" i="66"/>
  <c r="AW6" i="66" s="1"/>
  <c r="AD16" i="66"/>
  <c r="AD14" i="66" s="1"/>
  <c r="AL16" i="66"/>
  <c r="AL14" i="66" s="1"/>
  <c r="AT16" i="66"/>
  <c r="AT14" i="66" s="1"/>
  <c r="BB16" i="66"/>
  <c r="BB14" i="66" s="1"/>
  <c r="AC27" i="66"/>
  <c r="AK27" i="66"/>
  <c r="AS27" i="66"/>
  <c r="BA27" i="66"/>
  <c r="AB10" i="64"/>
  <c r="AR10" i="64"/>
  <c r="AZ10" i="64"/>
  <c r="AD7" i="65"/>
  <c r="AD42" i="65" s="1"/>
  <c r="AL7" i="65"/>
  <c r="AL42" i="65" s="1"/>
  <c r="AT7" i="65"/>
  <c r="AT42" i="65" s="1"/>
  <c r="BB7" i="65"/>
  <c r="BB42" i="65" s="1"/>
  <c r="AF16" i="65"/>
  <c r="AF14" i="65" s="1"/>
  <c r="AN16" i="65"/>
  <c r="AN14" i="65" s="1"/>
  <c r="AV16" i="65"/>
  <c r="AV14" i="65" s="1"/>
  <c r="AH7" i="66"/>
  <c r="AH6" i="66" s="1"/>
  <c r="AP7" i="66"/>
  <c r="AX7" i="66"/>
  <c r="AX6" i="66" s="1"/>
  <c r="AE16" i="66"/>
  <c r="AM16" i="66"/>
  <c r="AM14" i="66" s="1"/>
  <c r="AU16" i="66"/>
  <c r="AU14" i="66" s="1"/>
  <c r="BC16" i="66"/>
  <c r="BC14" i="66" s="1"/>
  <c r="AG177" i="100"/>
  <c r="AO177" i="100"/>
  <c r="AI180" i="100"/>
  <c r="AB5" i="64"/>
  <c r="AJ5" i="64"/>
  <c r="AR5" i="64"/>
  <c r="AZ5" i="64"/>
  <c r="AC10" i="64"/>
  <c r="AK10" i="64"/>
  <c r="AS10" i="64"/>
  <c r="BA10" i="64"/>
  <c r="AE7" i="65"/>
  <c r="AE42" i="65" s="1"/>
  <c r="AM7" i="65"/>
  <c r="AM42" i="65" s="1"/>
  <c r="AU7" i="65"/>
  <c r="AU42" i="65" s="1"/>
  <c r="BC7" i="65"/>
  <c r="AL14" i="65"/>
  <c r="AG16" i="65"/>
  <c r="AG14" i="65" s="1"/>
  <c r="AO16" i="65"/>
  <c r="AO14" i="65" s="1"/>
  <c r="AW16" i="65"/>
  <c r="AW14" i="65" s="1"/>
  <c r="AE27" i="65"/>
  <c r="AM27" i="65"/>
  <c r="AU27" i="65"/>
  <c r="BC27" i="65"/>
  <c r="AF31" i="65"/>
  <c r="AN31" i="65"/>
  <c r="AV31" i="65"/>
  <c r="AA7" i="66"/>
  <c r="AA6" i="66" s="1"/>
  <c r="AI7" i="66"/>
  <c r="AI6" i="66" s="1"/>
  <c r="AQ7" i="66"/>
  <c r="AQ6" i="66" s="1"/>
  <c r="AY7" i="66"/>
  <c r="AY6" i="66" s="1"/>
  <c r="AK14" i="66"/>
  <c r="AF16" i="66"/>
  <c r="AF14" i="66" s="1"/>
  <c r="AN16" i="66"/>
  <c r="AN14" i="66" s="1"/>
  <c r="AV16" i="66"/>
  <c r="AV14" i="66" s="1"/>
  <c r="AE27" i="66"/>
  <c r="AM27" i="66"/>
  <c r="AU27" i="66"/>
  <c r="BC27" i="66"/>
  <c r="AJ10" i="64"/>
  <c r="AD10" i="64"/>
  <c r="AL10" i="64"/>
  <c r="AT10" i="64"/>
  <c r="BB10" i="64"/>
  <c r="AF7" i="65"/>
  <c r="AF42" i="65" s="1"/>
  <c r="AN7" i="65"/>
  <c r="AN42" i="65" s="1"/>
  <c r="AV7" i="65"/>
  <c r="AV42" i="65" s="1"/>
  <c r="AH16" i="65"/>
  <c r="AH14" i="65" s="1"/>
  <c r="AP16" i="65"/>
  <c r="AP14" i="65" s="1"/>
  <c r="AX16" i="65"/>
  <c r="AX14" i="65" s="1"/>
  <c r="AF27" i="65"/>
  <c r="AN27" i="65"/>
  <c r="AV27" i="65"/>
  <c r="AG31" i="65"/>
  <c r="AO31" i="65"/>
  <c r="AW31" i="65"/>
  <c r="AB7" i="66"/>
  <c r="AB6" i="66" s="1"/>
  <c r="AJ7" i="66"/>
  <c r="AJ6" i="66" s="1"/>
  <c r="AR7" i="66"/>
  <c r="AR6" i="66" s="1"/>
  <c r="AZ7" i="66"/>
  <c r="AG16" i="66"/>
  <c r="AO16" i="66"/>
  <c r="AO14" i="66" s="1"/>
  <c r="AW16" i="66"/>
  <c r="AW14" i="66" s="1"/>
  <c r="AF27" i="66"/>
  <c r="AN27" i="66"/>
  <c r="AV27" i="66"/>
  <c r="AD187" i="100"/>
  <c r="AL187" i="100"/>
  <c r="AA16" i="65"/>
  <c r="AA14" i="65" s="1"/>
  <c r="AA43" i="65" s="1"/>
  <c r="AI16" i="65"/>
  <c r="AI14" i="65" s="1"/>
  <c r="AQ16" i="65"/>
  <c r="AQ14" i="65" s="1"/>
  <c r="AY16" i="65"/>
  <c r="AY14" i="65" s="1"/>
  <c r="AE14" i="66"/>
  <c r="AH16" i="66"/>
  <c r="AH14" i="66" s="1"/>
  <c r="AP16" i="66"/>
  <c r="AP14" i="66" s="1"/>
  <c r="AX16" i="66"/>
  <c r="AX14" i="66" s="1"/>
  <c r="AM5" i="64"/>
  <c r="BC5" i="64"/>
  <c r="AN10" i="64"/>
  <c r="AP7" i="65"/>
  <c r="AP42" i="65" s="1"/>
  <c r="AB16" i="65"/>
  <c r="AB14" i="65" s="1"/>
  <c r="AZ16" i="65"/>
  <c r="AZ14" i="65" s="1"/>
  <c r="AA31" i="65"/>
  <c r="AD7" i="66"/>
  <c r="AD6" i="66" s="1"/>
  <c r="AL7" i="66"/>
  <c r="AL6" i="66" s="1"/>
  <c r="AT7" i="66"/>
  <c r="AT6" i="66" s="1"/>
  <c r="BB7" i="66"/>
  <c r="BB6" i="66" s="1"/>
  <c r="AA16" i="66"/>
  <c r="AA14" i="66" s="1"/>
  <c r="AI16" i="66"/>
  <c r="AI14" i="66" s="1"/>
  <c r="AQ16" i="66"/>
  <c r="AQ14" i="66" s="1"/>
  <c r="AY16" i="66"/>
  <c r="AY14" i="66" s="1"/>
  <c r="AW181" i="100"/>
  <c r="AE5" i="64"/>
  <c r="AU5" i="64"/>
  <c r="BC10" i="64"/>
  <c r="AF10" i="64"/>
  <c r="AV10" i="64"/>
  <c r="AH7" i="65"/>
  <c r="AH42" i="65" s="1"/>
  <c r="AX7" i="65"/>
  <c r="AX42" i="65" s="1"/>
  <c r="AJ16" i="65"/>
  <c r="AJ14" i="65" s="1"/>
  <c r="AR16" i="65"/>
  <c r="AR14" i="65" s="1"/>
  <c r="AF5" i="64"/>
  <c r="AN5" i="64"/>
  <c r="AV5" i="64"/>
  <c r="AG10" i="64"/>
  <c r="AO10" i="64"/>
  <c r="AW10" i="64"/>
  <c r="AA7" i="65"/>
  <c r="AA42" i="65" s="1"/>
  <c r="AI7" i="65"/>
  <c r="AI42" i="65" s="1"/>
  <c r="AQ7" i="65"/>
  <c r="AQ42" i="65" s="1"/>
  <c r="AY7" i="65"/>
  <c r="AY42" i="65" s="1"/>
  <c r="AC16" i="65"/>
  <c r="AC14" i="65" s="1"/>
  <c r="AK16" i="65"/>
  <c r="AK14" i="65" s="1"/>
  <c r="AS16" i="65"/>
  <c r="AS14" i="65" s="1"/>
  <c r="BA16" i="65"/>
  <c r="BA14" i="65" s="1"/>
  <c r="AJ31" i="65"/>
  <c r="AR31" i="65"/>
  <c r="AZ31" i="65"/>
  <c r="AE7" i="66"/>
  <c r="AE6" i="66" s="1"/>
  <c r="AM7" i="66"/>
  <c r="AM6" i="66" s="1"/>
  <c r="AU7" i="66"/>
  <c r="AU6" i="66" s="1"/>
  <c r="BC7" i="66"/>
  <c r="AG14" i="66"/>
  <c r="AB16" i="66"/>
  <c r="AB14" i="66" s="1"/>
  <c r="AJ16" i="66"/>
  <c r="AJ14" i="66" s="1"/>
  <c r="AR16" i="66"/>
  <c r="AR14" i="66" s="1"/>
  <c r="AZ16" i="66"/>
  <c r="AZ14" i="66" s="1"/>
  <c r="AG187" i="100"/>
  <c r="AO187" i="100"/>
  <c r="AE177" i="100"/>
  <c r="AM177" i="100"/>
  <c r="AN180" i="100"/>
  <c r="AI181" i="100"/>
  <c r="AQ181" i="100"/>
  <c r="AH187" i="100"/>
  <c r="AP174" i="100"/>
  <c r="AC172" i="100"/>
  <c r="AK172" i="100"/>
  <c r="AB177" i="100"/>
  <c r="AJ177" i="100"/>
  <c r="AI187" i="100"/>
  <c r="AF181" i="100"/>
  <c r="AN181" i="100"/>
  <c r="AV181" i="100"/>
  <c r="AE172" i="100"/>
  <c r="AM172" i="100"/>
  <c r="BC179" i="100"/>
  <c r="BC146" i="100"/>
  <c r="BC113" i="100"/>
  <c r="BC80" i="100"/>
  <c r="AR197" i="100"/>
  <c r="AR131" i="100"/>
  <c r="AR98" i="100"/>
  <c r="AV172" i="100"/>
  <c r="AV106" i="100"/>
  <c r="AI173" i="100"/>
  <c r="AI74" i="100"/>
  <c r="AQ107" i="100"/>
  <c r="AQ173" i="100"/>
  <c r="AQ74" i="100"/>
  <c r="AY107" i="100"/>
  <c r="AY140" i="100"/>
  <c r="AY173" i="100"/>
  <c r="AY74" i="100"/>
  <c r="AU174" i="100"/>
  <c r="AT108" i="100"/>
  <c r="BB141" i="100"/>
  <c r="BB108" i="100"/>
  <c r="BC174" i="100"/>
  <c r="AG175" i="100"/>
  <c r="AG76" i="100"/>
  <c r="AO175" i="100"/>
  <c r="AO76" i="100"/>
  <c r="AW175" i="100"/>
  <c r="AW109" i="100"/>
  <c r="AW76" i="100"/>
  <c r="AB176" i="100"/>
  <c r="AB77" i="100"/>
  <c r="AJ176" i="100"/>
  <c r="AJ77" i="100"/>
  <c r="AR176" i="100"/>
  <c r="AR110" i="100"/>
  <c r="AR77" i="100"/>
  <c r="AZ176" i="100"/>
  <c r="AZ110" i="100"/>
  <c r="AZ143" i="100"/>
  <c r="AZ77" i="100"/>
  <c r="AU177" i="100"/>
  <c r="AU111" i="100"/>
  <c r="BC177" i="100"/>
  <c r="BC111" i="100"/>
  <c r="BC144" i="100"/>
  <c r="AH178" i="100"/>
  <c r="AH79" i="100"/>
  <c r="BE112" i="100"/>
  <c r="AP178" i="100"/>
  <c r="BD112" i="100"/>
  <c r="AP79" i="100"/>
  <c r="AX178" i="100"/>
  <c r="BE145" i="100"/>
  <c r="BD145" i="100"/>
  <c r="AX112" i="100"/>
  <c r="AX79" i="100"/>
  <c r="AC179" i="100"/>
  <c r="AC80" i="100"/>
  <c r="AK179" i="100"/>
  <c r="AK80" i="100"/>
  <c r="AS113" i="100"/>
  <c r="AS179" i="100"/>
  <c r="AS80" i="100"/>
  <c r="BA179" i="100"/>
  <c r="BA113" i="100"/>
  <c r="BA80" i="100"/>
  <c r="BA146" i="100"/>
  <c r="AG180" i="100"/>
  <c r="AF180" i="100"/>
  <c r="AV180" i="100"/>
  <c r="AV114" i="100"/>
  <c r="AY181" i="100"/>
  <c r="AY148" i="100"/>
  <c r="AD183" i="100"/>
  <c r="AD84" i="100"/>
  <c r="AL183" i="100"/>
  <c r="AL84" i="100"/>
  <c r="AT183" i="100"/>
  <c r="AT117" i="100"/>
  <c r="AT84" i="100"/>
  <c r="BB183" i="100"/>
  <c r="BB150" i="100"/>
  <c r="BB117" i="100"/>
  <c r="BB84" i="100"/>
  <c r="AG184" i="100"/>
  <c r="AG85" i="100"/>
  <c r="AO184" i="100"/>
  <c r="AO85" i="100"/>
  <c r="AW184" i="100"/>
  <c r="AW118" i="100"/>
  <c r="AW85" i="100"/>
  <c r="AB185" i="100"/>
  <c r="AB86" i="100"/>
  <c r="AJ185" i="100"/>
  <c r="AJ86" i="100"/>
  <c r="AR185" i="100"/>
  <c r="AR119" i="100"/>
  <c r="AR86" i="100"/>
  <c r="AZ185" i="100"/>
  <c r="AZ152" i="100"/>
  <c r="AZ119" i="100"/>
  <c r="AZ86" i="100"/>
  <c r="AE186" i="100"/>
  <c r="AE87" i="100"/>
  <c r="AM186" i="100"/>
  <c r="AM87" i="100"/>
  <c r="AU186" i="100"/>
  <c r="AU87" i="100"/>
  <c r="AU120" i="100"/>
  <c r="BC186" i="100"/>
  <c r="BC153" i="100"/>
  <c r="BC120" i="100"/>
  <c r="BC87" i="100"/>
  <c r="AP187" i="100"/>
  <c r="BE121" i="100"/>
  <c r="BD121" i="100"/>
  <c r="AX187" i="100"/>
  <c r="BE154" i="100"/>
  <c r="BD154" i="100"/>
  <c r="AX121" i="100"/>
  <c r="AC188" i="100"/>
  <c r="AC89" i="100"/>
  <c r="AK188" i="100"/>
  <c r="AK89" i="100"/>
  <c r="AS188" i="100"/>
  <c r="AS89" i="100"/>
  <c r="AS122" i="100"/>
  <c r="BA188" i="100"/>
  <c r="BA155" i="100"/>
  <c r="BA122" i="100"/>
  <c r="BA89" i="100"/>
  <c r="AF190" i="100"/>
  <c r="AF91" i="100"/>
  <c r="AN190" i="100"/>
  <c r="AN91" i="100"/>
  <c r="AV190" i="100"/>
  <c r="AV124" i="100"/>
  <c r="AV91" i="100"/>
  <c r="AI191" i="100"/>
  <c r="AI92" i="100"/>
  <c r="AQ191" i="100"/>
  <c r="AQ92" i="100"/>
  <c r="AQ125" i="100"/>
  <c r="AY191" i="100"/>
  <c r="AY158" i="100"/>
  <c r="AY125" i="100"/>
  <c r="AY92" i="100"/>
  <c r="AD192" i="100"/>
  <c r="AD93" i="100"/>
  <c r="AL192" i="100"/>
  <c r="AL93" i="100"/>
  <c r="AT192" i="100"/>
  <c r="AT93" i="100"/>
  <c r="AT126" i="100"/>
  <c r="BB192" i="100"/>
  <c r="BB159" i="100"/>
  <c r="BB126" i="100"/>
  <c r="BB93" i="100"/>
  <c r="AG193" i="100"/>
  <c r="AG94" i="100"/>
  <c r="AO193" i="100"/>
  <c r="AO94" i="100"/>
  <c r="AW193" i="100"/>
  <c r="AW94" i="100"/>
  <c r="AW127" i="100"/>
  <c r="AB194" i="100"/>
  <c r="AB95" i="100"/>
  <c r="AJ194" i="100"/>
  <c r="AJ95" i="100"/>
  <c r="AR194" i="100"/>
  <c r="AR128" i="100"/>
  <c r="AR95" i="100"/>
  <c r="AZ194" i="100"/>
  <c r="AZ161" i="100"/>
  <c r="AZ95" i="100"/>
  <c r="AZ128" i="100"/>
  <c r="AE195" i="100"/>
  <c r="AE96" i="100"/>
  <c r="AM195" i="100"/>
  <c r="AM96" i="100"/>
  <c r="AU195" i="100"/>
  <c r="AU129" i="100"/>
  <c r="AU96" i="100"/>
  <c r="BC195" i="100"/>
  <c r="BC162" i="100"/>
  <c r="BC129" i="100"/>
  <c r="BC96" i="100"/>
  <c r="AH197" i="100"/>
  <c r="AH98" i="100"/>
  <c r="AP197" i="100"/>
  <c r="BE131" i="100"/>
  <c r="BD131" i="100"/>
  <c r="AP98" i="100"/>
  <c r="AX197" i="100"/>
  <c r="AX131" i="100"/>
  <c r="BE164" i="100"/>
  <c r="BD164" i="100"/>
  <c r="AX98" i="100"/>
  <c r="AC198" i="100"/>
  <c r="AC99" i="100"/>
  <c r="AK198" i="100"/>
  <c r="AK99" i="100"/>
  <c r="AS198" i="100"/>
  <c r="AS132" i="100"/>
  <c r="AS99" i="100"/>
  <c r="BA198" i="100"/>
  <c r="BA165" i="100"/>
  <c r="BA132" i="100"/>
  <c r="BA99" i="100"/>
  <c r="AF199" i="100"/>
  <c r="AF100" i="100"/>
  <c r="AN199" i="100"/>
  <c r="AN100" i="100"/>
  <c r="AV199" i="100"/>
  <c r="AV133" i="100"/>
  <c r="AV100" i="100"/>
  <c r="AG172" i="100"/>
  <c r="AO172" i="100"/>
  <c r="AW172" i="100"/>
  <c r="AW106" i="100"/>
  <c r="AB173" i="100"/>
  <c r="AB74" i="100"/>
  <c r="AJ173" i="100"/>
  <c r="AJ74" i="100"/>
  <c r="AR173" i="100"/>
  <c r="AR107" i="100"/>
  <c r="AR74" i="100"/>
  <c r="AZ173" i="100"/>
  <c r="AZ140" i="100"/>
  <c r="AZ107" i="100"/>
  <c r="AZ74" i="100"/>
  <c r="AF174" i="100"/>
  <c r="AE174" i="100"/>
  <c r="AN174" i="100"/>
  <c r="AV174" i="100"/>
  <c r="AU108" i="100"/>
  <c r="BC141" i="100"/>
  <c r="BC108" i="100"/>
  <c r="AH175" i="100"/>
  <c r="AH76" i="100"/>
  <c r="AP175" i="100"/>
  <c r="BD109" i="100"/>
  <c r="BE109" i="100"/>
  <c r="AP76" i="100"/>
  <c r="BD142" i="100"/>
  <c r="AX175" i="100"/>
  <c r="AX109" i="100"/>
  <c r="BE142" i="100"/>
  <c r="AX76" i="100"/>
  <c r="AC176" i="100"/>
  <c r="AC77" i="100"/>
  <c r="AK176" i="100"/>
  <c r="AK77" i="100"/>
  <c r="AS176" i="100"/>
  <c r="AS77" i="100"/>
  <c r="AS110" i="100"/>
  <c r="BA176" i="100"/>
  <c r="BA143" i="100"/>
  <c r="BA77" i="100"/>
  <c r="BA110" i="100"/>
  <c r="AF177" i="100"/>
  <c r="AN177" i="100"/>
  <c r="AV177" i="100"/>
  <c r="AV111" i="100"/>
  <c r="AI178" i="100"/>
  <c r="AI79" i="100"/>
  <c r="AQ178" i="100"/>
  <c r="AQ112" i="100"/>
  <c r="AQ79" i="100"/>
  <c r="AY178" i="100"/>
  <c r="AY145" i="100"/>
  <c r="AY112" i="100"/>
  <c r="AY79" i="100"/>
  <c r="AD179" i="100"/>
  <c r="AD80" i="100"/>
  <c r="AL179" i="100"/>
  <c r="AL80" i="100"/>
  <c r="AT179" i="100"/>
  <c r="AT113" i="100"/>
  <c r="AT80" i="100"/>
  <c r="BB179" i="100"/>
  <c r="BB146" i="100"/>
  <c r="BB113" i="100"/>
  <c r="BB80" i="100"/>
  <c r="AH180" i="100"/>
  <c r="AO180" i="100"/>
  <c r="AW180" i="100"/>
  <c r="AW114" i="100"/>
  <c r="AB181" i="100"/>
  <c r="AJ181" i="100"/>
  <c r="AR181" i="100"/>
  <c r="AZ148" i="100"/>
  <c r="AZ181" i="100"/>
  <c r="AE183" i="100"/>
  <c r="AE84" i="100"/>
  <c r="AM183" i="100"/>
  <c r="AM84" i="100"/>
  <c r="AU183" i="100"/>
  <c r="AU117" i="100"/>
  <c r="AU84" i="100"/>
  <c r="BC183" i="100"/>
  <c r="BC150" i="100"/>
  <c r="BC117" i="100"/>
  <c r="BC84" i="100"/>
  <c r="AH184" i="100"/>
  <c r="AH85" i="100"/>
  <c r="AP184" i="100"/>
  <c r="BD118" i="100"/>
  <c r="BE118" i="100"/>
  <c r="AP85" i="100"/>
  <c r="AX184" i="100"/>
  <c r="BE151" i="100"/>
  <c r="BD151" i="100"/>
  <c r="AX118" i="100"/>
  <c r="AX85" i="100"/>
  <c r="AC185" i="100"/>
  <c r="AC86" i="100"/>
  <c r="AK185" i="100"/>
  <c r="AK86" i="100"/>
  <c r="AS185" i="100"/>
  <c r="AS86" i="100"/>
  <c r="AS119" i="100"/>
  <c r="BA185" i="100"/>
  <c r="BA152" i="100"/>
  <c r="BA119" i="100"/>
  <c r="BA86" i="100"/>
  <c r="AF186" i="100"/>
  <c r="AF87" i="100"/>
  <c r="AN186" i="100"/>
  <c r="AN87" i="100"/>
  <c r="AV186" i="100"/>
  <c r="AV120" i="100"/>
  <c r="AV87" i="100"/>
  <c r="AQ187" i="100"/>
  <c r="AQ121" i="100"/>
  <c r="AY187" i="100"/>
  <c r="AY154" i="100"/>
  <c r="AY121" i="100"/>
  <c r="AD188" i="100"/>
  <c r="AD89" i="100"/>
  <c r="AL188" i="100"/>
  <c r="AL89" i="100"/>
  <c r="AT188" i="100"/>
  <c r="AT122" i="100"/>
  <c r="AT89" i="100"/>
  <c r="BB188" i="100"/>
  <c r="BB155" i="100"/>
  <c r="BB122" i="100"/>
  <c r="BB89" i="100"/>
  <c r="AG190" i="100"/>
  <c r="AG91" i="100"/>
  <c r="AO190" i="100"/>
  <c r="AO91" i="100"/>
  <c r="AW190" i="100"/>
  <c r="AW124" i="100"/>
  <c r="AW91" i="100"/>
  <c r="AB191" i="100"/>
  <c r="AB92" i="100"/>
  <c r="AJ92" i="100"/>
  <c r="AJ191" i="100"/>
  <c r="AR191" i="100"/>
  <c r="AR125" i="100"/>
  <c r="AR92" i="100"/>
  <c r="AZ191" i="100"/>
  <c r="AZ125" i="100"/>
  <c r="AZ92" i="100"/>
  <c r="AZ158" i="100"/>
  <c r="AE192" i="100"/>
  <c r="AE93" i="100"/>
  <c r="AM192" i="100"/>
  <c r="AM93" i="100"/>
  <c r="AU192" i="100"/>
  <c r="AU93" i="100"/>
  <c r="AU126" i="100"/>
  <c r="BC192" i="100"/>
  <c r="BC159" i="100"/>
  <c r="BC126" i="100"/>
  <c r="BC93" i="100"/>
  <c r="AH193" i="100"/>
  <c r="AH94" i="100"/>
  <c r="AP193" i="100"/>
  <c r="BE127" i="100"/>
  <c r="BD127" i="100"/>
  <c r="AP94" i="100"/>
  <c r="AX193" i="100"/>
  <c r="BE160" i="100"/>
  <c r="BD160" i="100"/>
  <c r="AX127" i="100"/>
  <c r="AX94" i="100"/>
  <c r="AC194" i="100"/>
  <c r="AC95" i="100"/>
  <c r="AK194" i="100"/>
  <c r="AK95" i="100"/>
  <c r="AS194" i="100"/>
  <c r="AS128" i="100"/>
  <c r="AS95" i="100"/>
  <c r="BA194" i="100"/>
  <c r="BA95" i="100"/>
  <c r="BA128" i="100"/>
  <c r="BA161" i="100"/>
  <c r="AF195" i="100"/>
  <c r="AF96" i="100"/>
  <c r="AN195" i="100"/>
  <c r="AN96" i="100"/>
  <c r="AV195" i="100"/>
  <c r="AV129" i="100"/>
  <c r="AV96" i="100"/>
  <c r="AI197" i="100"/>
  <c r="AI98" i="100"/>
  <c r="AQ197" i="100"/>
  <c r="AQ131" i="100"/>
  <c r="AQ98" i="100"/>
  <c r="AY197" i="100"/>
  <c r="AY164" i="100"/>
  <c r="AY131" i="100"/>
  <c r="AY98" i="100"/>
  <c r="AD198" i="100"/>
  <c r="AD99" i="100"/>
  <c r="AL198" i="100"/>
  <c r="AL99" i="100"/>
  <c r="AT198" i="100"/>
  <c r="AT132" i="100"/>
  <c r="AT99" i="100"/>
  <c r="BB198" i="100"/>
  <c r="BB132" i="100"/>
  <c r="BB165" i="100"/>
  <c r="BB99" i="100"/>
  <c r="AG199" i="100"/>
  <c r="AG100" i="100"/>
  <c r="AO199" i="100"/>
  <c r="AO100" i="100"/>
  <c r="AW199" i="100"/>
  <c r="AW133" i="100"/>
  <c r="AW100" i="100"/>
  <c r="AP172" i="100"/>
  <c r="BE106" i="100"/>
  <c r="BD106" i="100"/>
  <c r="BA173" i="100"/>
  <c r="BA140" i="100"/>
  <c r="BA107" i="100"/>
  <c r="BA74" i="100"/>
  <c r="AT176" i="100"/>
  <c r="AT110" i="100"/>
  <c r="AT77" i="100"/>
  <c r="AU188" i="100"/>
  <c r="AU122" i="100"/>
  <c r="AU89" i="100"/>
  <c r="BD124" i="100"/>
  <c r="BE124" i="100"/>
  <c r="AP190" i="100"/>
  <c r="AP91" i="100"/>
  <c r="BA191" i="100"/>
  <c r="BA125" i="100"/>
  <c r="BA158" i="100"/>
  <c r="BA92" i="100"/>
  <c r="AV192" i="100"/>
  <c r="AV126" i="100"/>
  <c r="AV93" i="100"/>
  <c r="AQ193" i="100"/>
  <c r="AQ127" i="100"/>
  <c r="AQ94" i="100"/>
  <c r="AD194" i="100"/>
  <c r="AD95" i="100"/>
  <c r="BB194" i="100"/>
  <c r="BB161" i="100"/>
  <c r="BB128" i="100"/>
  <c r="BB95" i="100"/>
  <c r="AW195" i="100"/>
  <c r="AW129" i="100"/>
  <c r="AW96" i="100"/>
  <c r="AJ197" i="100"/>
  <c r="AJ98" i="100"/>
  <c r="AE198" i="100"/>
  <c r="AE99" i="100"/>
  <c r="AU198" i="100"/>
  <c r="AU132" i="100"/>
  <c r="AU99" i="100"/>
  <c r="AP199" i="100"/>
  <c r="BE133" i="100"/>
  <c r="BD133" i="100"/>
  <c r="AP100" i="100"/>
  <c r="AI172" i="100"/>
  <c r="AQ172" i="100"/>
  <c r="AQ106" i="100"/>
  <c r="AY172" i="100"/>
  <c r="AY139" i="100"/>
  <c r="AY106" i="100"/>
  <c r="AD173" i="100"/>
  <c r="AD74" i="100"/>
  <c r="AL173" i="100"/>
  <c r="AL74" i="100"/>
  <c r="AT173" i="100"/>
  <c r="AT107" i="100"/>
  <c r="AT74" i="100"/>
  <c r="BB173" i="100"/>
  <c r="BB140" i="100"/>
  <c r="BB107" i="100"/>
  <c r="BB74" i="100"/>
  <c r="AG174" i="100"/>
  <c r="AX174" i="100"/>
  <c r="AW108" i="100"/>
  <c r="AB175" i="100"/>
  <c r="AB76" i="100"/>
  <c r="AJ175" i="100"/>
  <c r="AJ76" i="100"/>
  <c r="AR175" i="100"/>
  <c r="AR109" i="100"/>
  <c r="AR76" i="100"/>
  <c r="AZ175" i="100"/>
  <c r="AZ142" i="100"/>
  <c r="AZ109" i="100"/>
  <c r="AZ76" i="100"/>
  <c r="AE176" i="100"/>
  <c r="AE77" i="100"/>
  <c r="AM176" i="100"/>
  <c r="AM77" i="100"/>
  <c r="AU110" i="100"/>
  <c r="AU176" i="100"/>
  <c r="AU77" i="100"/>
  <c r="BC176" i="100"/>
  <c r="BC143" i="100"/>
  <c r="BC110" i="100"/>
  <c r="BC77" i="100"/>
  <c r="AH177" i="100"/>
  <c r="BD111" i="100"/>
  <c r="AP177" i="100"/>
  <c r="BE111" i="100"/>
  <c r="BD144" i="100"/>
  <c r="BE144" i="100"/>
  <c r="AX111" i="100"/>
  <c r="AX177" i="100"/>
  <c r="AC178" i="100"/>
  <c r="AC79" i="100"/>
  <c r="AK178" i="100"/>
  <c r="AK79" i="100"/>
  <c r="AS178" i="100"/>
  <c r="AS112" i="100"/>
  <c r="AS79" i="100"/>
  <c r="BA178" i="100"/>
  <c r="BA145" i="100"/>
  <c r="BA112" i="100"/>
  <c r="BA79" i="100"/>
  <c r="AF179" i="100"/>
  <c r="AF80" i="100"/>
  <c r="AN179" i="100"/>
  <c r="AN80" i="100"/>
  <c r="AV179" i="100"/>
  <c r="AV113" i="100"/>
  <c r="AV80" i="100"/>
  <c r="AQ180" i="100"/>
  <c r="AQ114" i="100"/>
  <c r="AY180" i="100"/>
  <c r="AY147" i="100"/>
  <c r="AY114" i="100"/>
  <c r="AD181" i="100"/>
  <c r="AL181" i="100"/>
  <c r="AT181" i="100"/>
  <c r="BB181" i="100"/>
  <c r="BB148" i="100"/>
  <c r="AG183" i="100"/>
  <c r="AG84" i="100"/>
  <c r="AO183" i="100"/>
  <c r="AO84" i="100"/>
  <c r="AW183" i="100"/>
  <c r="AW117" i="100"/>
  <c r="AW84" i="100"/>
  <c r="AB184" i="100"/>
  <c r="AB85" i="100"/>
  <c r="AJ184" i="100"/>
  <c r="AJ85" i="100"/>
  <c r="AR184" i="100"/>
  <c r="AR85" i="100"/>
  <c r="AR118" i="100"/>
  <c r="AZ184" i="100"/>
  <c r="AZ151" i="100"/>
  <c r="AZ85" i="100"/>
  <c r="AZ118" i="100"/>
  <c r="AE185" i="100"/>
  <c r="AE86" i="100"/>
  <c r="AM185" i="100"/>
  <c r="AM86" i="100"/>
  <c r="AU185" i="100"/>
  <c r="AU119" i="100"/>
  <c r="AU86" i="100"/>
  <c r="BC185" i="100"/>
  <c r="BC152" i="100"/>
  <c r="BC119" i="100"/>
  <c r="BC86" i="100"/>
  <c r="AH186" i="100"/>
  <c r="AH87" i="100"/>
  <c r="AP186" i="100"/>
  <c r="BD120" i="100"/>
  <c r="BE120" i="100"/>
  <c r="AP87" i="100"/>
  <c r="AX186" i="100"/>
  <c r="BE153" i="100"/>
  <c r="BD153" i="100"/>
  <c r="AX120" i="100"/>
  <c r="AX87" i="100"/>
  <c r="AC187" i="100"/>
  <c r="AK187" i="100"/>
  <c r="AS187" i="100"/>
  <c r="AS121" i="100"/>
  <c r="BA187" i="100"/>
  <c r="BA154" i="100"/>
  <c r="BA121" i="100"/>
  <c r="AF188" i="100"/>
  <c r="AF89" i="100"/>
  <c r="AN188" i="100"/>
  <c r="AN89" i="100"/>
  <c r="AV188" i="100"/>
  <c r="AV122" i="100"/>
  <c r="AV89" i="100"/>
  <c r="AI190" i="100"/>
  <c r="AI91" i="100"/>
  <c r="AQ190" i="100"/>
  <c r="AQ124" i="100"/>
  <c r="AQ91" i="100"/>
  <c r="AY190" i="100"/>
  <c r="AY157" i="100"/>
  <c r="AY124" i="100"/>
  <c r="AY91" i="100"/>
  <c r="AD191" i="100"/>
  <c r="AD92" i="100"/>
  <c r="AL191" i="100"/>
  <c r="AL92" i="100"/>
  <c r="AT191" i="100"/>
  <c r="AT125" i="100"/>
  <c r="AT92" i="100"/>
  <c r="BB191" i="100"/>
  <c r="BB158" i="100"/>
  <c r="BB92" i="100"/>
  <c r="BB125" i="100"/>
  <c r="AG192" i="100"/>
  <c r="AG93" i="100"/>
  <c r="AO192" i="100"/>
  <c r="AO93" i="100"/>
  <c r="AW192" i="100"/>
  <c r="AW126" i="100"/>
  <c r="AW93" i="100"/>
  <c r="AB193" i="100"/>
  <c r="AB94" i="100"/>
  <c r="AJ94" i="100"/>
  <c r="AJ193" i="100"/>
  <c r="AR193" i="100"/>
  <c r="AR94" i="100"/>
  <c r="AR127" i="100"/>
  <c r="AZ193" i="100"/>
  <c r="AZ94" i="100"/>
  <c r="AZ127" i="100"/>
  <c r="AZ160" i="100"/>
  <c r="AE194" i="100"/>
  <c r="AE95" i="100"/>
  <c r="AM194" i="100"/>
  <c r="AM95" i="100"/>
  <c r="AU194" i="100"/>
  <c r="AU95" i="100"/>
  <c r="AU128" i="100"/>
  <c r="BC194" i="100"/>
  <c r="BC161" i="100"/>
  <c r="BC95" i="100"/>
  <c r="BC128" i="100"/>
  <c r="AH195" i="100"/>
  <c r="AH96" i="100"/>
  <c r="AP195" i="100"/>
  <c r="BE129" i="100"/>
  <c r="BD129" i="100"/>
  <c r="AP96" i="100"/>
  <c r="AX195" i="100"/>
  <c r="BE162" i="100"/>
  <c r="AX129" i="100"/>
  <c r="BD162" i="100"/>
  <c r="AX96" i="100"/>
  <c r="AC197" i="100"/>
  <c r="AC98" i="100"/>
  <c r="AK197" i="100"/>
  <c r="AK98" i="100"/>
  <c r="AS197" i="100"/>
  <c r="AS131" i="100"/>
  <c r="AS98" i="100"/>
  <c r="BA197" i="100"/>
  <c r="BA164" i="100"/>
  <c r="BA131" i="100"/>
  <c r="BA98" i="100"/>
  <c r="AF198" i="100"/>
  <c r="AF99" i="100"/>
  <c r="AN198" i="100"/>
  <c r="AN99" i="100"/>
  <c r="AV198" i="100"/>
  <c r="AV99" i="100"/>
  <c r="AV132" i="100"/>
  <c r="AI199" i="100"/>
  <c r="AI100" i="100"/>
  <c r="AQ199" i="100"/>
  <c r="AQ100" i="100"/>
  <c r="AQ133" i="100"/>
  <c r="AY199" i="100"/>
  <c r="AY166" i="100"/>
  <c r="AY100" i="100"/>
  <c r="AY133" i="100"/>
  <c r="BE139" i="100"/>
  <c r="AX172" i="100"/>
  <c r="BD139" i="100"/>
  <c r="AX106" i="100"/>
  <c r="AK173" i="100"/>
  <c r="AK74" i="100"/>
  <c r="AY142" i="100"/>
  <c r="AY175" i="100"/>
  <c r="AY109" i="100"/>
  <c r="AY76" i="100"/>
  <c r="AJ178" i="100"/>
  <c r="AJ79" i="100"/>
  <c r="AE179" i="100"/>
  <c r="AE80" i="100"/>
  <c r="AM179" i="100"/>
  <c r="AM80" i="100"/>
  <c r="BE114" i="100"/>
  <c r="BD114" i="100"/>
  <c r="AP180" i="100"/>
  <c r="BA148" i="100"/>
  <c r="BA181" i="100"/>
  <c r="AN183" i="100"/>
  <c r="AN84" i="100"/>
  <c r="AQ184" i="100"/>
  <c r="AQ118" i="100"/>
  <c r="AQ85" i="100"/>
  <c r="AD185" i="100"/>
  <c r="AD86" i="100"/>
  <c r="AT185" i="100"/>
  <c r="AT119" i="100"/>
  <c r="AT86" i="100"/>
  <c r="AG186" i="100"/>
  <c r="AG87" i="100"/>
  <c r="AW186" i="100"/>
  <c r="AW120" i="100"/>
  <c r="AW87" i="100"/>
  <c r="AR121" i="100"/>
  <c r="AR187" i="100"/>
  <c r="AE188" i="100"/>
  <c r="AE89" i="100"/>
  <c r="AM188" i="100"/>
  <c r="AM89" i="100"/>
  <c r="AH190" i="100"/>
  <c r="AH91" i="100"/>
  <c r="AX190" i="100"/>
  <c r="BE157" i="100"/>
  <c r="BD157" i="100"/>
  <c r="AX124" i="100"/>
  <c r="AX91" i="100"/>
  <c r="AK191" i="100"/>
  <c r="AK92" i="100"/>
  <c r="AN192" i="100"/>
  <c r="AN93" i="100"/>
  <c r="AY193" i="100"/>
  <c r="AY127" i="100"/>
  <c r="AY160" i="100"/>
  <c r="AY94" i="100"/>
  <c r="AT194" i="100"/>
  <c r="AT128" i="100"/>
  <c r="AT95" i="100"/>
  <c r="AG195" i="100"/>
  <c r="AG96" i="100"/>
  <c r="AO195" i="100"/>
  <c r="AO96" i="100"/>
  <c r="AB197" i="100"/>
  <c r="AB98" i="100"/>
  <c r="AZ197" i="100"/>
  <c r="AZ164" i="100"/>
  <c r="AZ131" i="100"/>
  <c r="AZ98" i="100"/>
  <c r="AM198" i="100"/>
  <c r="AM99" i="100"/>
  <c r="AX199" i="100"/>
  <c r="BE166" i="100"/>
  <c r="AX133" i="100"/>
  <c r="BD166" i="100"/>
  <c r="AX100" i="100"/>
  <c r="AB172" i="100"/>
  <c r="AJ172" i="100"/>
  <c r="AR172" i="100"/>
  <c r="AR106" i="100"/>
  <c r="AZ172" i="100"/>
  <c r="AZ139" i="100"/>
  <c r="AZ106" i="100"/>
  <c r="AE173" i="100"/>
  <c r="AE74" i="100"/>
  <c r="AM173" i="100"/>
  <c r="AM74" i="100"/>
  <c r="AU173" i="100"/>
  <c r="AU107" i="100"/>
  <c r="AU74" i="100"/>
  <c r="BC173" i="100"/>
  <c r="BC140" i="100"/>
  <c r="BC107" i="100"/>
  <c r="BC74" i="100"/>
  <c r="AH174" i="100"/>
  <c r="BE108" i="100"/>
  <c r="AQ174" i="100"/>
  <c r="BD108" i="100"/>
  <c r="BE141" i="100"/>
  <c r="BD141" i="100"/>
  <c r="AY174" i="100"/>
  <c r="AX108" i="100"/>
  <c r="AC175" i="100"/>
  <c r="AC76" i="100"/>
  <c r="AK175" i="100"/>
  <c r="AK76" i="100"/>
  <c r="AS175" i="100"/>
  <c r="AS76" i="100"/>
  <c r="AS109" i="100"/>
  <c r="BA175" i="100"/>
  <c r="BA76" i="100"/>
  <c r="BA109" i="100"/>
  <c r="BA142" i="100"/>
  <c r="AF176" i="100"/>
  <c r="AF77" i="100"/>
  <c r="AN176" i="100"/>
  <c r="AN77" i="100"/>
  <c r="AV176" i="100"/>
  <c r="AV77" i="100"/>
  <c r="AV110" i="100"/>
  <c r="AI177" i="100"/>
  <c r="AQ177" i="100"/>
  <c r="AQ111" i="100"/>
  <c r="AY177" i="100"/>
  <c r="AY144" i="100"/>
  <c r="AY111" i="100"/>
  <c r="AD178" i="100"/>
  <c r="AD79" i="100"/>
  <c r="AL178" i="100"/>
  <c r="AL79" i="100"/>
  <c r="AT178" i="100"/>
  <c r="AT79" i="100"/>
  <c r="AT112" i="100"/>
  <c r="BB178" i="100"/>
  <c r="BB112" i="100"/>
  <c r="BB79" i="100"/>
  <c r="BB145" i="100"/>
  <c r="AG179" i="100"/>
  <c r="AG80" i="100"/>
  <c r="AO179" i="100"/>
  <c r="AO80" i="100"/>
  <c r="AW179" i="100"/>
  <c r="AW113" i="100"/>
  <c r="AW80" i="100"/>
  <c r="AK180" i="100"/>
  <c r="AJ180" i="100"/>
  <c r="AR180" i="100"/>
  <c r="AR114" i="100"/>
  <c r="AZ180" i="100"/>
  <c r="AZ147" i="100"/>
  <c r="AZ114" i="100"/>
  <c r="AE181" i="100"/>
  <c r="AM181" i="100"/>
  <c r="AU181" i="100"/>
  <c r="BC181" i="100"/>
  <c r="BC148" i="100"/>
  <c r="AH183" i="100"/>
  <c r="AH84" i="100"/>
  <c r="AP183" i="100"/>
  <c r="BE117" i="100"/>
  <c r="BD117" i="100"/>
  <c r="AP84" i="100"/>
  <c r="AX183" i="100"/>
  <c r="BE150" i="100"/>
  <c r="BD150" i="100"/>
  <c r="AX117" i="100"/>
  <c r="AX84" i="100"/>
  <c r="AC184" i="100"/>
  <c r="AC85" i="100"/>
  <c r="AK184" i="100"/>
  <c r="AK85" i="100"/>
  <c r="AS184" i="100"/>
  <c r="AS118" i="100"/>
  <c r="AS85" i="100"/>
  <c r="BA184" i="100"/>
  <c r="BA151" i="100"/>
  <c r="BA118" i="100"/>
  <c r="BA85" i="100"/>
  <c r="AF185" i="100"/>
  <c r="AF86" i="100"/>
  <c r="AN185" i="100"/>
  <c r="AN86" i="100"/>
  <c r="AV185" i="100"/>
  <c r="AV119" i="100"/>
  <c r="AV86" i="100"/>
  <c r="AI186" i="100"/>
  <c r="AI87" i="100"/>
  <c r="AQ186" i="100"/>
  <c r="AQ120" i="100"/>
  <c r="AQ87" i="100"/>
  <c r="AY186" i="100"/>
  <c r="AY153" i="100"/>
  <c r="AY120" i="100"/>
  <c r="AY87" i="100"/>
  <c r="AT187" i="100"/>
  <c r="AT121" i="100"/>
  <c r="BB187" i="100"/>
  <c r="BB121" i="100"/>
  <c r="BB154" i="100"/>
  <c r="AG188" i="100"/>
  <c r="AG89" i="100"/>
  <c r="AO188" i="100"/>
  <c r="AO89" i="100"/>
  <c r="AW188" i="100"/>
  <c r="AW122" i="100"/>
  <c r="AW89" i="100"/>
  <c r="AB190" i="100"/>
  <c r="AB91" i="100"/>
  <c r="AJ190" i="100"/>
  <c r="AJ91" i="100"/>
  <c r="AR190" i="100"/>
  <c r="AR124" i="100"/>
  <c r="AR91" i="100"/>
  <c r="AZ190" i="100"/>
  <c r="AZ157" i="100"/>
  <c r="AZ124" i="100"/>
  <c r="AZ91" i="100"/>
  <c r="AE191" i="100"/>
  <c r="AE92" i="100"/>
  <c r="AM191" i="100"/>
  <c r="AM92" i="100"/>
  <c r="AU191" i="100"/>
  <c r="AU125" i="100"/>
  <c r="AU92" i="100"/>
  <c r="BC191" i="100"/>
  <c r="BC125" i="100"/>
  <c r="BC158" i="100"/>
  <c r="BC92" i="100"/>
  <c r="AH192" i="100"/>
  <c r="AH93" i="100"/>
  <c r="AP192" i="100"/>
  <c r="BD126" i="100"/>
  <c r="BE126" i="100"/>
  <c r="AP93" i="100"/>
  <c r="BE159" i="100"/>
  <c r="AX192" i="100"/>
  <c r="AX126" i="100"/>
  <c r="BD159" i="100"/>
  <c r="AX93" i="100"/>
  <c r="AC193" i="100"/>
  <c r="AC94" i="100"/>
  <c r="AK193" i="100"/>
  <c r="AK94" i="100"/>
  <c r="AS193" i="100"/>
  <c r="AS127" i="100"/>
  <c r="AS94" i="100"/>
  <c r="BA193" i="100"/>
  <c r="BA160" i="100"/>
  <c r="BA127" i="100"/>
  <c r="BA94" i="100"/>
  <c r="AF194" i="100"/>
  <c r="AF95" i="100"/>
  <c r="AN95" i="100"/>
  <c r="AN194" i="100"/>
  <c r="AV128" i="100"/>
  <c r="AV95" i="100"/>
  <c r="AV194" i="100"/>
  <c r="AI195" i="100"/>
  <c r="AI96" i="100"/>
  <c r="AQ195" i="100"/>
  <c r="AQ96" i="100"/>
  <c r="AQ129" i="100"/>
  <c r="AY195" i="100"/>
  <c r="AY162" i="100"/>
  <c r="AY96" i="100"/>
  <c r="AY129" i="100"/>
  <c r="AD98" i="100"/>
  <c r="AD197" i="100"/>
  <c r="AL197" i="100"/>
  <c r="AL98" i="100"/>
  <c r="AT197" i="100"/>
  <c r="AT131" i="100"/>
  <c r="AT98" i="100"/>
  <c r="BB197" i="100"/>
  <c r="BB131" i="100"/>
  <c r="BB98" i="100"/>
  <c r="BB164" i="100"/>
  <c r="AG198" i="100"/>
  <c r="AG99" i="100"/>
  <c r="AO198" i="100"/>
  <c r="AO99" i="100"/>
  <c r="AW198" i="100"/>
  <c r="AW132" i="100"/>
  <c r="AW99" i="100"/>
  <c r="AB199" i="100"/>
  <c r="AB100" i="100"/>
  <c r="AJ199" i="100"/>
  <c r="AJ100" i="100"/>
  <c r="AR199" i="100"/>
  <c r="AR133" i="100"/>
  <c r="AR100" i="100"/>
  <c r="AZ199" i="100"/>
  <c r="AZ133" i="100"/>
  <c r="AZ166" i="100"/>
  <c r="AZ100" i="100"/>
  <c r="AC173" i="100"/>
  <c r="AC74" i="100"/>
  <c r="AS173" i="100"/>
  <c r="AS107" i="100"/>
  <c r="AS74" i="100"/>
  <c r="AW174" i="100"/>
  <c r="AV108" i="100"/>
  <c r="AQ109" i="100"/>
  <c r="AQ76" i="100"/>
  <c r="AQ175" i="100"/>
  <c r="AL176" i="100"/>
  <c r="AL77" i="100"/>
  <c r="AB178" i="100"/>
  <c r="AB79" i="100"/>
  <c r="AZ178" i="100"/>
  <c r="AZ145" i="100"/>
  <c r="AZ112" i="100"/>
  <c r="AZ79" i="100"/>
  <c r="AU179" i="100"/>
  <c r="AU113" i="100"/>
  <c r="AU80" i="100"/>
  <c r="BE147" i="100"/>
  <c r="AX114" i="100"/>
  <c r="BD147" i="100"/>
  <c r="AX180" i="100"/>
  <c r="BC198" i="100"/>
  <c r="BC165" i="100"/>
  <c r="BC132" i="100"/>
  <c r="BC99" i="100"/>
  <c r="AS172" i="100"/>
  <c r="AS106" i="100"/>
  <c r="BA172" i="100"/>
  <c r="BA139" i="100"/>
  <c r="BA106" i="100"/>
  <c r="AF173" i="100"/>
  <c r="AF74" i="100"/>
  <c r="AN173" i="100"/>
  <c r="AN74" i="100"/>
  <c r="AV173" i="100"/>
  <c r="AV107" i="100"/>
  <c r="AV74" i="100"/>
  <c r="AI174" i="100"/>
  <c r="AJ174" i="100"/>
  <c r="AR174" i="100"/>
  <c r="AQ108" i="100"/>
  <c r="AY141" i="100"/>
  <c r="AZ174" i="100"/>
  <c r="AY108" i="100"/>
  <c r="AD175" i="100"/>
  <c r="AD76" i="100"/>
  <c r="AL175" i="100"/>
  <c r="AL76" i="100"/>
  <c r="AT175" i="100"/>
  <c r="AT109" i="100"/>
  <c r="AT76" i="100"/>
  <c r="BB175" i="100"/>
  <c r="BB142" i="100"/>
  <c r="BB109" i="100"/>
  <c r="BB76" i="100"/>
  <c r="AG176" i="100"/>
  <c r="AG77" i="100"/>
  <c r="AO176" i="100"/>
  <c r="AO77" i="100"/>
  <c r="AW176" i="100"/>
  <c r="AW110" i="100"/>
  <c r="AW77" i="100"/>
  <c r="AR177" i="100"/>
  <c r="AR111" i="100"/>
  <c r="AZ177" i="100"/>
  <c r="AZ144" i="100"/>
  <c r="AZ111" i="100"/>
  <c r="AE178" i="100"/>
  <c r="AE79" i="100"/>
  <c r="AM178" i="100"/>
  <c r="AM79" i="100"/>
  <c r="AU178" i="100"/>
  <c r="AU112" i="100"/>
  <c r="AU79" i="100"/>
  <c r="BC178" i="100"/>
  <c r="BC145" i="100"/>
  <c r="BC112" i="100"/>
  <c r="BC79" i="100"/>
  <c r="AH179" i="100"/>
  <c r="AH80" i="100"/>
  <c r="AP179" i="100"/>
  <c r="BD113" i="100"/>
  <c r="BE113" i="100"/>
  <c r="AP80" i="100"/>
  <c r="AX179" i="100"/>
  <c r="BD146" i="100"/>
  <c r="BE146" i="100"/>
  <c r="AX113" i="100"/>
  <c r="AX80" i="100"/>
  <c r="AD180" i="100"/>
  <c r="AC180" i="100"/>
  <c r="AS180" i="100"/>
  <c r="AS114" i="100"/>
  <c r="BA180" i="100"/>
  <c r="BA147" i="100"/>
  <c r="BA114" i="100"/>
  <c r="AI183" i="100"/>
  <c r="AI84" i="100"/>
  <c r="AQ183" i="100"/>
  <c r="AQ84" i="100"/>
  <c r="AQ117" i="100"/>
  <c r="AY183" i="100"/>
  <c r="AY150" i="100"/>
  <c r="AY117" i="100"/>
  <c r="AY84" i="100"/>
  <c r="AD184" i="100"/>
  <c r="AD85" i="100"/>
  <c r="AL184" i="100"/>
  <c r="AL85" i="100"/>
  <c r="AT184" i="100"/>
  <c r="AT118" i="100"/>
  <c r="AT85" i="100"/>
  <c r="BB184" i="100"/>
  <c r="BB151" i="100"/>
  <c r="BB85" i="100"/>
  <c r="BB118" i="100"/>
  <c r="AG185" i="100"/>
  <c r="AG86" i="100"/>
  <c r="AO185" i="100"/>
  <c r="AO86" i="100"/>
  <c r="AW185" i="100"/>
  <c r="AW86" i="100"/>
  <c r="AW119" i="100"/>
  <c r="AB87" i="100"/>
  <c r="AB186" i="100"/>
  <c r="AJ186" i="100"/>
  <c r="AJ87" i="100"/>
  <c r="AR186" i="100"/>
  <c r="AR120" i="100"/>
  <c r="AR87" i="100"/>
  <c r="AZ186" i="100"/>
  <c r="AZ153" i="100"/>
  <c r="AZ120" i="100"/>
  <c r="AZ87" i="100"/>
  <c r="AE187" i="100"/>
  <c r="AM187" i="100"/>
  <c r="AU187" i="100"/>
  <c r="AU121" i="100"/>
  <c r="BC187" i="100"/>
  <c r="BC154" i="100"/>
  <c r="BC121" i="100"/>
  <c r="AH188" i="100"/>
  <c r="AH89" i="100"/>
  <c r="AP188" i="100"/>
  <c r="BD122" i="100"/>
  <c r="BE122" i="100"/>
  <c r="AP89" i="100"/>
  <c r="AX188" i="100"/>
  <c r="BE155" i="100"/>
  <c r="AX122" i="100"/>
  <c r="BD155" i="100"/>
  <c r="AX89" i="100"/>
  <c r="AC190" i="100"/>
  <c r="AC91" i="100"/>
  <c r="AK190" i="100"/>
  <c r="AK91" i="100"/>
  <c r="AS190" i="100"/>
  <c r="AS124" i="100"/>
  <c r="AS91" i="100"/>
  <c r="BA190" i="100"/>
  <c r="BA157" i="100"/>
  <c r="BA124" i="100"/>
  <c r="BA91" i="100"/>
  <c r="AF191" i="100"/>
  <c r="AF92" i="100"/>
  <c r="AN191" i="100"/>
  <c r="AN92" i="100"/>
  <c r="AV191" i="100"/>
  <c r="AV125" i="100"/>
  <c r="AV92" i="100"/>
  <c r="AI192" i="100"/>
  <c r="AI93" i="100"/>
  <c r="AQ192" i="100"/>
  <c r="AQ126" i="100"/>
  <c r="AQ93" i="100"/>
  <c r="AY192" i="100"/>
  <c r="AY159" i="100"/>
  <c r="AY126" i="100"/>
  <c r="AY93" i="100"/>
  <c r="AD193" i="100"/>
  <c r="AD94" i="100"/>
  <c r="AL193" i="100"/>
  <c r="AL94" i="100"/>
  <c r="AT127" i="100"/>
  <c r="AT193" i="100"/>
  <c r="AT94" i="100"/>
  <c r="BB160" i="100"/>
  <c r="BB193" i="100"/>
  <c r="BB127" i="100"/>
  <c r="BB94" i="100"/>
  <c r="AG194" i="100"/>
  <c r="AG95" i="100"/>
  <c r="AO194" i="100"/>
  <c r="AO95" i="100"/>
  <c r="AW194" i="100"/>
  <c r="AW128" i="100"/>
  <c r="AW95" i="100"/>
  <c r="AB195" i="100"/>
  <c r="AB96" i="100"/>
  <c r="AJ195" i="100"/>
  <c r="AJ96" i="100"/>
  <c r="AR129" i="100"/>
  <c r="AR195" i="100"/>
  <c r="AR96" i="100"/>
  <c r="AZ162" i="100"/>
  <c r="AZ129" i="100"/>
  <c r="AZ195" i="100"/>
  <c r="AZ96" i="100"/>
  <c r="AE197" i="100"/>
  <c r="AE98" i="100"/>
  <c r="AM197" i="100"/>
  <c r="AM98" i="100"/>
  <c r="AU197" i="100"/>
  <c r="AU131" i="100"/>
  <c r="AU98" i="100"/>
  <c r="BC197" i="100"/>
  <c r="BC131" i="100"/>
  <c r="BC164" i="100"/>
  <c r="BC98" i="100"/>
  <c r="AH99" i="100"/>
  <c r="AH198" i="100"/>
  <c r="AP198" i="100"/>
  <c r="BD132" i="100"/>
  <c r="BE132" i="100"/>
  <c r="AP99" i="100"/>
  <c r="BE165" i="100"/>
  <c r="BD165" i="100"/>
  <c r="AX198" i="100"/>
  <c r="AX132" i="100"/>
  <c r="AX99" i="100"/>
  <c r="AC199" i="100"/>
  <c r="AC100" i="100"/>
  <c r="AK199" i="100"/>
  <c r="AK100" i="100"/>
  <c r="AS199" i="100"/>
  <c r="AS133" i="100"/>
  <c r="AS100" i="100"/>
  <c r="BA199" i="100"/>
  <c r="BA133" i="100"/>
  <c r="BA166" i="100"/>
  <c r="BA100" i="100"/>
  <c r="AD172" i="100"/>
  <c r="AL172" i="100"/>
  <c r="AT172" i="100"/>
  <c r="AT106" i="100"/>
  <c r="BB139" i="100"/>
  <c r="BB172" i="100"/>
  <c r="BB106" i="100"/>
  <c r="AG173" i="100"/>
  <c r="AG74" i="100"/>
  <c r="AO173" i="100"/>
  <c r="AO74" i="100"/>
  <c r="AW173" i="100"/>
  <c r="AW107" i="100"/>
  <c r="AW74" i="100"/>
  <c r="AC174" i="100"/>
  <c r="AB174" i="100"/>
  <c r="AS174" i="100"/>
  <c r="AR108" i="100"/>
  <c r="BA174" i="100"/>
  <c r="AZ141" i="100"/>
  <c r="AZ108" i="100"/>
  <c r="AE175" i="100"/>
  <c r="AE76" i="100"/>
  <c r="AM175" i="100"/>
  <c r="AM76" i="100"/>
  <c r="AU175" i="100"/>
  <c r="AU109" i="100"/>
  <c r="AU76" i="100"/>
  <c r="BC175" i="100"/>
  <c r="BC142" i="100"/>
  <c r="BC109" i="100"/>
  <c r="BC76" i="100"/>
  <c r="AH176" i="100"/>
  <c r="AH77" i="100"/>
  <c r="AP176" i="100"/>
  <c r="BE110" i="100"/>
  <c r="BD110" i="100"/>
  <c r="AP77" i="100"/>
  <c r="BE143" i="100"/>
  <c r="AX176" i="100"/>
  <c r="AX110" i="100"/>
  <c r="BD143" i="100"/>
  <c r="AX77" i="100"/>
  <c r="AC177" i="100"/>
  <c r="AK177" i="100"/>
  <c r="AS177" i="100"/>
  <c r="AS111" i="100"/>
  <c r="BA177" i="100"/>
  <c r="BA144" i="100"/>
  <c r="BA111" i="100"/>
  <c r="AF178" i="100"/>
  <c r="AF79" i="100"/>
  <c r="AN178" i="100"/>
  <c r="AN79" i="100"/>
  <c r="AV112" i="100"/>
  <c r="AV178" i="100"/>
  <c r="AV79" i="100"/>
  <c r="AI179" i="100"/>
  <c r="AI80" i="100"/>
  <c r="AQ179" i="100"/>
  <c r="AQ113" i="100"/>
  <c r="AQ80" i="100"/>
  <c r="AY179" i="100"/>
  <c r="AY146" i="100"/>
  <c r="AY113" i="100"/>
  <c r="AY80" i="100"/>
  <c r="AL180" i="100"/>
  <c r="AT180" i="100"/>
  <c r="AT114" i="100"/>
  <c r="BB180" i="100"/>
  <c r="BB147" i="100"/>
  <c r="BB114" i="100"/>
  <c r="AG181" i="100"/>
  <c r="AO181" i="100"/>
  <c r="AB183" i="100"/>
  <c r="AB84" i="100"/>
  <c r="AJ183" i="100"/>
  <c r="AJ84" i="100"/>
  <c r="AR183" i="100"/>
  <c r="AR117" i="100"/>
  <c r="AR84" i="100"/>
  <c r="AZ183" i="100"/>
  <c r="AZ150" i="100"/>
  <c r="AZ117" i="100"/>
  <c r="AZ84" i="100"/>
  <c r="AE184" i="100"/>
  <c r="AE85" i="100"/>
  <c r="AM184" i="100"/>
  <c r="AM85" i="100"/>
  <c r="AU184" i="100"/>
  <c r="AU118" i="100"/>
  <c r="AU85" i="100"/>
  <c r="BC184" i="100"/>
  <c r="BC151" i="100"/>
  <c r="BC118" i="100"/>
  <c r="BC85" i="100"/>
  <c r="AH185" i="100"/>
  <c r="AH86" i="100"/>
  <c r="AP185" i="100"/>
  <c r="BE119" i="100"/>
  <c r="BD119" i="100"/>
  <c r="AP86" i="100"/>
  <c r="AX185" i="100"/>
  <c r="BD152" i="100"/>
  <c r="AX119" i="100"/>
  <c r="AX86" i="100"/>
  <c r="BE152" i="100"/>
  <c r="AC186" i="100"/>
  <c r="AC87" i="100"/>
  <c r="AK186" i="100"/>
  <c r="AK87" i="100"/>
  <c r="AS186" i="100"/>
  <c r="AS120" i="100"/>
  <c r="AS87" i="100"/>
  <c r="BA186" i="100"/>
  <c r="BA153" i="100"/>
  <c r="BA87" i="100"/>
  <c r="BA120" i="100"/>
  <c r="AV187" i="100"/>
  <c r="AV121" i="100"/>
  <c r="AI188" i="100"/>
  <c r="AI89" i="100"/>
  <c r="AQ188" i="100"/>
  <c r="AQ122" i="100"/>
  <c r="AQ89" i="100"/>
  <c r="AY188" i="100"/>
  <c r="AY155" i="100"/>
  <c r="AY122" i="100"/>
  <c r="AY89" i="100"/>
  <c r="AD190" i="100"/>
  <c r="AD91" i="100"/>
  <c r="AL190" i="100"/>
  <c r="AL91" i="100"/>
  <c r="AT190" i="100"/>
  <c r="AT124" i="100"/>
  <c r="AT91" i="100"/>
  <c r="BB190" i="100"/>
  <c r="BB157" i="100"/>
  <c r="BB124" i="100"/>
  <c r="BB91" i="100"/>
  <c r="AG191" i="100"/>
  <c r="AG92" i="100"/>
  <c r="AO191" i="100"/>
  <c r="AO92" i="100"/>
  <c r="AW191" i="100"/>
  <c r="AW125" i="100"/>
  <c r="AW92" i="100"/>
  <c r="AB192" i="100"/>
  <c r="AB93" i="100"/>
  <c r="AJ192" i="100"/>
  <c r="AJ93" i="100"/>
  <c r="AR192" i="100"/>
  <c r="AR126" i="100"/>
  <c r="AR93" i="100"/>
  <c r="AZ192" i="100"/>
  <c r="AZ126" i="100"/>
  <c r="AZ159" i="100"/>
  <c r="AZ93" i="100"/>
  <c r="AE193" i="100"/>
  <c r="AE94" i="100"/>
  <c r="AM193" i="100"/>
  <c r="AM94" i="100"/>
  <c r="AU193" i="100"/>
  <c r="AU127" i="100"/>
  <c r="AU94" i="100"/>
  <c r="BC193" i="100"/>
  <c r="BC160" i="100"/>
  <c r="BC127" i="100"/>
  <c r="BC94" i="100"/>
  <c r="AH194" i="100"/>
  <c r="AH95" i="100"/>
  <c r="AP194" i="100"/>
  <c r="BD128" i="100"/>
  <c r="BE128" i="100"/>
  <c r="AP95" i="100"/>
  <c r="BE161" i="100"/>
  <c r="BD161" i="100"/>
  <c r="AX194" i="100"/>
  <c r="AX128" i="100"/>
  <c r="AX95" i="100"/>
  <c r="AC195" i="100"/>
  <c r="AC96" i="100"/>
  <c r="AK195" i="100"/>
  <c r="AK96" i="100"/>
  <c r="AS195" i="100"/>
  <c r="AS129" i="100"/>
  <c r="AS96" i="100"/>
  <c r="BA195" i="100"/>
  <c r="BA129" i="100"/>
  <c r="BA162" i="100"/>
  <c r="BA96" i="100"/>
  <c r="AF197" i="100"/>
  <c r="AF98" i="100"/>
  <c r="AN197" i="100"/>
  <c r="AN98" i="100"/>
  <c r="AV197" i="100"/>
  <c r="AV98" i="100"/>
  <c r="AV131" i="100"/>
  <c r="AI198" i="100"/>
  <c r="AI99" i="100"/>
  <c r="AQ198" i="100"/>
  <c r="AQ132" i="100"/>
  <c r="AQ99" i="100"/>
  <c r="AY198" i="100"/>
  <c r="AY165" i="100"/>
  <c r="AY132" i="100"/>
  <c r="AY99" i="100"/>
  <c r="AD199" i="100"/>
  <c r="AD100" i="100"/>
  <c r="AL199" i="100"/>
  <c r="AL100" i="100"/>
  <c r="AT199" i="100"/>
  <c r="AT133" i="100"/>
  <c r="AT100" i="100"/>
  <c r="BB199" i="100"/>
  <c r="BB166" i="100"/>
  <c r="BB100" i="100"/>
  <c r="BB133" i="100"/>
  <c r="AI175" i="100"/>
  <c r="AI76" i="100"/>
  <c r="AD176" i="100"/>
  <c r="AD77" i="100"/>
  <c r="BB176" i="100"/>
  <c r="BB143" i="100"/>
  <c r="BB110" i="100"/>
  <c r="BB77" i="100"/>
  <c r="AW177" i="100"/>
  <c r="AW111" i="100"/>
  <c r="AR112" i="100"/>
  <c r="AR79" i="100"/>
  <c r="AR178" i="100"/>
  <c r="AF183" i="100"/>
  <c r="AF84" i="100"/>
  <c r="AV117" i="100"/>
  <c r="AV183" i="100"/>
  <c r="AV84" i="100"/>
  <c r="AI184" i="100"/>
  <c r="AI85" i="100"/>
  <c r="AY184" i="100"/>
  <c r="AY118" i="100"/>
  <c r="AY151" i="100"/>
  <c r="AY85" i="100"/>
  <c r="AL185" i="100"/>
  <c r="AL86" i="100"/>
  <c r="BB185" i="100"/>
  <c r="BB119" i="100"/>
  <c r="BB152" i="100"/>
  <c r="BB86" i="100"/>
  <c r="AO186" i="100"/>
  <c r="AO87" i="100"/>
  <c r="AZ154" i="100"/>
  <c r="AZ187" i="100"/>
  <c r="AZ121" i="100"/>
  <c r="BC188" i="100"/>
  <c r="BC155" i="100"/>
  <c r="BC122" i="100"/>
  <c r="BC89" i="100"/>
  <c r="AC191" i="100"/>
  <c r="AC92" i="100"/>
  <c r="AS191" i="100"/>
  <c r="AS125" i="100"/>
  <c r="AS92" i="100"/>
  <c r="AF192" i="100"/>
  <c r="AF93" i="100"/>
  <c r="AI193" i="100"/>
  <c r="AI94" i="100"/>
  <c r="AL194" i="100"/>
  <c r="AL95" i="100"/>
  <c r="AH199" i="100"/>
  <c r="AH100" i="100"/>
  <c r="AU172" i="100"/>
  <c r="AU106" i="100"/>
  <c r="BC139" i="100"/>
  <c r="BC106" i="100"/>
  <c r="BC172" i="100"/>
  <c r="AH173" i="100"/>
  <c r="AH74" i="100"/>
  <c r="BD107" i="100"/>
  <c r="BE107" i="100"/>
  <c r="AP173" i="100"/>
  <c r="AP74" i="100"/>
  <c r="BE140" i="100"/>
  <c r="AX173" i="100"/>
  <c r="BD140" i="100"/>
  <c r="AX74" i="100"/>
  <c r="AX107" i="100"/>
  <c r="AK174" i="100"/>
  <c r="AL174" i="100"/>
  <c r="AT174" i="100"/>
  <c r="AS108" i="100"/>
  <c r="BB174" i="100"/>
  <c r="BA141" i="100"/>
  <c r="BA108" i="100"/>
  <c r="AF175" i="100"/>
  <c r="AF76" i="100"/>
  <c r="AN175" i="100"/>
  <c r="AN76" i="100"/>
  <c r="AV175" i="100"/>
  <c r="AV109" i="100"/>
  <c r="AV76" i="100"/>
  <c r="AI176" i="100"/>
  <c r="AI77" i="100"/>
  <c r="AQ176" i="100"/>
  <c r="AQ110" i="100"/>
  <c r="AQ77" i="100"/>
  <c r="AY176" i="100"/>
  <c r="AY143" i="100"/>
  <c r="AY77" i="100"/>
  <c r="AY110" i="100"/>
  <c r="AD177" i="100"/>
  <c r="AL177" i="100"/>
  <c r="AT177" i="100"/>
  <c r="AT111" i="100"/>
  <c r="BB177" i="100"/>
  <c r="BB144" i="100"/>
  <c r="BB111" i="100"/>
  <c r="AG178" i="100"/>
  <c r="AG79" i="100"/>
  <c r="AO178" i="100"/>
  <c r="AO79" i="100"/>
  <c r="AW178" i="100"/>
  <c r="AW79" i="100"/>
  <c r="AW112" i="100"/>
  <c r="AB179" i="100"/>
  <c r="AB80" i="100"/>
  <c r="AJ179" i="100"/>
  <c r="AJ80" i="100"/>
  <c r="AR179" i="100"/>
  <c r="AR80" i="100"/>
  <c r="AR113" i="100"/>
  <c r="AZ179" i="100"/>
  <c r="AZ146" i="100"/>
  <c r="AZ113" i="100"/>
  <c r="AZ80" i="100"/>
  <c r="AM180" i="100"/>
  <c r="AU180" i="100"/>
  <c r="AU114" i="100"/>
  <c r="BC180" i="100"/>
  <c r="BC114" i="100"/>
  <c r="BC147" i="100"/>
  <c r="AH181" i="100"/>
  <c r="AP181" i="100"/>
  <c r="AX181" i="100"/>
  <c r="BD148" i="100"/>
  <c r="BE148" i="100"/>
  <c r="AC183" i="100"/>
  <c r="AC84" i="100"/>
  <c r="AK183" i="100"/>
  <c r="AK84" i="100"/>
  <c r="AS183" i="100"/>
  <c r="AS117" i="100"/>
  <c r="AS84" i="100"/>
  <c r="BA183" i="100"/>
  <c r="BA117" i="100"/>
  <c r="BA150" i="100"/>
  <c r="BA84" i="100"/>
  <c r="AF184" i="100"/>
  <c r="AF85" i="100"/>
  <c r="AN184" i="100"/>
  <c r="AN85" i="100"/>
  <c r="AV118" i="100"/>
  <c r="AV184" i="100"/>
  <c r="AV85" i="100"/>
  <c r="AI185" i="100"/>
  <c r="AI86" i="100"/>
  <c r="AQ185" i="100"/>
  <c r="AQ119" i="100"/>
  <c r="AQ86" i="100"/>
  <c r="AY185" i="100"/>
  <c r="AY119" i="100"/>
  <c r="AY152" i="100"/>
  <c r="AY86" i="100"/>
  <c r="AD186" i="100"/>
  <c r="AD87" i="100"/>
  <c r="AL186" i="100"/>
  <c r="AL87" i="100"/>
  <c r="AT186" i="100"/>
  <c r="AT120" i="100"/>
  <c r="AT87" i="100"/>
  <c r="BB186" i="100"/>
  <c r="BB120" i="100"/>
  <c r="BB153" i="100"/>
  <c r="BB87" i="100"/>
  <c r="AW187" i="100"/>
  <c r="AW121" i="100"/>
  <c r="AB188" i="100"/>
  <c r="AB89" i="100"/>
  <c r="AJ188" i="100"/>
  <c r="AJ89" i="100"/>
  <c r="AR188" i="100"/>
  <c r="AR122" i="100"/>
  <c r="AR89" i="100"/>
  <c r="AZ155" i="100"/>
  <c r="AZ188" i="100"/>
  <c r="AZ122" i="100"/>
  <c r="AZ89" i="100"/>
  <c r="AE190" i="100"/>
  <c r="AE91" i="100"/>
  <c r="AM190" i="100"/>
  <c r="AM91" i="100"/>
  <c r="AU190" i="100"/>
  <c r="AU124" i="100"/>
  <c r="AU91" i="100"/>
  <c r="BC190" i="100"/>
  <c r="BC157" i="100"/>
  <c r="BC124" i="100"/>
  <c r="BC91" i="100"/>
  <c r="AH191" i="100"/>
  <c r="AH92" i="100"/>
  <c r="AP191" i="100"/>
  <c r="BE125" i="100"/>
  <c r="BD125" i="100"/>
  <c r="AP92" i="100"/>
  <c r="AX191" i="100"/>
  <c r="BE158" i="100"/>
  <c r="AX125" i="100"/>
  <c r="BD158" i="100"/>
  <c r="AX92" i="100"/>
  <c r="AC192" i="100"/>
  <c r="AC93" i="100"/>
  <c r="AK192" i="100"/>
  <c r="AK93" i="100"/>
  <c r="AS192" i="100"/>
  <c r="AS126" i="100"/>
  <c r="AS93" i="100"/>
  <c r="BA192" i="100"/>
  <c r="BA159" i="100"/>
  <c r="BA126" i="100"/>
  <c r="BA93" i="100"/>
  <c r="AF193" i="100"/>
  <c r="AF94" i="100"/>
  <c r="AN193" i="100"/>
  <c r="AN94" i="100"/>
  <c r="AV193" i="100"/>
  <c r="AV127" i="100"/>
  <c r="AV94" i="100"/>
  <c r="AI194" i="100"/>
  <c r="AI95" i="100"/>
  <c r="AQ194" i="100"/>
  <c r="AQ128" i="100"/>
  <c r="AQ95" i="100"/>
  <c r="AY194" i="100"/>
  <c r="AY128" i="100"/>
  <c r="AY161" i="100"/>
  <c r="AY95" i="100"/>
  <c r="AD195" i="100"/>
  <c r="AD96" i="100"/>
  <c r="AL195" i="100"/>
  <c r="AL96" i="100"/>
  <c r="AT195" i="100"/>
  <c r="AT129" i="100"/>
  <c r="AT96" i="100"/>
  <c r="BB162" i="100"/>
  <c r="BB129" i="100"/>
  <c r="BB96" i="100"/>
  <c r="BB195" i="100"/>
  <c r="AG197" i="100"/>
  <c r="AG98" i="100"/>
  <c r="AO197" i="100"/>
  <c r="AO98" i="100"/>
  <c r="AW197" i="100"/>
  <c r="AW131" i="100"/>
  <c r="AW98" i="100"/>
  <c r="AB198" i="100"/>
  <c r="AB99" i="100"/>
  <c r="AJ198" i="100"/>
  <c r="AJ99" i="100"/>
  <c r="AR198" i="100"/>
  <c r="AR132" i="100"/>
  <c r="AR99" i="100"/>
  <c r="AZ198" i="100"/>
  <c r="AZ165" i="100"/>
  <c r="AZ132" i="100"/>
  <c r="AZ99" i="100"/>
  <c r="AE199" i="100"/>
  <c r="AE100" i="100"/>
  <c r="AM199" i="100"/>
  <c r="AM100" i="100"/>
  <c r="AU199" i="100"/>
  <c r="AU100" i="100"/>
  <c r="AU133" i="100"/>
  <c r="BC199" i="100"/>
  <c r="BC166" i="100"/>
  <c r="BC100" i="100"/>
  <c r="BC133" i="100"/>
  <c r="Y199" i="100"/>
  <c r="Y198" i="100"/>
  <c r="Y197" i="100"/>
  <c r="Y166" i="100"/>
  <c r="Y165" i="100"/>
  <c r="Y164" i="100"/>
  <c r="Y133" i="100"/>
  <c r="Y132" i="100"/>
  <c r="Y131" i="100"/>
  <c r="Y100" i="100"/>
  <c r="Y99" i="100"/>
  <c r="Y98" i="100"/>
  <c r="Y67" i="100"/>
  <c r="Y66" i="100"/>
  <c r="Y65" i="100"/>
  <c r="Y33" i="100"/>
  <c r="Y32" i="100"/>
  <c r="Y31" i="100"/>
  <c r="Y195" i="100"/>
  <c r="Y194" i="100"/>
  <c r="Y193" i="100"/>
  <c r="Y192" i="100"/>
  <c r="Y191" i="100"/>
  <c r="Y190" i="100"/>
  <c r="Y162" i="100"/>
  <c r="Y161" i="100"/>
  <c r="Y160" i="100"/>
  <c r="Y159" i="100"/>
  <c r="Y158" i="100"/>
  <c r="Y157" i="100"/>
  <c r="Y129" i="100"/>
  <c r="Y128" i="100"/>
  <c r="Y127" i="100"/>
  <c r="Y126" i="100"/>
  <c r="Y125" i="100"/>
  <c r="Y124" i="100"/>
  <c r="Y96" i="100"/>
  <c r="Y95" i="100"/>
  <c r="Y94" i="100"/>
  <c r="Y93" i="100"/>
  <c r="Y92" i="100"/>
  <c r="Y91" i="100"/>
  <c r="Y63" i="100"/>
  <c r="Y62" i="100"/>
  <c r="Y61" i="100"/>
  <c r="Y60" i="100"/>
  <c r="Y59" i="100"/>
  <c r="Y58" i="100"/>
  <c r="Y28" i="100"/>
  <c r="Y27" i="100"/>
  <c r="Y25" i="100"/>
  <c r="Y26" i="100"/>
  <c r="Y24" i="100"/>
  <c r="Y188" i="100"/>
  <c r="Y187" i="100"/>
  <c r="Y186" i="100"/>
  <c r="Y185" i="100"/>
  <c r="Y184" i="100"/>
  <c r="Y183" i="100"/>
  <c r="Y155" i="100"/>
  <c r="Y154" i="100"/>
  <c r="Y153" i="100"/>
  <c r="Y152" i="100"/>
  <c r="Y151" i="100"/>
  <c r="Y150" i="100"/>
  <c r="Y122" i="100"/>
  <c r="Y121" i="100"/>
  <c r="Y120" i="100"/>
  <c r="Y119" i="100"/>
  <c r="Y118" i="100"/>
  <c r="Y117" i="100"/>
  <c r="Y89" i="100"/>
  <c r="Y88" i="100"/>
  <c r="Y87" i="100"/>
  <c r="Y86" i="100"/>
  <c r="Y85" i="100"/>
  <c r="Y84" i="100"/>
  <c r="Y56" i="100"/>
  <c r="Y55" i="100"/>
  <c r="Y54" i="100"/>
  <c r="Y53" i="100"/>
  <c r="Y52" i="100"/>
  <c r="Y51" i="100"/>
  <c r="Y22" i="100"/>
  <c r="Y21" i="100"/>
  <c r="Y20" i="100"/>
  <c r="Y19" i="100"/>
  <c r="Y18" i="100"/>
  <c r="Y17" i="100"/>
  <c r="Y15" i="100"/>
  <c r="Y14" i="100"/>
  <c r="Y13" i="100"/>
  <c r="Y12" i="100"/>
  <c r="Y11" i="100"/>
  <c r="Y10" i="100"/>
  <c r="Y9" i="100"/>
  <c r="Y8" i="100"/>
  <c r="Y7" i="100"/>
  <c r="Y6" i="100"/>
  <c r="Y181" i="100"/>
  <c r="Y180" i="100"/>
  <c r="Y179" i="100"/>
  <c r="Y178" i="100"/>
  <c r="Y177" i="100"/>
  <c r="Y176" i="100"/>
  <c r="Y175" i="100"/>
  <c r="Y174" i="100"/>
  <c r="Y173" i="100"/>
  <c r="Y172" i="100"/>
  <c r="Y148" i="100"/>
  <c r="Y147" i="100"/>
  <c r="Y146" i="100"/>
  <c r="Y145" i="100"/>
  <c r="Y144" i="100"/>
  <c r="Y143" i="100"/>
  <c r="Y142" i="100"/>
  <c r="Y141" i="100"/>
  <c r="Y140" i="100"/>
  <c r="Y139" i="100"/>
  <c r="Y115" i="100"/>
  <c r="Y114" i="100"/>
  <c r="Y113" i="100"/>
  <c r="Y112" i="100"/>
  <c r="Y111" i="100"/>
  <c r="Y110" i="100"/>
  <c r="Y109" i="100"/>
  <c r="Y108" i="100"/>
  <c r="Y107" i="100"/>
  <c r="Y106" i="100"/>
  <c r="Y82" i="100"/>
  <c r="Y81" i="100"/>
  <c r="Y80" i="100"/>
  <c r="Y79" i="100"/>
  <c r="Y78" i="100"/>
  <c r="Y77" i="100"/>
  <c r="Y76" i="100"/>
  <c r="Y75" i="100"/>
  <c r="Y74" i="100"/>
  <c r="Y73" i="100"/>
  <c r="Y49" i="100"/>
  <c r="Y48" i="100"/>
  <c r="Y47" i="100"/>
  <c r="Y46" i="100"/>
  <c r="Y45" i="100"/>
  <c r="Y44" i="100"/>
  <c r="Y43" i="100"/>
  <c r="Y42" i="100"/>
  <c r="Y41" i="100"/>
  <c r="Y40" i="100"/>
  <c r="BD171" i="100" l="1"/>
  <c r="AV5" i="66"/>
  <c r="AA50" i="65"/>
  <c r="BD54" i="65"/>
  <c r="BE54" i="65"/>
  <c r="BD78" i="65"/>
  <c r="BE78" i="65"/>
  <c r="BD55" i="65"/>
  <c r="BE55" i="65"/>
  <c r="BC6" i="65"/>
  <c r="BC5" i="65" s="1"/>
  <c r="BC42" i="65"/>
  <c r="AZ6" i="66"/>
  <c r="AZ43" i="66"/>
  <c r="AA5" i="66"/>
  <c r="BC6" i="66"/>
  <c r="BC5" i="66" s="1"/>
  <c r="BC43" i="66"/>
  <c r="BD95" i="66" s="1"/>
  <c r="AS5" i="66"/>
  <c r="AP6" i="66"/>
  <c r="AP5" i="66" s="1"/>
  <c r="AP43" i="66"/>
  <c r="BA5" i="66"/>
  <c r="AF5" i="66"/>
  <c r="AT5" i="66"/>
  <c r="AK5" i="66"/>
  <c r="AL5" i="66"/>
  <c r="AC5" i="66"/>
  <c r="AM5" i="66"/>
  <c r="AN5" i="66"/>
  <c r="AY5" i="66"/>
  <c r="AZ5" i="66"/>
  <c r="AQ5" i="66"/>
  <c r="AX5" i="66"/>
  <c r="AO5" i="66"/>
  <c r="AR5" i="66"/>
  <c r="AI5" i="66"/>
  <c r="AG5" i="66"/>
  <c r="AJ5" i="66"/>
  <c r="AH5" i="66"/>
  <c r="AU5" i="66"/>
  <c r="BB5" i="66"/>
  <c r="AB5" i="66"/>
  <c r="AW5" i="66"/>
  <c r="AE5" i="66"/>
  <c r="AD5" i="66"/>
  <c r="BC33" i="66"/>
  <c r="BD62" i="65" l="1"/>
  <c r="BE62" i="65"/>
  <c r="BC36" i="65"/>
  <c r="AB93" i="66" l="1"/>
  <c r="AC93" i="66" s="1"/>
  <c r="AD93" i="66" s="1"/>
  <c r="AE93" i="66" s="1"/>
  <c r="AF93" i="66" s="1"/>
  <c r="AG93" i="66" s="1"/>
  <c r="AH93" i="66" s="1"/>
  <c r="AI93" i="66" s="1"/>
  <c r="AJ93" i="66" s="1"/>
  <c r="AK93" i="66" s="1"/>
  <c r="AL93" i="66" s="1"/>
  <c r="AM93" i="66" s="1"/>
  <c r="AN93" i="66" s="1"/>
  <c r="AO93" i="66" s="1"/>
  <c r="AP93" i="66" s="1"/>
  <c r="AQ93" i="66" s="1"/>
  <c r="AR93" i="66" s="1"/>
  <c r="AS93" i="66" s="1"/>
  <c r="AT93" i="66" s="1"/>
  <c r="AU93" i="66" s="1"/>
  <c r="AV93" i="66" s="1"/>
  <c r="AW93" i="66" s="1"/>
  <c r="AX93" i="66" s="1"/>
  <c r="AY93" i="66" s="1"/>
  <c r="AZ93" i="66" s="1"/>
  <c r="BA93" i="66" s="1"/>
  <c r="BB93" i="66" s="1"/>
  <c r="AB80" i="66"/>
  <c r="AC80" i="66" s="1"/>
  <c r="AD80" i="66" s="1"/>
  <c r="AE80" i="66" s="1"/>
  <c r="AF80" i="66" s="1"/>
  <c r="AG80" i="66" s="1"/>
  <c r="AH80" i="66" s="1"/>
  <c r="AI80" i="66" s="1"/>
  <c r="AJ80" i="66" s="1"/>
  <c r="AK80" i="66" s="1"/>
  <c r="AL80" i="66" s="1"/>
  <c r="AM80" i="66" s="1"/>
  <c r="AN80" i="66" s="1"/>
  <c r="AO80" i="66" s="1"/>
  <c r="AP80" i="66" s="1"/>
  <c r="AQ80" i="66" s="1"/>
  <c r="AR80" i="66" s="1"/>
  <c r="AS80" i="66" s="1"/>
  <c r="AT80" i="66" s="1"/>
  <c r="AU80" i="66" s="1"/>
  <c r="AV80" i="66" s="1"/>
  <c r="AW80" i="66" s="1"/>
  <c r="AX80" i="66" s="1"/>
  <c r="AY80" i="66" s="1"/>
  <c r="AZ80" i="66" s="1"/>
  <c r="BA80" i="66" s="1"/>
  <c r="BB80" i="66" s="1"/>
  <c r="AB67" i="66"/>
  <c r="AC67" i="66" s="1"/>
  <c r="AD67" i="66" s="1"/>
  <c r="AE67" i="66" s="1"/>
  <c r="AF67" i="66" s="1"/>
  <c r="AG67" i="66" s="1"/>
  <c r="AH67" i="66" s="1"/>
  <c r="AI67" i="66" s="1"/>
  <c r="AJ67" i="66" s="1"/>
  <c r="AK67" i="66" s="1"/>
  <c r="AL67" i="66" s="1"/>
  <c r="AM67" i="66" s="1"/>
  <c r="AN67" i="66" s="1"/>
  <c r="AO67" i="66" s="1"/>
  <c r="AP67" i="66" s="1"/>
  <c r="AQ67" i="66" s="1"/>
  <c r="AR67" i="66" s="1"/>
  <c r="AS67" i="66" s="1"/>
  <c r="AT67" i="66" s="1"/>
  <c r="AU67" i="66" s="1"/>
  <c r="AV67" i="66" s="1"/>
  <c r="AW67" i="66" s="1"/>
  <c r="AX67" i="66" s="1"/>
  <c r="AY67" i="66" s="1"/>
  <c r="AZ67" i="66" s="1"/>
  <c r="BA67" i="66" s="1"/>
  <c r="BB67" i="66" s="1"/>
  <c r="AB54" i="66"/>
  <c r="AC54" i="66" s="1"/>
  <c r="AD54" i="66" s="1"/>
  <c r="AE54" i="66" s="1"/>
  <c r="AF54" i="66" s="1"/>
  <c r="AG54" i="66" s="1"/>
  <c r="AH54" i="66" s="1"/>
  <c r="AI54" i="66" s="1"/>
  <c r="AJ54" i="66" s="1"/>
  <c r="AK54" i="66" s="1"/>
  <c r="AL54" i="66" s="1"/>
  <c r="AM54" i="66" s="1"/>
  <c r="AN54" i="66" s="1"/>
  <c r="AO54" i="66" s="1"/>
  <c r="AP54" i="66" s="1"/>
  <c r="AQ54" i="66" s="1"/>
  <c r="AR54" i="66" s="1"/>
  <c r="AS54" i="66" s="1"/>
  <c r="AT54" i="66" s="1"/>
  <c r="AU54" i="66" s="1"/>
  <c r="AV54" i="66" s="1"/>
  <c r="AW54" i="66" s="1"/>
  <c r="AX54" i="66" s="1"/>
  <c r="AY54" i="66" s="1"/>
  <c r="AZ54" i="66" s="1"/>
  <c r="BA54" i="66" s="1"/>
  <c r="BB54" i="66" s="1"/>
  <c r="BC47" i="66"/>
  <c r="BB47" i="66"/>
  <c r="BA47" i="66"/>
  <c r="AZ47" i="66"/>
  <c r="AY47" i="66"/>
  <c r="AX47" i="66"/>
  <c r="AW47" i="66"/>
  <c r="AV47" i="66"/>
  <c r="AU47" i="66"/>
  <c r="AT47" i="66"/>
  <c r="AS47" i="66"/>
  <c r="AR47" i="66"/>
  <c r="AQ47" i="66"/>
  <c r="AP47" i="66"/>
  <c r="AO47" i="66"/>
  <c r="AN47" i="66"/>
  <c r="AM47" i="66"/>
  <c r="AL47" i="66"/>
  <c r="AK47" i="66"/>
  <c r="AJ47" i="66"/>
  <c r="AI47" i="66"/>
  <c r="AH47" i="66"/>
  <c r="AG47" i="66"/>
  <c r="AF47" i="66"/>
  <c r="AE47" i="66"/>
  <c r="AD47" i="66"/>
  <c r="AC47" i="66"/>
  <c r="AB47" i="66"/>
  <c r="AA47" i="66"/>
  <c r="AY45" i="66"/>
  <c r="AU45" i="66"/>
  <c r="AQ45" i="66"/>
  <c r="AM45" i="66"/>
  <c r="AI45" i="66"/>
  <c r="AE45" i="66"/>
  <c r="AA45" i="66"/>
  <c r="AZ45" i="66"/>
  <c r="AW45" i="66"/>
  <c r="AV45" i="66"/>
  <c r="AO45" i="66"/>
  <c r="AN45" i="66"/>
  <c r="AJ45" i="66"/>
  <c r="AG45" i="66"/>
  <c r="AF45" i="66"/>
  <c r="AB45" i="66"/>
  <c r="BB46" i="66"/>
  <c r="BA46" i="66"/>
  <c r="AZ46" i="66"/>
  <c r="AY46" i="66"/>
  <c r="AX46" i="66"/>
  <c r="AW46" i="66"/>
  <c r="AV46" i="66"/>
  <c r="AU46" i="66"/>
  <c r="AT46" i="66"/>
  <c r="AS46" i="66"/>
  <c r="AR46" i="66"/>
  <c r="AQ46" i="66"/>
  <c r="AP46" i="66"/>
  <c r="AO46" i="66"/>
  <c r="AN46" i="66"/>
  <c r="AM46" i="66"/>
  <c r="AL46" i="66"/>
  <c r="AK46" i="66"/>
  <c r="AJ46" i="66"/>
  <c r="AI46" i="66"/>
  <c r="AH46" i="66"/>
  <c r="AG46" i="66"/>
  <c r="AF46" i="66"/>
  <c r="AE46" i="66"/>
  <c r="AD46" i="66"/>
  <c r="AC46" i="66"/>
  <c r="AB46" i="66"/>
  <c r="AA46" i="66"/>
  <c r="AQ44" i="66"/>
  <c r="AW44" i="66"/>
  <c r="AS44" i="66"/>
  <c r="BC42" i="66"/>
  <c r="BB42" i="66"/>
  <c r="BA42" i="66"/>
  <c r="AZ42" i="66"/>
  <c r="AY42" i="66"/>
  <c r="AX42" i="66"/>
  <c r="AW42" i="66"/>
  <c r="AV42" i="66"/>
  <c r="AU42" i="66"/>
  <c r="AT42" i="66"/>
  <c r="AS42" i="66"/>
  <c r="AR42" i="66"/>
  <c r="AQ42" i="66"/>
  <c r="AP42" i="66"/>
  <c r="AO42" i="66"/>
  <c r="AN42" i="66"/>
  <c r="AM42" i="66"/>
  <c r="AL42" i="66"/>
  <c r="AK42" i="66"/>
  <c r="AJ42" i="66"/>
  <c r="AI42" i="66"/>
  <c r="AH42" i="66"/>
  <c r="AG42" i="66"/>
  <c r="AF42" i="66"/>
  <c r="AE42" i="66"/>
  <c r="AD42" i="66"/>
  <c r="AC42" i="66"/>
  <c r="AB42" i="66"/>
  <c r="AA42" i="66"/>
  <c r="AX43" i="66"/>
  <c r="AH43" i="66"/>
  <c r="AX45" i="66"/>
  <c r="AR45" i="66"/>
  <c r="AP45" i="66"/>
  <c r="AH45" i="66"/>
  <c r="BB45" i="66"/>
  <c r="BA45" i="66"/>
  <c r="AT45" i="66"/>
  <c r="AS45" i="66"/>
  <c r="AL45" i="66"/>
  <c r="AK45" i="66"/>
  <c r="AD45" i="66"/>
  <c r="AC45" i="66"/>
  <c r="BB35" i="66"/>
  <c r="BB50" i="66" s="1"/>
  <c r="BA35" i="66"/>
  <c r="BA50" i="66" s="1"/>
  <c r="AZ35" i="66"/>
  <c r="AZ50" i="66" s="1"/>
  <c r="AY35" i="66"/>
  <c r="AY50" i="66" s="1"/>
  <c r="AW35" i="66"/>
  <c r="AW50" i="66" s="1"/>
  <c r="AV35" i="66"/>
  <c r="AV50" i="66" s="1"/>
  <c r="AU35" i="66"/>
  <c r="AU50" i="66" s="1"/>
  <c r="AT35" i="66"/>
  <c r="AT50" i="66" s="1"/>
  <c r="AS35" i="66"/>
  <c r="AS50" i="66" s="1"/>
  <c r="AR35" i="66"/>
  <c r="AR50" i="66" s="1"/>
  <c r="AQ35" i="66"/>
  <c r="AQ50" i="66" s="1"/>
  <c r="AO35" i="66"/>
  <c r="AO50" i="66" s="1"/>
  <c r="AN35" i="66"/>
  <c r="AN50" i="66" s="1"/>
  <c r="AM35" i="66"/>
  <c r="AM50" i="66" s="1"/>
  <c r="AL35" i="66"/>
  <c r="AL50" i="66" s="1"/>
  <c r="AK35" i="66"/>
  <c r="AK50" i="66" s="1"/>
  <c r="AJ35" i="66"/>
  <c r="AJ50" i="66" s="1"/>
  <c r="AI35" i="66"/>
  <c r="AI50" i="66" s="1"/>
  <c r="AG35" i="66"/>
  <c r="AG50" i="66" s="1"/>
  <c r="AF35" i="66"/>
  <c r="AF50" i="66" s="1"/>
  <c r="AE35" i="66"/>
  <c r="AE50" i="66" s="1"/>
  <c r="AD35" i="66"/>
  <c r="AD50" i="66" s="1"/>
  <c r="AC35" i="66"/>
  <c r="AC50" i="66" s="1"/>
  <c r="AB35" i="66"/>
  <c r="AB50" i="66" s="1"/>
  <c r="AA35" i="66"/>
  <c r="AA50" i="66" s="1"/>
  <c r="BC34" i="66"/>
  <c r="BB34" i="66"/>
  <c r="BA34" i="66"/>
  <c r="AZ34" i="66"/>
  <c r="AY34" i="66"/>
  <c r="AX34" i="66"/>
  <c r="AW34" i="66"/>
  <c r="AV34" i="66"/>
  <c r="AU34" i="66"/>
  <c r="AT34" i="66"/>
  <c r="AS34" i="66"/>
  <c r="AR34" i="66"/>
  <c r="AQ34" i="66"/>
  <c r="AP34" i="66"/>
  <c r="AO34" i="66"/>
  <c r="AN34" i="66"/>
  <c r="AM34" i="66"/>
  <c r="AL34" i="66"/>
  <c r="AK34" i="66"/>
  <c r="AJ34" i="66"/>
  <c r="AI34" i="66"/>
  <c r="AH34" i="66"/>
  <c r="AG34" i="66"/>
  <c r="AF34" i="66"/>
  <c r="AE34" i="66"/>
  <c r="AD34" i="66"/>
  <c r="AC34" i="66"/>
  <c r="AB34" i="66"/>
  <c r="AA34" i="66"/>
  <c r="BB33" i="66"/>
  <c r="BB49" i="66" s="1"/>
  <c r="BA33" i="66"/>
  <c r="BA49" i="66" s="1"/>
  <c r="AZ33" i="66"/>
  <c r="AX33" i="66"/>
  <c r="AX49" i="66" s="1"/>
  <c r="AW33" i="66"/>
  <c r="AW49" i="66" s="1"/>
  <c r="AV33" i="66"/>
  <c r="AV49" i="66" s="1"/>
  <c r="AU33" i="66"/>
  <c r="AU49" i="66" s="1"/>
  <c r="AT33" i="66"/>
  <c r="AT49" i="66" s="1"/>
  <c r="AS33" i="66"/>
  <c r="AS49" i="66" s="1"/>
  <c r="AR33" i="66"/>
  <c r="AR49" i="66" s="1"/>
  <c r="AP33" i="66"/>
  <c r="AP49" i="66" s="1"/>
  <c r="AO33" i="66"/>
  <c r="AO49" i="66" s="1"/>
  <c r="AN33" i="66"/>
  <c r="AN49" i="66" s="1"/>
  <c r="AM33" i="66"/>
  <c r="AM49" i="66" s="1"/>
  <c r="AL33" i="66"/>
  <c r="AL49" i="66" s="1"/>
  <c r="AK33" i="66"/>
  <c r="AK49" i="66" s="1"/>
  <c r="AJ33" i="66"/>
  <c r="AH33" i="66"/>
  <c r="AH49" i="66" s="1"/>
  <c r="AG33" i="66"/>
  <c r="AG49" i="66" s="1"/>
  <c r="AF33" i="66"/>
  <c r="AF49" i="66" s="1"/>
  <c r="AE33" i="66"/>
  <c r="AE49" i="66" s="1"/>
  <c r="AD33" i="66"/>
  <c r="AD49" i="66" s="1"/>
  <c r="AC33" i="66"/>
  <c r="AC49" i="66" s="1"/>
  <c r="AB33" i="66"/>
  <c r="BB32" i="66"/>
  <c r="BA32" i="66"/>
  <c r="AZ32" i="66"/>
  <c r="AY32" i="66"/>
  <c r="AX32" i="66"/>
  <c r="AV32" i="66"/>
  <c r="AU32" i="66"/>
  <c r="AT32" i="66"/>
  <c r="AS32" i="66"/>
  <c r="AR32" i="66"/>
  <c r="AQ32" i="66"/>
  <c r="AP32" i="66"/>
  <c r="AN32" i="66"/>
  <c r="AM32" i="66"/>
  <c r="AL32" i="66"/>
  <c r="AK32" i="66"/>
  <c r="AJ32" i="66"/>
  <c r="AI32" i="66"/>
  <c r="AH32" i="66"/>
  <c r="AG32" i="66"/>
  <c r="AF32" i="66"/>
  <c r="AE32" i="66"/>
  <c r="AD32" i="66"/>
  <c r="AC32" i="66"/>
  <c r="AB32" i="66"/>
  <c r="AA32" i="66"/>
  <c r="BC46" i="65"/>
  <c r="H10" i="112" s="1"/>
  <c r="AI6" i="65"/>
  <c r="AI5" i="65" s="1"/>
  <c r="AI36" i="65" s="1"/>
  <c r="AS6" i="65"/>
  <c r="AS5" i="65" s="1"/>
  <c r="AS36" i="65" s="1"/>
  <c r="BC44" i="65"/>
  <c r="H8" i="112" s="1"/>
  <c r="AB4" i="65"/>
  <c r="AC4" i="65" s="1"/>
  <c r="AD4" i="65" s="1"/>
  <c r="AE4" i="65" s="1"/>
  <c r="AF4" i="65" s="1"/>
  <c r="AG4" i="65" s="1"/>
  <c r="AH4" i="65" s="1"/>
  <c r="AI4" i="65" s="1"/>
  <c r="AJ4" i="65" s="1"/>
  <c r="AK4" i="65" s="1"/>
  <c r="AL4" i="65" s="1"/>
  <c r="AM4" i="65" s="1"/>
  <c r="AN4" i="65" s="1"/>
  <c r="AO4" i="65" s="1"/>
  <c r="AP4" i="65" s="1"/>
  <c r="AQ4" i="65" s="1"/>
  <c r="AR4" i="65" s="1"/>
  <c r="AS4" i="65" s="1"/>
  <c r="AT4" i="65" s="1"/>
  <c r="AU4" i="65" s="1"/>
  <c r="AV4" i="65" s="1"/>
  <c r="AW4" i="65" s="1"/>
  <c r="AX4" i="65" s="1"/>
  <c r="AY4" i="65" s="1"/>
  <c r="AZ4" i="65" s="1"/>
  <c r="BA4" i="65" s="1"/>
  <c r="BB4" i="65" s="1"/>
  <c r="BE82" i="66" l="1"/>
  <c r="BD82" i="66"/>
  <c r="BE85" i="66"/>
  <c r="BD85" i="66"/>
  <c r="BE86" i="66"/>
  <c r="BD86" i="66"/>
  <c r="BD59" i="66"/>
  <c r="BE59" i="66"/>
  <c r="BE60" i="66"/>
  <c r="BD60" i="66"/>
  <c r="H23" i="112"/>
  <c r="BD99" i="66"/>
  <c r="BE84" i="66"/>
  <c r="BD84" i="66"/>
  <c r="BE58" i="66"/>
  <c r="BD58" i="66"/>
  <c r="BD88" i="66"/>
  <c r="BE88" i="66"/>
  <c r="BD63" i="66"/>
  <c r="BE63" i="66"/>
  <c r="AN31" i="66"/>
  <c r="AN36" i="66" s="1"/>
  <c r="AF31" i="66"/>
  <c r="AF36" i="66" s="1"/>
  <c r="AV31" i="66"/>
  <c r="AG31" i="66"/>
  <c r="AP48" i="66"/>
  <c r="AY48" i="66"/>
  <c r="AH48" i="66"/>
  <c r="AQ48" i="66"/>
  <c r="AZ48" i="66"/>
  <c r="AZ31" i="66"/>
  <c r="AX48" i="66"/>
  <c r="AA48" i="66"/>
  <c r="AI48" i="66"/>
  <c r="AR48" i="66"/>
  <c r="AR31" i="66"/>
  <c r="BA48" i="66"/>
  <c r="BA31" i="66"/>
  <c r="AB48" i="66"/>
  <c r="AB31" i="66"/>
  <c r="AJ48" i="66"/>
  <c r="AJ31" i="66"/>
  <c r="AS48" i="66"/>
  <c r="AS31" i="66"/>
  <c r="BB48" i="66"/>
  <c r="BB31" i="66"/>
  <c r="AC48" i="66"/>
  <c r="AC31" i="66"/>
  <c r="AK48" i="66"/>
  <c r="AK100" i="66" s="1"/>
  <c r="AK31" i="66"/>
  <c r="AT48" i="66"/>
  <c r="AT100" i="66" s="1"/>
  <c r="AT31" i="66"/>
  <c r="AD48" i="66"/>
  <c r="AE100" i="66" s="1"/>
  <c r="AD31" i="66"/>
  <c r="AL48" i="66"/>
  <c r="AL31" i="66"/>
  <c r="AU48" i="66"/>
  <c r="AU31" i="66"/>
  <c r="AE48" i="66"/>
  <c r="AE31" i="66"/>
  <c r="AM48" i="66"/>
  <c r="AM31" i="66"/>
  <c r="AV36" i="66"/>
  <c r="AE6" i="65"/>
  <c r="AE5" i="65" s="1"/>
  <c r="AE36" i="65" s="1"/>
  <c r="H6" i="112"/>
  <c r="AN6" i="65"/>
  <c r="AN5" i="65" s="1"/>
  <c r="AN36" i="65" s="1"/>
  <c r="AO6" i="65"/>
  <c r="AO5" i="65" s="1"/>
  <c r="AO36" i="65" s="1"/>
  <c r="AW6" i="65"/>
  <c r="AW5" i="65" s="1"/>
  <c r="AW36" i="65" s="1"/>
  <c r="AH6" i="65"/>
  <c r="AH5" i="65" s="1"/>
  <c r="AH36" i="65" s="1"/>
  <c r="AY6" i="65"/>
  <c r="AY5" i="65" s="1"/>
  <c r="AY36" i="65" s="1"/>
  <c r="AC43" i="66"/>
  <c r="AG43" i="66"/>
  <c r="AH95" i="66" s="1"/>
  <c r="AX69" i="66"/>
  <c r="AQ43" i="66"/>
  <c r="AB43" i="66"/>
  <c r="AN58" i="66"/>
  <c r="AN97" i="66"/>
  <c r="AY71" i="66"/>
  <c r="AY97" i="66"/>
  <c r="AY84" i="66"/>
  <c r="AY58" i="66"/>
  <c r="AA43" i="66"/>
  <c r="AY43" i="66"/>
  <c r="AJ43" i="66"/>
  <c r="AR43" i="66"/>
  <c r="AF97" i="66"/>
  <c r="AF58" i="66"/>
  <c r="AQ71" i="66"/>
  <c r="AQ97" i="66"/>
  <c r="AQ58" i="66"/>
  <c r="AF6" i="65"/>
  <c r="AF5" i="65" s="1"/>
  <c r="AF36" i="65" s="1"/>
  <c r="AV6" i="65"/>
  <c r="AV5" i="65" s="1"/>
  <c r="AV36" i="65" s="1"/>
  <c r="AG6" i="65"/>
  <c r="AG5" i="65" s="1"/>
  <c r="AG36" i="65" s="1"/>
  <c r="AP6" i="65"/>
  <c r="AP5" i="65" s="1"/>
  <c r="AP36" i="65" s="1"/>
  <c r="AX6" i="65"/>
  <c r="AX5" i="65" s="1"/>
  <c r="AX36" i="65" s="1"/>
  <c r="AA6" i="65"/>
  <c r="AA5" i="65" s="1"/>
  <c r="AQ6" i="65"/>
  <c r="AQ5" i="65" s="1"/>
  <c r="AQ36" i="65" s="1"/>
  <c r="AE101" i="66"/>
  <c r="AM101" i="66"/>
  <c r="AU75" i="66"/>
  <c r="AU101" i="66"/>
  <c r="AD102" i="66"/>
  <c r="AD63" i="66"/>
  <c r="AL102" i="66"/>
  <c r="AL63" i="66"/>
  <c r="AT102" i="66"/>
  <c r="AT63" i="66"/>
  <c r="BB102" i="66"/>
  <c r="BB63" i="66"/>
  <c r="AI43" i="66"/>
  <c r="AI97" i="66"/>
  <c r="AI58" i="66"/>
  <c r="AV71" i="66"/>
  <c r="AV97" i="66"/>
  <c r="AV58" i="66"/>
  <c r="AP97" i="66"/>
  <c r="AP58" i="66"/>
  <c r="AE98" i="66"/>
  <c r="AE59" i="66"/>
  <c r="AM98" i="66"/>
  <c r="AM59" i="66"/>
  <c r="AU98" i="66"/>
  <c r="AU72" i="66"/>
  <c r="AU59" i="66"/>
  <c r="AD99" i="66"/>
  <c r="AD60" i="66"/>
  <c r="AF101" i="66"/>
  <c r="AN101" i="66"/>
  <c r="AV101" i="66"/>
  <c r="AV75" i="66"/>
  <c r="AE63" i="66"/>
  <c r="AE102" i="66"/>
  <c r="AM63" i="66"/>
  <c r="AM102" i="66"/>
  <c r="AU63" i="66"/>
  <c r="AU102" i="66"/>
  <c r="AK97" i="66"/>
  <c r="AK58" i="66"/>
  <c r="AW71" i="66"/>
  <c r="AW97" i="66"/>
  <c r="AW58" i="66"/>
  <c r="AR97" i="66"/>
  <c r="AR71" i="66"/>
  <c r="AR58" i="66"/>
  <c r="AF98" i="66"/>
  <c r="AF59" i="66"/>
  <c r="AN98" i="66"/>
  <c r="AN59" i="66"/>
  <c r="AV72" i="66"/>
  <c r="AV98" i="66"/>
  <c r="AV59" i="66"/>
  <c r="AE99" i="66"/>
  <c r="AE60" i="66"/>
  <c r="BC47" i="65"/>
  <c r="H11" i="112" s="1"/>
  <c r="BC32" i="66"/>
  <c r="AG101" i="66"/>
  <c r="AO101" i="66"/>
  <c r="AW75" i="66"/>
  <c r="AW101" i="66"/>
  <c r="AF102" i="66"/>
  <c r="AF63" i="66"/>
  <c r="AN102" i="66"/>
  <c r="AN63" i="66"/>
  <c r="AV102" i="66"/>
  <c r="AV63" i="66"/>
  <c r="AL58" i="66"/>
  <c r="AL97" i="66"/>
  <c r="AX97" i="66"/>
  <c r="AX71" i="66"/>
  <c r="AX58" i="66"/>
  <c r="AG98" i="66"/>
  <c r="AG59" i="66"/>
  <c r="AO98" i="66"/>
  <c r="AO59" i="66"/>
  <c r="AW98" i="66"/>
  <c r="AW72" i="66"/>
  <c r="AW59" i="66"/>
  <c r="AF60" i="66"/>
  <c r="AF99" i="66"/>
  <c r="AN60" i="66"/>
  <c r="AN99" i="66"/>
  <c r="AF48" i="66"/>
  <c r="AN48" i="66"/>
  <c r="AV48" i="66"/>
  <c r="AH101" i="66"/>
  <c r="AP101" i="66"/>
  <c r="AX75" i="66"/>
  <c r="AX101" i="66"/>
  <c r="AG63" i="66"/>
  <c r="AG102" i="66"/>
  <c r="AO63" i="66"/>
  <c r="AO102" i="66"/>
  <c r="AW63" i="66"/>
  <c r="AW102" i="66"/>
  <c r="BA71" i="66"/>
  <c r="BA97" i="66"/>
  <c r="BA84" i="66"/>
  <c r="BA58" i="66"/>
  <c r="AH98" i="66"/>
  <c r="AH59" i="66"/>
  <c r="AP98" i="66"/>
  <c r="AP59" i="66"/>
  <c r="AX98" i="66"/>
  <c r="AX59" i="66"/>
  <c r="AX72" i="66"/>
  <c r="AG99" i="66"/>
  <c r="AG60" i="66"/>
  <c r="AB6" i="65"/>
  <c r="AB5" i="65" s="1"/>
  <c r="AB36" i="65" s="1"/>
  <c r="AJ6" i="65"/>
  <c r="AJ5" i="65" s="1"/>
  <c r="AJ36" i="65" s="1"/>
  <c r="AR6" i="65"/>
  <c r="AR5" i="65" s="1"/>
  <c r="AR36" i="65" s="1"/>
  <c r="AZ6" i="65"/>
  <c r="AZ5" i="65" s="1"/>
  <c r="AZ36" i="65" s="1"/>
  <c r="BC45" i="65"/>
  <c r="H9" i="112" s="1"/>
  <c r="AG48" i="66"/>
  <c r="AO32" i="66"/>
  <c r="AO31" i="66" s="1"/>
  <c r="AW32" i="66"/>
  <c r="AW31" i="66" s="1"/>
  <c r="AA33" i="66"/>
  <c r="AA31" i="66" s="1"/>
  <c r="AA36" i="66" s="1"/>
  <c r="AI33" i="66"/>
  <c r="AI31" i="66" s="1"/>
  <c r="AQ33" i="66"/>
  <c r="AQ31" i="66" s="1"/>
  <c r="AY33" i="66"/>
  <c r="AY49" i="66" s="1"/>
  <c r="BC49" i="66"/>
  <c r="AH35" i="66"/>
  <c r="AH31" i="66" s="1"/>
  <c r="AP35" i="66"/>
  <c r="AP50" i="66" s="1"/>
  <c r="AV76" i="66" s="1"/>
  <c r="AX35" i="66"/>
  <c r="AX50" i="66" s="1"/>
  <c r="BC35" i="66"/>
  <c r="AC97" i="66"/>
  <c r="AC58" i="66"/>
  <c r="AO97" i="66"/>
  <c r="AO58" i="66"/>
  <c r="BB58" i="66"/>
  <c r="BB71" i="66"/>
  <c r="BB84" i="66"/>
  <c r="BB97" i="66"/>
  <c r="AL43" i="66"/>
  <c r="AE43" i="66"/>
  <c r="AM43" i="66"/>
  <c r="H19" i="112"/>
  <c r="AF43" i="66"/>
  <c r="AN43" i="66"/>
  <c r="AV43" i="66"/>
  <c r="AH44" i="66"/>
  <c r="AP44" i="66"/>
  <c r="AW70" i="66" s="1"/>
  <c r="AX44" i="66"/>
  <c r="AA44" i="66"/>
  <c r="AI44" i="66"/>
  <c r="AY44" i="66"/>
  <c r="AB44" i="66"/>
  <c r="AJ44" i="66"/>
  <c r="AR44" i="66"/>
  <c r="AS96" i="66" s="1"/>
  <c r="AZ44" i="66"/>
  <c r="AC44" i="66"/>
  <c r="AK44" i="66"/>
  <c r="BA44" i="66"/>
  <c r="AD44" i="66"/>
  <c r="AL44" i="66"/>
  <c r="AT44" i="66"/>
  <c r="BB44" i="66"/>
  <c r="AF44" i="66"/>
  <c r="AN44" i="66"/>
  <c r="AV44" i="66"/>
  <c r="AG44" i="66"/>
  <c r="AO44" i="66"/>
  <c r="AI98" i="66"/>
  <c r="AI59" i="66"/>
  <c r="AQ72" i="66"/>
  <c r="AQ98" i="66"/>
  <c r="AQ59" i="66"/>
  <c r="AY72" i="66"/>
  <c r="AY98" i="66"/>
  <c r="AY85" i="66"/>
  <c r="AY59" i="66"/>
  <c r="BC46" i="66"/>
  <c r="AB97" i="66"/>
  <c r="AB58" i="66"/>
  <c r="AJ97" i="66"/>
  <c r="AJ58" i="66"/>
  <c r="AZ97" i="66"/>
  <c r="AZ84" i="66"/>
  <c r="AZ71" i="66"/>
  <c r="AZ58" i="66"/>
  <c r="AE97" i="66"/>
  <c r="AE58" i="66"/>
  <c r="AM97" i="66"/>
  <c r="AM58" i="66"/>
  <c r="AU97" i="66"/>
  <c r="AU58" i="66"/>
  <c r="AU71" i="66"/>
  <c r="BC45" i="66"/>
  <c r="AH60" i="66"/>
  <c r="AH99" i="66"/>
  <c r="AP99" i="66"/>
  <c r="AP60" i="66"/>
  <c r="AC6" i="65"/>
  <c r="AC5" i="65" s="1"/>
  <c r="AC36" i="65" s="1"/>
  <c r="AK6" i="65"/>
  <c r="AK5" i="65" s="1"/>
  <c r="AK36" i="65" s="1"/>
  <c r="BA6" i="65"/>
  <c r="BA5" i="65" s="1"/>
  <c r="BA36" i="65" s="1"/>
  <c r="AD6" i="65"/>
  <c r="AD5" i="65" s="1"/>
  <c r="AD36" i="65" s="1"/>
  <c r="AL6" i="65"/>
  <c r="AL5" i="65" s="1"/>
  <c r="AL36" i="65" s="1"/>
  <c r="AT6" i="65"/>
  <c r="AT5" i="65" s="1"/>
  <c r="AT36" i="65" s="1"/>
  <c r="BB6" i="65"/>
  <c r="BB5" i="65" s="1"/>
  <c r="BB36" i="65" s="1"/>
  <c r="AM6" i="65"/>
  <c r="AM5" i="65" s="1"/>
  <c r="AM36" i="65" s="1"/>
  <c r="AU6" i="65"/>
  <c r="AU5" i="65" s="1"/>
  <c r="AU36" i="65" s="1"/>
  <c r="BC43" i="65"/>
  <c r="H7" i="112" s="1"/>
  <c r="AX74" i="66"/>
  <c r="AB49" i="66"/>
  <c r="AC101" i="66" s="1"/>
  <c r="AJ49" i="66"/>
  <c r="AK101" i="66" s="1"/>
  <c r="AR75" i="66"/>
  <c r="AZ49" i="66"/>
  <c r="AI63" i="66"/>
  <c r="AQ63" i="66"/>
  <c r="AY63" i="66"/>
  <c r="AD58" i="66"/>
  <c r="AD97" i="66"/>
  <c r="AB98" i="66"/>
  <c r="AB59" i="66"/>
  <c r="AJ98" i="66"/>
  <c r="AJ59" i="66"/>
  <c r="AR98" i="66"/>
  <c r="AR59" i="66"/>
  <c r="AR72" i="66"/>
  <c r="AZ98" i="66"/>
  <c r="AZ72" i="66"/>
  <c r="AZ59" i="66"/>
  <c r="AZ85" i="66"/>
  <c r="AI99" i="66"/>
  <c r="AI60" i="66"/>
  <c r="AQ73" i="66"/>
  <c r="AQ60" i="66"/>
  <c r="AQ99" i="66"/>
  <c r="AI100" i="66"/>
  <c r="AS75" i="66"/>
  <c r="AS101" i="66"/>
  <c r="BA75" i="66"/>
  <c r="BA88" i="66"/>
  <c r="AB63" i="66"/>
  <c r="AB102" i="66"/>
  <c r="AJ63" i="66"/>
  <c r="AJ102" i="66"/>
  <c r="AR63" i="66"/>
  <c r="AR102" i="66"/>
  <c r="AZ63" i="66"/>
  <c r="AZ102" i="66"/>
  <c r="AS71" i="66"/>
  <c r="AS97" i="66"/>
  <c r="AS58" i="66"/>
  <c r="AC98" i="66"/>
  <c r="AC59" i="66"/>
  <c r="AK98" i="66"/>
  <c r="AK59" i="66"/>
  <c r="AS72" i="66"/>
  <c r="AS98" i="66"/>
  <c r="AS59" i="66"/>
  <c r="BA85" i="66"/>
  <c r="BA72" i="66"/>
  <c r="BA98" i="66"/>
  <c r="BA59" i="66"/>
  <c r="AB99" i="66"/>
  <c r="AB60" i="66"/>
  <c r="AJ99" i="66"/>
  <c r="AJ60" i="66"/>
  <c r="AR99" i="66"/>
  <c r="AR60" i="66"/>
  <c r="AR73" i="66"/>
  <c r="AZ87" i="66"/>
  <c r="AD101" i="66"/>
  <c r="AL101" i="66"/>
  <c r="AT101" i="66"/>
  <c r="AT75" i="66"/>
  <c r="BB101" i="66"/>
  <c r="BB88" i="66"/>
  <c r="BB75" i="66"/>
  <c r="AC102" i="66"/>
  <c r="AC63" i="66"/>
  <c r="AK102" i="66"/>
  <c r="AK63" i="66"/>
  <c r="AS102" i="66"/>
  <c r="AS63" i="66"/>
  <c r="BA102" i="66"/>
  <c r="BA63" i="66"/>
  <c r="AG58" i="66"/>
  <c r="AG97" i="66"/>
  <c r="AT71" i="66"/>
  <c r="AT58" i="66"/>
  <c r="AT97" i="66"/>
  <c r="AH97" i="66"/>
  <c r="AH58" i="66"/>
  <c r="AD98" i="66"/>
  <c r="AD59" i="66"/>
  <c r="AL98" i="66"/>
  <c r="AL59" i="66"/>
  <c r="AT72" i="66"/>
  <c r="AT98" i="66"/>
  <c r="AT59" i="66"/>
  <c r="BB72" i="66"/>
  <c r="BB85" i="66"/>
  <c r="BB59" i="66"/>
  <c r="BB98" i="66"/>
  <c r="AC60" i="66"/>
  <c r="AC99" i="66"/>
  <c r="AS60" i="66"/>
  <c r="AS99" i="66"/>
  <c r="AS73" i="66"/>
  <c r="BA86" i="66"/>
  <c r="BA99" i="66"/>
  <c r="BA60" i="66"/>
  <c r="BA73" i="66"/>
  <c r="AM99" i="66"/>
  <c r="AU99" i="66"/>
  <c r="AU73" i="66"/>
  <c r="BC73" i="66"/>
  <c r="BC99" i="66"/>
  <c r="BC60" i="66"/>
  <c r="BC86" i="66"/>
  <c r="AV73" i="66"/>
  <c r="AV60" i="66"/>
  <c r="AV99" i="66"/>
  <c r="AM60" i="66"/>
  <c r="AO99" i="66"/>
  <c r="AO60" i="66"/>
  <c r="AW99" i="66"/>
  <c r="AW73" i="66"/>
  <c r="AU60" i="66"/>
  <c r="AX73" i="66"/>
  <c r="AX60" i="66"/>
  <c r="AW60" i="66"/>
  <c r="AX99" i="66"/>
  <c r="AY73" i="66"/>
  <c r="AY86" i="66"/>
  <c r="AY99" i="66"/>
  <c r="AY60" i="66"/>
  <c r="AZ99" i="66"/>
  <c r="AZ86" i="66"/>
  <c r="AZ73" i="66"/>
  <c r="AZ60" i="66"/>
  <c r="AK99" i="66"/>
  <c r="AK60" i="66"/>
  <c r="AL99" i="66"/>
  <c r="AL60" i="66"/>
  <c r="AT73" i="66"/>
  <c r="AT99" i="66"/>
  <c r="AT60" i="66"/>
  <c r="BB73" i="66"/>
  <c r="BB99" i="66"/>
  <c r="BB60" i="66"/>
  <c r="BB86" i="66"/>
  <c r="H21" i="112" l="1"/>
  <c r="BD97" i="66"/>
  <c r="BE57" i="66"/>
  <c r="BD57" i="66"/>
  <c r="AL100" i="66"/>
  <c r="H22" i="112"/>
  <c r="BD98" i="66"/>
  <c r="BE83" i="66"/>
  <c r="BD83" i="66"/>
  <c r="BD56" i="66"/>
  <c r="BE56" i="66"/>
  <c r="BB61" i="66"/>
  <c r="BD61" i="66"/>
  <c r="BE61" i="66"/>
  <c r="BD87" i="66"/>
  <c r="BE87" i="66"/>
  <c r="H25" i="112"/>
  <c r="BD101" i="66"/>
  <c r="AY102" i="66"/>
  <c r="BD89" i="66"/>
  <c r="BE89" i="66"/>
  <c r="AM100" i="66"/>
  <c r="AY87" i="66"/>
  <c r="AL61" i="66"/>
  <c r="AC61" i="66"/>
  <c r="AB100" i="66"/>
  <c r="AR61" i="66"/>
  <c r="AU61" i="66"/>
  <c r="BA87" i="66"/>
  <c r="AJ61" i="66"/>
  <c r="AP51" i="66"/>
  <c r="AY61" i="66"/>
  <c r="AY100" i="66"/>
  <c r="AU74" i="66"/>
  <c r="AS100" i="66"/>
  <c r="AQ100" i="66"/>
  <c r="AJ100" i="66"/>
  <c r="AK61" i="66"/>
  <c r="AH61" i="66"/>
  <c r="AA36" i="65"/>
  <c r="AI61" i="66"/>
  <c r="AQ61" i="66"/>
  <c r="AU100" i="66"/>
  <c r="AE61" i="66"/>
  <c r="AD100" i="66"/>
  <c r="AZ100" i="66"/>
  <c r="AR100" i="66"/>
  <c r="AR74" i="66"/>
  <c r="AT74" i="66"/>
  <c r="BC31" i="66"/>
  <c r="BC36" i="66" s="1"/>
  <c r="AT61" i="66"/>
  <c r="BB100" i="66"/>
  <c r="AH36" i="66"/>
  <c r="AQ36" i="66"/>
  <c r="AI36" i="66"/>
  <c r="AX61" i="66"/>
  <c r="AS74" i="66"/>
  <c r="AE36" i="66"/>
  <c r="AD36" i="66"/>
  <c r="BB36" i="66"/>
  <c r="AZ61" i="66"/>
  <c r="AB61" i="66"/>
  <c r="AQ74" i="66"/>
  <c r="AP61" i="66"/>
  <c r="AM61" i="66"/>
  <c r="BB87" i="66"/>
  <c r="AD61" i="66"/>
  <c r="BA100" i="66"/>
  <c r="AT36" i="66"/>
  <c r="AS36" i="66"/>
  <c r="BA36" i="66"/>
  <c r="AX31" i="66"/>
  <c r="AY31" i="66"/>
  <c r="AZ74" i="66"/>
  <c r="BB74" i="66"/>
  <c r="BA61" i="66"/>
  <c r="AC100" i="66"/>
  <c r="AW36" i="66"/>
  <c r="BA74" i="66"/>
  <c r="AU36" i="66"/>
  <c r="AK36" i="66"/>
  <c r="AJ36" i="66"/>
  <c r="AR36" i="66"/>
  <c r="AZ36" i="66"/>
  <c r="AP31" i="66"/>
  <c r="AO36" i="66"/>
  <c r="AY74" i="66"/>
  <c r="AH100" i="66"/>
  <c r="AS61" i="66"/>
  <c r="AM36" i="66"/>
  <c r="AL36" i="66"/>
  <c r="AC36" i="66"/>
  <c r="AB36" i="66"/>
  <c r="AG36" i="66"/>
  <c r="BC48" i="66"/>
  <c r="BC100" i="66" s="1"/>
  <c r="AS76" i="66"/>
  <c r="AZ76" i="66"/>
  <c r="AQ102" i="66"/>
  <c r="AR76" i="66"/>
  <c r="BA76" i="66"/>
  <c r="AD43" i="66"/>
  <c r="AD56" i="66" s="1"/>
  <c r="AP56" i="66"/>
  <c r="AT43" i="66"/>
  <c r="AT51" i="66" s="1"/>
  <c r="BA89" i="66"/>
  <c r="AU43" i="66"/>
  <c r="AU69" i="66" s="1"/>
  <c r="AZ51" i="66"/>
  <c r="AW76" i="66"/>
  <c r="BB76" i="66"/>
  <c r="AJ51" i="66"/>
  <c r="AY51" i="66"/>
  <c r="AZ89" i="66"/>
  <c r="AG51" i="66"/>
  <c r="AY76" i="66"/>
  <c r="BB43" i="66"/>
  <c r="BB82" i="66" s="1"/>
  <c r="AT76" i="66"/>
  <c r="AY89" i="66"/>
  <c r="AX51" i="66"/>
  <c r="AS57" i="66"/>
  <c r="AQ76" i="66"/>
  <c r="AW57" i="66"/>
  <c r="BC50" i="66"/>
  <c r="BD102" i="66" s="1"/>
  <c r="BC97" i="66"/>
  <c r="BC71" i="66"/>
  <c r="BC58" i="66"/>
  <c r="BC84" i="66"/>
  <c r="AC95" i="66"/>
  <c r="AC56" i="66"/>
  <c r="AQ95" i="66"/>
  <c r="AQ69" i="66"/>
  <c r="AQ56" i="66"/>
  <c r="BC44" i="66"/>
  <c r="AN57" i="66"/>
  <c r="AD96" i="66"/>
  <c r="AD57" i="66"/>
  <c r="AY83" i="66"/>
  <c r="AY96" i="66"/>
  <c r="AY57" i="66"/>
  <c r="AY70" i="66"/>
  <c r="AX76" i="66"/>
  <c r="AX63" i="66"/>
  <c r="AX102" i="66"/>
  <c r="AI49" i="66"/>
  <c r="AI51" i="66" s="1"/>
  <c r="AV100" i="66"/>
  <c r="AV74" i="66"/>
  <c r="AV61" i="66"/>
  <c r="BB89" i="66"/>
  <c r="AJ56" i="66"/>
  <c r="AJ95" i="66"/>
  <c r="AQ57" i="66"/>
  <c r="AV70" i="66"/>
  <c r="AV57" i="66"/>
  <c r="AV51" i="66"/>
  <c r="AV56" i="66"/>
  <c r="AV69" i="66"/>
  <c r="AU44" i="66"/>
  <c r="BC85" i="66"/>
  <c r="BC59" i="66"/>
  <c r="BC98" i="66"/>
  <c r="BC72" i="66"/>
  <c r="AF57" i="66"/>
  <c r="BA96" i="66"/>
  <c r="BA70" i="66"/>
  <c r="BA83" i="66"/>
  <c r="BA57" i="66"/>
  <c r="AI96" i="66"/>
  <c r="AI57" i="66"/>
  <c r="AN51" i="66"/>
  <c r="AN95" i="66"/>
  <c r="AN56" i="66"/>
  <c r="AE56" i="66"/>
  <c r="AG100" i="66"/>
  <c r="AG61" i="66"/>
  <c r="AQ70" i="66"/>
  <c r="AL56" i="66"/>
  <c r="AM44" i="66"/>
  <c r="AN96" i="66" s="1"/>
  <c r="AK96" i="66"/>
  <c r="AK57" i="66"/>
  <c r="BC49" i="65"/>
  <c r="H13" i="112" s="1"/>
  <c r="AP102" i="66"/>
  <c r="AP63" i="66"/>
  <c r="BC88" i="66"/>
  <c r="BC75" i="66"/>
  <c r="BC101" i="66"/>
  <c r="AA49" i="66"/>
  <c r="AN100" i="66"/>
  <c r="AN61" i="66"/>
  <c r="AS70" i="66"/>
  <c r="AY95" i="66"/>
  <c r="AY69" i="66"/>
  <c r="AY56" i="66"/>
  <c r="AY82" i="66"/>
  <c r="AQ96" i="66"/>
  <c r="AX56" i="66"/>
  <c r="AZ75" i="66"/>
  <c r="AZ101" i="66"/>
  <c r="AZ88" i="66"/>
  <c r="AE44" i="66"/>
  <c r="AE51" i="66" s="1"/>
  <c r="AR51" i="66"/>
  <c r="BA101" i="66"/>
  <c r="AC96" i="66"/>
  <c r="AC57" i="66"/>
  <c r="AX96" i="66"/>
  <c r="AX70" i="66"/>
  <c r="AX57" i="66"/>
  <c r="AF51" i="66"/>
  <c r="AF95" i="66"/>
  <c r="AF56" i="66"/>
  <c r="BA43" i="66"/>
  <c r="BC48" i="65"/>
  <c r="AU76" i="66"/>
  <c r="AZ82" i="66"/>
  <c r="AZ69" i="66"/>
  <c r="AZ95" i="66"/>
  <c r="AZ56" i="66"/>
  <c r="AB57" i="66"/>
  <c r="AB96" i="66"/>
  <c r="AC51" i="66"/>
  <c r="AO57" i="66"/>
  <c r="AO96" i="66"/>
  <c r="AZ83" i="66"/>
  <c r="AZ57" i="66"/>
  <c r="AZ96" i="66"/>
  <c r="AZ70" i="66"/>
  <c r="AP96" i="66"/>
  <c r="AP57" i="66"/>
  <c r="AW43" i="66"/>
  <c r="AS43" i="66"/>
  <c r="AH50" i="66"/>
  <c r="AH51" i="66" s="1"/>
  <c r="AY101" i="66"/>
  <c r="AY88" i="66"/>
  <c r="AY75" i="66"/>
  <c r="AF100" i="66"/>
  <c r="AF61" i="66"/>
  <c r="AI95" i="66"/>
  <c r="AI56" i="66"/>
  <c r="AW96" i="66"/>
  <c r="AL96" i="66"/>
  <c r="AL57" i="66"/>
  <c r="AB51" i="66"/>
  <c r="AG57" i="66"/>
  <c r="AG96" i="66"/>
  <c r="BB83" i="66"/>
  <c r="BB96" i="66"/>
  <c r="BB70" i="66"/>
  <c r="BB57" i="66"/>
  <c r="AR57" i="66"/>
  <c r="AR70" i="66"/>
  <c r="AR96" i="66"/>
  <c r="AH96" i="66"/>
  <c r="AH57" i="66"/>
  <c r="AO43" i="66"/>
  <c r="BC56" i="66"/>
  <c r="BC82" i="66"/>
  <c r="AK43" i="66"/>
  <c r="AL95" i="66" s="1"/>
  <c r="AW48" i="66"/>
  <c r="AL51" i="66"/>
  <c r="AB95" i="66"/>
  <c r="AB56" i="66"/>
  <c r="AG95" i="66"/>
  <c r="AG56" i="66"/>
  <c r="AM95" i="66"/>
  <c r="AM56" i="66"/>
  <c r="AO48" i="66"/>
  <c r="AT70" i="66"/>
  <c r="AT96" i="66"/>
  <c r="AT57" i="66"/>
  <c r="AJ57" i="66"/>
  <c r="AJ96" i="66"/>
  <c r="AQ49" i="66"/>
  <c r="AR69" i="66"/>
  <c r="AR95" i="66"/>
  <c r="AR56" i="66"/>
  <c r="AH56" i="66"/>
  <c r="H20" i="112" l="1"/>
  <c r="BD96" i="66"/>
  <c r="H24" i="112"/>
  <c r="BD100" i="66"/>
  <c r="BD90" i="66"/>
  <c r="BE90" i="66"/>
  <c r="AY62" i="66"/>
  <c r="BD62" i="66"/>
  <c r="BE62" i="66"/>
  <c r="H26" i="112"/>
  <c r="AX36" i="66"/>
  <c r="BC87" i="66"/>
  <c r="AP36" i="66"/>
  <c r="AY36" i="66"/>
  <c r="BC74" i="66"/>
  <c r="BC61" i="66"/>
  <c r="AV95" i="66"/>
  <c r="AE95" i="66"/>
  <c r="AD95" i="66"/>
  <c r="AD51" i="66"/>
  <c r="AD103" i="66" s="1"/>
  <c r="BC50" i="65"/>
  <c r="H12" i="112"/>
  <c r="AU51" i="66"/>
  <c r="AU77" i="66" s="1"/>
  <c r="AU56" i="66"/>
  <c r="BB69" i="66"/>
  <c r="AT69" i="66"/>
  <c r="BB56" i="66"/>
  <c r="AU95" i="66"/>
  <c r="AT56" i="66"/>
  <c r="BB51" i="66"/>
  <c r="BB90" i="66" s="1"/>
  <c r="AY90" i="66"/>
  <c r="AM51" i="66"/>
  <c r="AN103" i="66" s="1"/>
  <c r="AT77" i="66"/>
  <c r="AZ77" i="66"/>
  <c r="BC51" i="66"/>
  <c r="BD103" i="66" s="1"/>
  <c r="AX77" i="66"/>
  <c r="AZ90" i="66"/>
  <c r="AY77" i="66"/>
  <c r="BC95" i="66"/>
  <c r="BB95" i="66"/>
  <c r="AB62" i="66"/>
  <c r="BC62" i="66"/>
  <c r="AB101" i="66"/>
  <c r="AJ62" i="66"/>
  <c r="AY103" i="66"/>
  <c r="AJ101" i="66"/>
  <c r="AZ103" i="66"/>
  <c r="AZ62" i="66"/>
  <c r="AF96" i="66"/>
  <c r="AI103" i="66"/>
  <c r="AJ103" i="66"/>
  <c r="AV96" i="66"/>
  <c r="AH103" i="66"/>
  <c r="AE96" i="66"/>
  <c r="AE57" i="66"/>
  <c r="AW100" i="66"/>
  <c r="AW74" i="66"/>
  <c r="AW61" i="66"/>
  <c r="AX100" i="66"/>
  <c r="AW95" i="66"/>
  <c r="AW69" i="66"/>
  <c r="AW56" i="66"/>
  <c r="AX95" i="66"/>
  <c r="AW51" i="66"/>
  <c r="AK95" i="66"/>
  <c r="AK56" i="66"/>
  <c r="AK51" i="66"/>
  <c r="AL103" i="66" s="1"/>
  <c r="AI101" i="66"/>
  <c r="AI62" i="66"/>
  <c r="AU96" i="66"/>
  <c r="AU70" i="66"/>
  <c r="AU57" i="66"/>
  <c r="AC103" i="66"/>
  <c r="BA95" i="66"/>
  <c r="BA69" i="66"/>
  <c r="BA82" i="66"/>
  <c r="BA56" i="66"/>
  <c r="BA51" i="66"/>
  <c r="AF103" i="66"/>
  <c r="AF62" i="66"/>
  <c r="AT62" i="66"/>
  <c r="AE62" i="66"/>
  <c r="AW62" i="66"/>
  <c r="AH62" i="66"/>
  <c r="BA62" i="66"/>
  <c r="AN62" i="66"/>
  <c r="AM62" i="66"/>
  <c r="AP62" i="66"/>
  <c r="AC62" i="66"/>
  <c r="AD62" i="66"/>
  <c r="AV62" i="66"/>
  <c r="AG62" i="66"/>
  <c r="AR62" i="66"/>
  <c r="AK62" i="66"/>
  <c r="BB62" i="66"/>
  <c r="AA51" i="66"/>
  <c r="AL62" i="66"/>
  <c r="AU62" i="66"/>
  <c r="AO62" i="66"/>
  <c r="AX62" i="66"/>
  <c r="AS62" i="66"/>
  <c r="AG103" i="66"/>
  <c r="AS95" i="66"/>
  <c r="AS69" i="66"/>
  <c r="AS56" i="66"/>
  <c r="AS51" i="66"/>
  <c r="AO100" i="66"/>
  <c r="AO61" i="66"/>
  <c r="AP100" i="66"/>
  <c r="AQ101" i="66"/>
  <c r="AQ62" i="66"/>
  <c r="AQ75" i="66"/>
  <c r="AQ51" i="66"/>
  <c r="AR101" i="66"/>
  <c r="AO56" i="66"/>
  <c r="AO95" i="66"/>
  <c r="AP95" i="66"/>
  <c r="AO51" i="66"/>
  <c r="AH63" i="66"/>
  <c r="AH102" i="66"/>
  <c r="AI102" i="66"/>
  <c r="AV77" i="66"/>
  <c r="AT95" i="66"/>
  <c r="AR77" i="66"/>
  <c r="AM96" i="66"/>
  <c r="AM57" i="66"/>
  <c r="BC83" i="66"/>
  <c r="BC70" i="66"/>
  <c r="BC96" i="66"/>
  <c r="BC57" i="66"/>
  <c r="BC76" i="66"/>
  <c r="BC102" i="66"/>
  <c r="BC89" i="66"/>
  <c r="BC63" i="66"/>
  <c r="AN64" i="66" l="1"/>
  <c r="BD64" i="66"/>
  <c r="BE64" i="66"/>
  <c r="H27" i="112"/>
  <c r="H14" i="112"/>
  <c r="AV103" i="66"/>
  <c r="AE103" i="66"/>
  <c r="AM103" i="66"/>
  <c r="AU103" i="66"/>
  <c r="BB103" i="66"/>
  <c r="BB77" i="66"/>
  <c r="BC103" i="66"/>
  <c r="BC77" i="66"/>
  <c r="BC90" i="66"/>
  <c r="AB64" i="66"/>
  <c r="AI64" i="66"/>
  <c r="AM64" i="66"/>
  <c r="AR64" i="66"/>
  <c r="AB103" i="66"/>
  <c r="AV64" i="66"/>
  <c r="BB64" i="66"/>
  <c r="AL64" i="66"/>
  <c r="AE64" i="66"/>
  <c r="AQ103" i="66"/>
  <c r="AQ64" i="66"/>
  <c r="AQ77" i="66"/>
  <c r="AP64" i="66"/>
  <c r="AY64" i="66"/>
  <c r="AT64" i="66"/>
  <c r="AZ64" i="66"/>
  <c r="AX64" i="66"/>
  <c r="AG64" i="66"/>
  <c r="AJ64" i="66"/>
  <c r="BC64" i="66"/>
  <c r="AR103" i="66"/>
  <c r="AC64" i="66"/>
  <c r="AD64" i="66"/>
  <c r="AH64" i="66"/>
  <c r="AS103" i="66"/>
  <c r="AS64" i="66"/>
  <c r="AS77" i="66"/>
  <c r="AT103" i="66"/>
  <c r="AF64" i="66"/>
  <c r="AO64" i="66"/>
  <c r="AO103" i="66"/>
  <c r="AP103" i="66"/>
  <c r="AK103" i="66"/>
  <c r="AK64" i="66"/>
  <c r="AU64" i="66"/>
  <c r="BA103" i="66"/>
  <c r="BA64" i="66"/>
  <c r="BA77" i="66"/>
  <c r="BA90" i="66"/>
  <c r="AW77" i="66"/>
  <c r="AW64" i="66"/>
  <c r="AW103" i="66"/>
  <c r="AX103" i="66"/>
  <c r="AM30" i="100" l="1"/>
  <c r="AE30" i="100"/>
  <c r="AH30" i="100" l="1"/>
  <c r="AE5" i="100"/>
  <c r="AM5" i="100"/>
  <c r="AU5" i="100"/>
  <c r="BC23" i="100"/>
  <c r="AP30" i="100"/>
  <c r="AU30" i="100"/>
  <c r="AX30" i="100"/>
  <c r="AV5" i="100"/>
  <c r="BC30" i="100"/>
  <c r="BD196" i="100" s="1"/>
  <c r="AW5" i="100"/>
  <c r="AA16" i="100"/>
  <c r="AH5" i="100"/>
  <c r="AP5" i="100"/>
  <c r="AX5" i="100"/>
  <c r="AG30" i="100"/>
  <c r="AO30" i="100"/>
  <c r="AW30" i="100"/>
  <c r="AF5" i="100"/>
  <c r="AA5" i="100"/>
  <c r="AI5" i="100"/>
  <c r="AQ5" i="100"/>
  <c r="AY5" i="100"/>
  <c r="AA23" i="100"/>
  <c r="AO5" i="100"/>
  <c r="AN30" i="100"/>
  <c r="AB5" i="100"/>
  <c r="AJ5" i="100"/>
  <c r="AR5" i="100"/>
  <c r="AZ5" i="100"/>
  <c r="AA30" i="100"/>
  <c r="AI30" i="100"/>
  <c r="AQ30" i="100"/>
  <c r="AY30" i="100"/>
  <c r="AG5" i="100"/>
  <c r="AF30" i="100"/>
  <c r="AC5" i="100"/>
  <c r="AK5" i="100"/>
  <c r="AS5" i="100"/>
  <c r="BA5" i="100"/>
  <c r="AB30" i="100"/>
  <c r="AJ30" i="100"/>
  <c r="AR30" i="100"/>
  <c r="AZ30" i="100"/>
  <c r="AN5" i="100"/>
  <c r="AV30" i="100"/>
  <c r="AD5" i="100"/>
  <c r="AL5" i="100"/>
  <c r="AT5" i="100"/>
  <c r="BB5" i="100"/>
  <c r="AC30" i="100"/>
  <c r="AK30" i="100"/>
  <c r="AS30" i="100"/>
  <c r="BA30" i="100"/>
  <c r="AD30" i="100"/>
  <c r="AL30" i="100"/>
  <c r="AT30" i="100"/>
  <c r="BB30" i="100"/>
  <c r="BC9" i="76"/>
  <c r="BE72" i="100" l="1"/>
  <c r="BD72" i="100"/>
  <c r="BD97" i="100"/>
  <c r="BE97" i="100"/>
  <c r="BD90" i="100"/>
  <c r="BE90" i="100"/>
  <c r="BD83" i="100"/>
  <c r="BE83" i="100"/>
  <c r="BD49" i="76"/>
  <c r="BD189" i="100"/>
  <c r="BC34" i="100"/>
  <c r="AJ196" i="100"/>
  <c r="AJ97" i="100"/>
  <c r="AW196" i="100"/>
  <c r="AW130" i="100"/>
  <c r="AW97" i="100"/>
  <c r="AM171" i="100"/>
  <c r="AM72" i="100"/>
  <c r="AG171" i="100"/>
  <c r="AG72" i="100"/>
  <c r="BC83" i="100"/>
  <c r="AE171" i="100"/>
  <c r="AE72" i="100"/>
  <c r="AF171" i="100"/>
  <c r="AF72" i="100"/>
  <c r="AT171" i="100"/>
  <c r="AT72" i="100"/>
  <c r="AT105" i="100"/>
  <c r="AO171" i="100"/>
  <c r="AO72" i="100"/>
  <c r="AD171" i="100"/>
  <c r="AD72" i="100"/>
  <c r="BA171" i="100"/>
  <c r="BA105" i="100"/>
  <c r="BA138" i="100"/>
  <c r="BA72" i="100"/>
  <c r="AI196" i="100"/>
  <c r="AI97" i="100"/>
  <c r="AG196" i="100"/>
  <c r="AG97" i="100"/>
  <c r="AX196" i="100"/>
  <c r="BE163" i="100"/>
  <c r="BD163" i="100"/>
  <c r="AX97" i="100"/>
  <c r="AX130" i="100"/>
  <c r="AH196" i="100"/>
  <c r="AH97" i="100"/>
  <c r="BB171" i="100"/>
  <c r="BB138" i="100"/>
  <c r="BB72" i="100"/>
  <c r="BB105" i="100"/>
  <c r="BC196" i="100"/>
  <c r="BC163" i="100"/>
  <c r="BC130" i="100"/>
  <c r="BC97" i="100"/>
  <c r="AL171" i="100"/>
  <c r="AL72" i="100"/>
  <c r="AS171" i="100"/>
  <c r="AS105" i="100"/>
  <c r="AS72" i="100"/>
  <c r="AY138" i="100"/>
  <c r="AY105" i="100"/>
  <c r="AY171" i="100"/>
  <c r="AY72" i="100"/>
  <c r="BD138" i="100"/>
  <c r="BE138" i="100"/>
  <c r="AX171" i="100"/>
  <c r="AX105" i="100"/>
  <c r="AX72" i="100"/>
  <c r="AU196" i="100"/>
  <c r="AU130" i="100"/>
  <c r="AU97" i="100"/>
  <c r="AM97" i="100"/>
  <c r="AU171" i="100"/>
  <c r="AU105" i="100"/>
  <c r="AU72" i="100"/>
  <c r="AY196" i="100"/>
  <c r="AY163" i="100"/>
  <c r="AY130" i="100"/>
  <c r="AY97" i="100"/>
  <c r="AL196" i="100"/>
  <c r="AL97" i="100"/>
  <c r="AQ196" i="100"/>
  <c r="AQ130" i="100"/>
  <c r="AQ97" i="100"/>
  <c r="AD196" i="100"/>
  <c r="AD97" i="100"/>
  <c r="BA196" i="100"/>
  <c r="BA97" i="100"/>
  <c r="BA163" i="100"/>
  <c r="BA130" i="100"/>
  <c r="AS196" i="100"/>
  <c r="AS97" i="100"/>
  <c r="AS130" i="100"/>
  <c r="AN171" i="100"/>
  <c r="AN72" i="100"/>
  <c r="AK171" i="100"/>
  <c r="AK72" i="100"/>
  <c r="AZ171" i="100"/>
  <c r="AZ105" i="100"/>
  <c r="AZ72" i="100"/>
  <c r="AZ138" i="100"/>
  <c r="AQ105" i="100"/>
  <c r="AQ72" i="100"/>
  <c r="AQ171" i="100"/>
  <c r="AP56" i="113"/>
  <c r="AP171" i="100"/>
  <c r="BD105" i="100"/>
  <c r="AP72" i="100"/>
  <c r="BE105" i="100"/>
  <c r="AP196" i="100"/>
  <c r="AP97" i="100"/>
  <c r="BE130" i="100"/>
  <c r="BD130" i="100"/>
  <c r="AM196" i="100"/>
  <c r="AW171" i="100"/>
  <c r="AW72" i="100"/>
  <c r="AW105" i="100"/>
  <c r="AN196" i="100"/>
  <c r="AN97" i="100"/>
  <c r="AV171" i="100"/>
  <c r="AV105" i="100"/>
  <c r="AV72" i="100"/>
  <c r="AV196" i="100"/>
  <c r="AV130" i="100"/>
  <c r="AV97" i="100"/>
  <c r="AK196" i="100"/>
  <c r="AK97" i="100"/>
  <c r="AZ196" i="100"/>
  <c r="AZ130" i="100"/>
  <c r="AZ163" i="100"/>
  <c r="AZ97" i="100"/>
  <c r="AC171" i="100"/>
  <c r="AC72" i="100"/>
  <c r="AR171" i="100"/>
  <c r="AR105" i="100"/>
  <c r="AR72" i="100"/>
  <c r="AI171" i="100"/>
  <c r="AI72" i="100"/>
  <c r="AH171" i="100"/>
  <c r="AH72" i="100"/>
  <c r="BC90" i="100"/>
  <c r="AE97" i="100"/>
  <c r="BB196" i="100"/>
  <c r="BB163" i="100"/>
  <c r="BB130" i="100"/>
  <c r="BB97" i="100"/>
  <c r="AB171" i="100"/>
  <c r="AB72" i="100"/>
  <c r="AT196" i="100"/>
  <c r="AT130" i="100"/>
  <c r="AT97" i="100"/>
  <c r="AB196" i="100"/>
  <c r="AB97" i="100"/>
  <c r="AO196" i="100"/>
  <c r="AO97" i="100"/>
  <c r="AC196" i="100"/>
  <c r="AC97" i="100"/>
  <c r="AR196" i="100"/>
  <c r="AR130" i="100"/>
  <c r="AR97" i="100"/>
  <c r="AF196" i="100"/>
  <c r="AF97" i="100"/>
  <c r="AJ171" i="100"/>
  <c r="AJ72" i="100"/>
  <c r="BC171" i="100"/>
  <c r="BC138" i="100"/>
  <c r="BC105" i="100"/>
  <c r="BC72" i="100"/>
  <c r="AE196" i="100"/>
  <c r="BC65" i="100"/>
  <c r="AP42" i="100"/>
  <c r="BC10" i="74"/>
  <c r="BD55" i="74" l="1"/>
  <c r="BC66" i="100"/>
  <c r="BB16" i="100"/>
  <c r="BB23" i="100"/>
  <c r="BB90" i="100" l="1"/>
  <c r="BC189" i="100"/>
  <c r="BB83" i="100"/>
  <c r="BC182" i="100"/>
  <c r="BB40" i="100"/>
  <c r="BB41" i="100"/>
  <c r="BB42" i="100"/>
  <c r="BB46" i="100"/>
  <c r="BB43" i="100"/>
  <c r="BB34" i="100"/>
  <c r="BB45" i="100"/>
  <c r="BB47" i="100"/>
  <c r="BF65" i="113"/>
  <c r="BD200" i="100" l="1"/>
  <c r="BC200" i="100"/>
  <c r="X2" i="100"/>
  <c r="Y2" i="76"/>
  <c r="Y2" i="74"/>
  <c r="V2" i="66"/>
  <c r="V2" i="65"/>
  <c r="W2" i="64"/>
  <c r="BC90" i="65" l="1"/>
  <c r="BB9" i="76"/>
  <c r="BC49" i="76" l="1"/>
  <c r="BC16" i="76"/>
  <c r="BC13" i="76"/>
  <c r="BC14" i="76"/>
  <c r="BC15" i="76"/>
  <c r="BC45" i="76"/>
  <c r="BC48" i="76"/>
  <c r="BB13" i="76"/>
  <c r="BC47" i="76"/>
  <c r="BC46" i="76"/>
  <c r="BB16" i="76"/>
  <c r="BB15" i="76"/>
  <c r="BB14" i="76"/>
  <c r="BB46" i="65"/>
  <c r="BC17" i="76" l="1"/>
  <c r="BC94" i="65"/>
  <c r="BB17" i="76"/>
  <c r="BB49" i="65"/>
  <c r="BB44" i="65"/>
  <c r="BB48" i="65"/>
  <c r="BB45" i="65"/>
  <c r="BC92" i="65" l="1"/>
  <c r="BC96" i="65"/>
  <c r="BC97" i="65"/>
  <c r="BC93" i="65"/>
  <c r="BB15" i="64"/>
  <c r="BB47" i="65"/>
  <c r="BB43" i="65"/>
  <c r="BB22" i="64" l="1"/>
  <c r="BC91" i="65"/>
  <c r="BC95" i="65"/>
  <c r="BB27" i="64"/>
  <c r="BB26" i="64"/>
  <c r="BB28" i="64"/>
  <c r="BB24" i="64"/>
  <c r="BB25" i="64"/>
  <c r="BB30" i="64"/>
  <c r="BB29" i="64"/>
  <c r="BB31" i="64"/>
  <c r="BB23" i="64"/>
  <c r="BB21" i="64"/>
  <c r="BB50" i="65"/>
  <c r="BE79" i="64"/>
  <c r="BD86" i="64"/>
  <c r="BC85" i="64"/>
  <c r="BC81" i="64"/>
  <c r="BC86" i="64"/>
  <c r="BE84" i="64"/>
  <c r="BD83" i="64"/>
  <c r="BE80" i="64"/>
  <c r="BD79" i="64"/>
  <c r="BC78" i="64"/>
  <c r="BE85" i="64"/>
  <c r="BD84" i="64"/>
  <c r="BC83" i="64"/>
  <c r="BE81" i="64"/>
  <c r="BD80" i="64"/>
  <c r="BC79" i="64"/>
  <c r="BE10" i="64"/>
  <c r="BE5" i="64"/>
  <c r="BE86" i="64"/>
  <c r="BD85" i="64"/>
  <c r="BC84" i="64"/>
  <c r="BD81" i="64"/>
  <c r="BC80" i="64"/>
  <c r="BE78" i="64"/>
  <c r="BE83" i="64"/>
  <c r="BD78" i="64"/>
  <c r="BD10" i="64"/>
  <c r="BD5" i="64"/>
  <c r="I6" i="112" l="1"/>
  <c r="BC98" i="65"/>
  <c r="BB29" i="113"/>
  <c r="BD77" i="64"/>
  <c r="BE82" i="64"/>
  <c r="BC77" i="64"/>
  <c r="BD15" i="64"/>
  <c r="BD26" i="64" s="1"/>
  <c r="BC82" i="64"/>
  <c r="BC50" i="74"/>
  <c r="BC51" i="74"/>
  <c r="BC15" i="64"/>
  <c r="BD82" i="64"/>
  <c r="BE15" i="64"/>
  <c r="BE26" i="64" s="1"/>
  <c r="BE77" i="64"/>
  <c r="BC40" i="100"/>
  <c r="BC46" i="100"/>
  <c r="BC45" i="100"/>
  <c r="BC49" i="100"/>
  <c r="BC52" i="100"/>
  <c r="BC56" i="100"/>
  <c r="BC60" i="100"/>
  <c r="BC62" i="100"/>
  <c r="BC67" i="100"/>
  <c r="BC64" i="100" s="1"/>
  <c r="BC59" i="100"/>
  <c r="BC61" i="100"/>
  <c r="BC42" i="100"/>
  <c r="BC48" i="100"/>
  <c r="BC54" i="100"/>
  <c r="BB10" i="74" l="1"/>
  <c r="BC55" i="100"/>
  <c r="BC47" i="100"/>
  <c r="BC43" i="100"/>
  <c r="BC63" i="100"/>
  <c r="BC53" i="100"/>
  <c r="BC44" i="100"/>
  <c r="BC41" i="100"/>
  <c r="BC58" i="100"/>
  <c r="BC51" i="100"/>
  <c r="BB56" i="100"/>
  <c r="BE21" i="64"/>
  <c r="BB61" i="100"/>
  <c r="BB52" i="100"/>
  <c r="BE65" i="113"/>
  <c r="BC18" i="74"/>
  <c r="BC31" i="64"/>
  <c r="BC87" i="64"/>
  <c r="BC27" i="64"/>
  <c r="BC24" i="64"/>
  <c r="BC28" i="64"/>
  <c r="BC29" i="64"/>
  <c r="BC30" i="64"/>
  <c r="BC22" i="64"/>
  <c r="BC23" i="64"/>
  <c r="BC25" i="64"/>
  <c r="BD31" i="64"/>
  <c r="BD87" i="64"/>
  <c r="BD30" i="64"/>
  <c r="BD24" i="64"/>
  <c r="BD27" i="64"/>
  <c r="BD28" i="64"/>
  <c r="BD29" i="64"/>
  <c r="BD23" i="64"/>
  <c r="BD22" i="64"/>
  <c r="BD25" i="64"/>
  <c r="BD21" i="64"/>
  <c r="BD65" i="113"/>
  <c r="BC53" i="74"/>
  <c r="BC54" i="74"/>
  <c r="BB16" i="74"/>
  <c r="BB55" i="100"/>
  <c r="BB58" i="100"/>
  <c r="BC65" i="113"/>
  <c r="BE87" i="64"/>
  <c r="BE31" i="64"/>
  <c r="BE29" i="64"/>
  <c r="BE30" i="64"/>
  <c r="BE27" i="64"/>
  <c r="BE28" i="64"/>
  <c r="BE22" i="64"/>
  <c r="BE23" i="64"/>
  <c r="BE24" i="64"/>
  <c r="BE25" i="64"/>
  <c r="BC26" i="64"/>
  <c r="BC52" i="74"/>
  <c r="BC21" i="64"/>
  <c r="BB15" i="74" l="1"/>
  <c r="BB17" i="74"/>
  <c r="BB18" i="74"/>
  <c r="BB14" i="74"/>
  <c r="BB67" i="100"/>
  <c r="BB65" i="113"/>
  <c r="BB44" i="100"/>
  <c r="BB66" i="100"/>
  <c r="BB49" i="100"/>
  <c r="BB60" i="100"/>
  <c r="BB62" i="100"/>
  <c r="BB65" i="100"/>
  <c r="BB59" i="100"/>
  <c r="BB48" i="100"/>
  <c r="BB53" i="100"/>
  <c r="BB51" i="100"/>
  <c r="BB54" i="100"/>
  <c r="BB63" i="100"/>
  <c r="BC57" i="100"/>
  <c r="BC16" i="74"/>
  <c r="BC50" i="100"/>
  <c r="BC39" i="100"/>
  <c r="BC17" i="74"/>
  <c r="BC55" i="74"/>
  <c r="BC15" i="74"/>
  <c r="BC14" i="74"/>
  <c r="BB19" i="74" l="1"/>
  <c r="BC19" i="74"/>
  <c r="BB64" i="100"/>
  <c r="BB39" i="100"/>
  <c r="BB50" i="100"/>
  <c r="BB57" i="100"/>
  <c r="BG65" i="113" l="1"/>
  <c r="BG62" i="113"/>
  <c r="BF62" i="113"/>
  <c r="BG59" i="113"/>
  <c r="BF59" i="113"/>
  <c r="BG56" i="113"/>
  <c r="BF56" i="113"/>
  <c r="BE48" i="113"/>
  <c r="BD48" i="113"/>
  <c r="BC48" i="113"/>
  <c r="BB48" i="113"/>
  <c r="BG46" i="113"/>
  <c r="BF46" i="113"/>
  <c r="BE46" i="113"/>
  <c r="BD46" i="113"/>
  <c r="BC46" i="113"/>
  <c r="BB46" i="113"/>
  <c r="BE41" i="113"/>
  <c r="BD41" i="113"/>
  <c r="BC41" i="113"/>
  <c r="BB41" i="113"/>
  <c r="BG38" i="113"/>
  <c r="BF38" i="113"/>
  <c r="BE38" i="113"/>
  <c r="BD38" i="113"/>
  <c r="BC38" i="113"/>
  <c r="BB38" i="113"/>
  <c r="BG26" i="113"/>
  <c r="BF26" i="113"/>
  <c r="BG5" i="113"/>
  <c r="BF5" i="113"/>
  <c r="AG170" i="100"/>
  <c r="AH170" i="100" s="1"/>
  <c r="AI170" i="100" s="1"/>
  <c r="AJ170" i="100" s="1"/>
  <c r="AK170" i="100" s="1"/>
  <c r="AL170" i="100" s="1"/>
  <c r="AM170" i="100" s="1"/>
  <c r="AN170" i="100" s="1"/>
  <c r="AO170" i="100" s="1"/>
  <c r="AP170" i="100" s="1"/>
  <c r="AQ170" i="100" s="1"/>
  <c r="AR170" i="100" s="1"/>
  <c r="AS170" i="100" s="1"/>
  <c r="AT170" i="100" s="1"/>
  <c r="AU170" i="100" s="1"/>
  <c r="AV170" i="100" s="1"/>
  <c r="AW170" i="100" s="1"/>
  <c r="AX170" i="100" s="1"/>
  <c r="AY170" i="100" s="1"/>
  <c r="AZ170" i="100" s="1"/>
  <c r="BA170" i="100" s="1"/>
  <c r="BB170" i="100" s="1"/>
  <c r="BC170" i="100" s="1"/>
  <c r="BD170" i="100" s="1"/>
  <c r="BE170" i="100" s="1"/>
  <c r="AB170" i="100"/>
  <c r="AC170" i="100" s="1"/>
  <c r="AD170" i="100" s="1"/>
  <c r="AE170" i="100" s="1"/>
  <c r="AG137" i="100"/>
  <c r="AH137" i="100" s="1"/>
  <c r="AI137" i="100" s="1"/>
  <c r="AJ137" i="100" s="1"/>
  <c r="AK137" i="100" s="1"/>
  <c r="AL137" i="100" s="1"/>
  <c r="AM137" i="100" s="1"/>
  <c r="AN137" i="100" s="1"/>
  <c r="AO137" i="100" s="1"/>
  <c r="AP137" i="100" s="1"/>
  <c r="AQ137" i="100" s="1"/>
  <c r="AR137" i="100" s="1"/>
  <c r="AS137" i="100" s="1"/>
  <c r="AT137" i="100" s="1"/>
  <c r="AU137" i="100" s="1"/>
  <c r="AV137" i="100" s="1"/>
  <c r="AW137" i="100" s="1"/>
  <c r="AX137" i="100" s="1"/>
  <c r="AY137" i="100" s="1"/>
  <c r="AZ137" i="100" s="1"/>
  <c r="BA137" i="100" s="1"/>
  <c r="BB137" i="100" s="1"/>
  <c r="BC137" i="100" s="1"/>
  <c r="BD137" i="100" s="1"/>
  <c r="BE137" i="100" s="1"/>
  <c r="AB137" i="100"/>
  <c r="AC137" i="100" s="1"/>
  <c r="AD137" i="100" s="1"/>
  <c r="AE137" i="100" s="1"/>
  <c r="AG104" i="100"/>
  <c r="AH104" i="100" s="1"/>
  <c r="AI104" i="100" s="1"/>
  <c r="AJ104" i="100" s="1"/>
  <c r="AK104" i="100" s="1"/>
  <c r="AL104" i="100" s="1"/>
  <c r="AM104" i="100" s="1"/>
  <c r="AN104" i="100" s="1"/>
  <c r="AO104" i="100" s="1"/>
  <c r="AP104" i="100" s="1"/>
  <c r="AQ104" i="100" s="1"/>
  <c r="AR104" i="100" s="1"/>
  <c r="AS104" i="100" s="1"/>
  <c r="AT104" i="100" s="1"/>
  <c r="AU104" i="100" s="1"/>
  <c r="AV104" i="100" s="1"/>
  <c r="AW104" i="100" s="1"/>
  <c r="AX104" i="100" s="1"/>
  <c r="AY104" i="100" s="1"/>
  <c r="AZ104" i="100" s="1"/>
  <c r="BA104" i="100" s="1"/>
  <c r="BB104" i="100" s="1"/>
  <c r="BC104" i="100" s="1"/>
  <c r="BD104" i="100" s="1"/>
  <c r="BE104" i="100" s="1"/>
  <c r="AB104" i="100"/>
  <c r="AC104" i="100" s="1"/>
  <c r="AD104" i="100" s="1"/>
  <c r="AE104" i="100" s="1"/>
  <c r="AG71" i="100"/>
  <c r="AH71" i="100" s="1"/>
  <c r="AI71" i="100" s="1"/>
  <c r="AJ71" i="100" s="1"/>
  <c r="AK71" i="100" s="1"/>
  <c r="AL71" i="100" s="1"/>
  <c r="AM71" i="100" s="1"/>
  <c r="AN71" i="100" s="1"/>
  <c r="AO71" i="100" s="1"/>
  <c r="AP71" i="100" s="1"/>
  <c r="AQ71" i="100" s="1"/>
  <c r="AR71" i="100" s="1"/>
  <c r="AS71" i="100" s="1"/>
  <c r="AT71" i="100" s="1"/>
  <c r="AU71" i="100" s="1"/>
  <c r="AV71" i="100" s="1"/>
  <c r="AW71" i="100" s="1"/>
  <c r="AX71" i="100" s="1"/>
  <c r="AY71" i="100" s="1"/>
  <c r="AZ71" i="100" s="1"/>
  <c r="BA71" i="100" s="1"/>
  <c r="BB71" i="100" s="1"/>
  <c r="BC71" i="100" s="1"/>
  <c r="BD71" i="100" s="1"/>
  <c r="BE71" i="100" s="1"/>
  <c r="AB71" i="100"/>
  <c r="AC71" i="100" s="1"/>
  <c r="AD71" i="100" s="1"/>
  <c r="AE71" i="100" s="1"/>
  <c r="AG38" i="100"/>
  <c r="AH38" i="100" s="1"/>
  <c r="AI38" i="100" s="1"/>
  <c r="AJ38" i="100" s="1"/>
  <c r="AK38" i="100" s="1"/>
  <c r="AL38" i="100" s="1"/>
  <c r="AM38" i="100" s="1"/>
  <c r="AN38" i="100" s="1"/>
  <c r="AO38" i="100" s="1"/>
  <c r="AP38" i="100" s="1"/>
  <c r="AQ38" i="100" s="1"/>
  <c r="AR38" i="100" s="1"/>
  <c r="AS38" i="100" s="1"/>
  <c r="AT38" i="100" s="1"/>
  <c r="AU38" i="100" s="1"/>
  <c r="AV38" i="100" s="1"/>
  <c r="AW38" i="100" s="1"/>
  <c r="AX38" i="100" s="1"/>
  <c r="AY38" i="100" s="1"/>
  <c r="AZ38" i="100" s="1"/>
  <c r="BA38" i="100" s="1"/>
  <c r="AB38" i="100"/>
  <c r="AC38" i="100" s="1"/>
  <c r="AD38" i="100" s="1"/>
  <c r="AE38" i="100" s="1"/>
  <c r="AA55" i="100"/>
  <c r="AA49" i="100"/>
  <c r="AB48" i="100"/>
  <c r="AA45" i="100"/>
  <c r="AA42" i="100"/>
  <c r="AA40" i="100"/>
  <c r="AB4" i="100"/>
  <c r="AC4" i="100" s="1"/>
  <c r="AD4" i="100" s="1"/>
  <c r="AE4" i="100" s="1"/>
  <c r="AF4" i="100" s="1"/>
  <c r="AG4" i="100" s="1"/>
  <c r="AH4" i="100" s="1"/>
  <c r="AI4" i="100" s="1"/>
  <c r="AJ4" i="100" s="1"/>
  <c r="AK4" i="100" s="1"/>
  <c r="AL4" i="100" s="1"/>
  <c r="AM4" i="100" s="1"/>
  <c r="AN4" i="100" s="1"/>
  <c r="AO4" i="100" s="1"/>
  <c r="AP4" i="100" s="1"/>
  <c r="AQ4" i="100" s="1"/>
  <c r="AR4" i="100" s="1"/>
  <c r="AS4" i="100" s="1"/>
  <c r="AT4" i="100" s="1"/>
  <c r="AU4" i="100" s="1"/>
  <c r="AV4" i="100" s="1"/>
  <c r="AW4" i="100" s="1"/>
  <c r="AX4" i="100" s="1"/>
  <c r="AY4" i="100" s="1"/>
  <c r="AZ4" i="100" s="1"/>
  <c r="BA4" i="100" s="1"/>
  <c r="BD4" i="100" s="1"/>
  <c r="BE4" i="100" s="1"/>
  <c r="AB44" i="76"/>
  <c r="AC44" i="76" s="1"/>
  <c r="AD44" i="76" s="1"/>
  <c r="AE44" i="76" s="1"/>
  <c r="AF44" i="76" s="1"/>
  <c r="AG44" i="76" s="1"/>
  <c r="AH44" i="76" s="1"/>
  <c r="AI44" i="76" s="1"/>
  <c r="AJ44" i="76" s="1"/>
  <c r="AK44" i="76" s="1"/>
  <c r="AL44" i="76" s="1"/>
  <c r="AM44" i="76" s="1"/>
  <c r="AN44" i="76" s="1"/>
  <c r="AO44" i="76" s="1"/>
  <c r="AP44" i="76" s="1"/>
  <c r="AQ44" i="76" s="1"/>
  <c r="AR44" i="76" s="1"/>
  <c r="AS44" i="76" s="1"/>
  <c r="AT44" i="76" s="1"/>
  <c r="AU44" i="76" s="1"/>
  <c r="AV44" i="76" s="1"/>
  <c r="AW44" i="76" s="1"/>
  <c r="AX44" i="76" s="1"/>
  <c r="AY44" i="76" s="1"/>
  <c r="AZ44" i="76" s="1"/>
  <c r="BA44" i="76" s="1"/>
  <c r="BB44" i="76" s="1"/>
  <c r="BC44" i="76" s="1"/>
  <c r="BD44" i="76" s="1"/>
  <c r="BE44" i="76" s="1"/>
  <c r="AB36" i="76"/>
  <c r="AC36" i="76" s="1"/>
  <c r="AD36" i="76" s="1"/>
  <c r="AE36" i="76" s="1"/>
  <c r="AF36" i="76" s="1"/>
  <c r="AG36" i="76" s="1"/>
  <c r="AH36" i="76" s="1"/>
  <c r="AI36" i="76" s="1"/>
  <c r="AJ36" i="76" s="1"/>
  <c r="AK36" i="76" s="1"/>
  <c r="AL36" i="76" s="1"/>
  <c r="AM36" i="76" s="1"/>
  <c r="AN36" i="76" s="1"/>
  <c r="AO36" i="76" s="1"/>
  <c r="AP36" i="76" s="1"/>
  <c r="AQ36" i="76" s="1"/>
  <c r="AR36" i="76" s="1"/>
  <c r="AS36" i="76" s="1"/>
  <c r="AT36" i="76" s="1"/>
  <c r="AU36" i="76" s="1"/>
  <c r="AV36" i="76" s="1"/>
  <c r="AW36" i="76" s="1"/>
  <c r="AX36" i="76" s="1"/>
  <c r="AY36" i="76" s="1"/>
  <c r="AZ36" i="76" s="1"/>
  <c r="BA36" i="76" s="1"/>
  <c r="BB36" i="76" s="1"/>
  <c r="BC36" i="76" s="1"/>
  <c r="BD36" i="76" s="1"/>
  <c r="BE36" i="76" s="1"/>
  <c r="AB28" i="76"/>
  <c r="AC28" i="76" s="1"/>
  <c r="AD28" i="76" s="1"/>
  <c r="AE28" i="76" s="1"/>
  <c r="AF28" i="76" s="1"/>
  <c r="AG28" i="76" s="1"/>
  <c r="AH28" i="76" s="1"/>
  <c r="AI28" i="76" s="1"/>
  <c r="AJ28" i="76" s="1"/>
  <c r="AK28" i="76" s="1"/>
  <c r="AL28" i="76" s="1"/>
  <c r="AM28" i="76" s="1"/>
  <c r="AN28" i="76" s="1"/>
  <c r="AO28" i="76" s="1"/>
  <c r="AP28" i="76" s="1"/>
  <c r="AQ28" i="76" s="1"/>
  <c r="AR28" i="76" s="1"/>
  <c r="AS28" i="76" s="1"/>
  <c r="AT28" i="76" s="1"/>
  <c r="AU28" i="76" s="1"/>
  <c r="AV28" i="76" s="1"/>
  <c r="AW28" i="76" s="1"/>
  <c r="AX28" i="76" s="1"/>
  <c r="AY28" i="76" s="1"/>
  <c r="AZ28" i="76" s="1"/>
  <c r="BA28" i="76" s="1"/>
  <c r="BB28" i="76" s="1"/>
  <c r="BC28" i="76" s="1"/>
  <c r="BD28" i="76" s="1"/>
  <c r="BE28" i="76" s="1"/>
  <c r="AB20" i="76"/>
  <c r="AC20" i="76" s="1"/>
  <c r="AD20" i="76" s="1"/>
  <c r="AE20" i="76" s="1"/>
  <c r="AF20" i="76" s="1"/>
  <c r="AG20" i="76" s="1"/>
  <c r="AH20" i="76" s="1"/>
  <c r="AI20" i="76" s="1"/>
  <c r="AJ20" i="76" s="1"/>
  <c r="AK20" i="76" s="1"/>
  <c r="AL20" i="76" s="1"/>
  <c r="AM20" i="76" s="1"/>
  <c r="AN20" i="76" s="1"/>
  <c r="AO20" i="76" s="1"/>
  <c r="AP20" i="76" s="1"/>
  <c r="AQ20" i="76" s="1"/>
  <c r="AR20" i="76" s="1"/>
  <c r="AS20" i="76" s="1"/>
  <c r="AT20" i="76" s="1"/>
  <c r="AU20" i="76" s="1"/>
  <c r="AV20" i="76" s="1"/>
  <c r="AW20" i="76" s="1"/>
  <c r="AX20" i="76" s="1"/>
  <c r="AY20" i="76" s="1"/>
  <c r="AZ20" i="76" s="1"/>
  <c r="BA20" i="76" s="1"/>
  <c r="BB20" i="76" s="1"/>
  <c r="BC20" i="76" s="1"/>
  <c r="BD20" i="76" s="1"/>
  <c r="BE20" i="76" s="1"/>
  <c r="AB12" i="76"/>
  <c r="AC12" i="76" s="1"/>
  <c r="AD12" i="76" s="1"/>
  <c r="AE12" i="76" s="1"/>
  <c r="AF12" i="76" s="1"/>
  <c r="AG12" i="76" s="1"/>
  <c r="AH12" i="76" s="1"/>
  <c r="AI12" i="76" s="1"/>
  <c r="AJ12" i="76" s="1"/>
  <c r="AK12" i="76" s="1"/>
  <c r="AL12" i="76" s="1"/>
  <c r="AM12" i="76" s="1"/>
  <c r="AN12" i="76" s="1"/>
  <c r="AO12" i="76" s="1"/>
  <c r="AP12" i="76" s="1"/>
  <c r="AQ12" i="76" s="1"/>
  <c r="AR12" i="76" s="1"/>
  <c r="AS12" i="76" s="1"/>
  <c r="AT12" i="76" s="1"/>
  <c r="AU12" i="76" s="1"/>
  <c r="AV12" i="76" s="1"/>
  <c r="AW12" i="76" s="1"/>
  <c r="AX12" i="76" s="1"/>
  <c r="AY12" i="76" s="1"/>
  <c r="AZ12" i="76" s="1"/>
  <c r="BA12" i="76" s="1"/>
  <c r="BB12" i="76" s="1"/>
  <c r="BC12" i="76" s="1"/>
  <c r="BD12" i="76" s="1"/>
  <c r="BE12" i="76" s="1"/>
  <c r="AB4" i="76"/>
  <c r="AC4" i="76" s="1"/>
  <c r="AD4" i="76" s="1"/>
  <c r="AE4" i="76" s="1"/>
  <c r="AF4" i="76" s="1"/>
  <c r="AG4" i="76" s="1"/>
  <c r="AH4" i="76" s="1"/>
  <c r="AI4" i="76" s="1"/>
  <c r="AJ4" i="76" s="1"/>
  <c r="AK4" i="76" s="1"/>
  <c r="AL4" i="76" s="1"/>
  <c r="AM4" i="76" s="1"/>
  <c r="AN4" i="76" s="1"/>
  <c r="AO4" i="76" s="1"/>
  <c r="AP4" i="76" s="1"/>
  <c r="AQ4" i="76" s="1"/>
  <c r="AR4" i="76" s="1"/>
  <c r="AS4" i="76" s="1"/>
  <c r="AT4" i="76" s="1"/>
  <c r="AU4" i="76" s="1"/>
  <c r="AV4" i="76" s="1"/>
  <c r="AW4" i="76" s="1"/>
  <c r="AX4" i="76" s="1"/>
  <c r="AY4" i="76" s="1"/>
  <c r="AZ4" i="76" s="1"/>
  <c r="BA4" i="76" s="1"/>
  <c r="BD4" i="76" s="1"/>
  <c r="BE4" i="76" s="1"/>
  <c r="AB49" i="74"/>
  <c r="AC49" i="74" s="1"/>
  <c r="AD49" i="74" s="1"/>
  <c r="AE49" i="74" s="1"/>
  <c r="AF49" i="74" s="1"/>
  <c r="AG49" i="74" s="1"/>
  <c r="AH49" i="74" s="1"/>
  <c r="AI49" i="74" s="1"/>
  <c r="AJ49" i="74" s="1"/>
  <c r="AK49" i="74" s="1"/>
  <c r="AL49" i="74" s="1"/>
  <c r="AM49" i="74" s="1"/>
  <c r="AN49" i="74" s="1"/>
  <c r="AO49" i="74" s="1"/>
  <c r="AP49" i="74" s="1"/>
  <c r="AQ49" i="74" s="1"/>
  <c r="AR49" i="74" s="1"/>
  <c r="AS49" i="74" s="1"/>
  <c r="AT49" i="74" s="1"/>
  <c r="AU49" i="74" s="1"/>
  <c r="AV49" i="74" s="1"/>
  <c r="AW49" i="74" s="1"/>
  <c r="AX49" i="74" s="1"/>
  <c r="AY49" i="74" s="1"/>
  <c r="AZ49" i="74" s="1"/>
  <c r="BA49" i="74" s="1"/>
  <c r="BB49" i="74" s="1"/>
  <c r="BC49" i="74" s="1"/>
  <c r="BD49" i="74" s="1"/>
  <c r="BE49" i="74" s="1"/>
  <c r="AB40" i="74"/>
  <c r="AC40" i="74" s="1"/>
  <c r="AD40" i="74" s="1"/>
  <c r="AE40" i="74" s="1"/>
  <c r="AF40" i="74" s="1"/>
  <c r="AG40" i="74" s="1"/>
  <c r="AH40" i="74" s="1"/>
  <c r="AI40" i="74" s="1"/>
  <c r="AJ40" i="74" s="1"/>
  <c r="AK40" i="74" s="1"/>
  <c r="AL40" i="74" s="1"/>
  <c r="AM40" i="74" s="1"/>
  <c r="AN40" i="74" s="1"/>
  <c r="AO40" i="74" s="1"/>
  <c r="AP40" i="74" s="1"/>
  <c r="AQ40" i="74" s="1"/>
  <c r="AR40" i="74" s="1"/>
  <c r="AS40" i="74" s="1"/>
  <c r="AT40" i="74" s="1"/>
  <c r="AU40" i="74" s="1"/>
  <c r="AV40" i="74" s="1"/>
  <c r="AW40" i="74" s="1"/>
  <c r="AX40" i="74" s="1"/>
  <c r="AY40" i="74" s="1"/>
  <c r="AZ40" i="74" s="1"/>
  <c r="BA40" i="74" s="1"/>
  <c r="BB40" i="74" s="1"/>
  <c r="BC40" i="74" s="1"/>
  <c r="BD40" i="74" s="1"/>
  <c r="BE40" i="74" s="1"/>
  <c r="AB31" i="74"/>
  <c r="AC31" i="74" s="1"/>
  <c r="AD31" i="74" s="1"/>
  <c r="AE31" i="74" s="1"/>
  <c r="AF31" i="74" s="1"/>
  <c r="AG31" i="74" s="1"/>
  <c r="AH31" i="74" s="1"/>
  <c r="AI31" i="74" s="1"/>
  <c r="AJ31" i="74" s="1"/>
  <c r="AK31" i="74" s="1"/>
  <c r="AL31" i="74" s="1"/>
  <c r="AM31" i="74" s="1"/>
  <c r="AN31" i="74" s="1"/>
  <c r="AO31" i="74" s="1"/>
  <c r="AP31" i="74" s="1"/>
  <c r="AQ31" i="74" s="1"/>
  <c r="AR31" i="74" s="1"/>
  <c r="AS31" i="74" s="1"/>
  <c r="AT31" i="74" s="1"/>
  <c r="AU31" i="74" s="1"/>
  <c r="AV31" i="74" s="1"/>
  <c r="AW31" i="74" s="1"/>
  <c r="AX31" i="74" s="1"/>
  <c r="AY31" i="74" s="1"/>
  <c r="AZ31" i="74" s="1"/>
  <c r="BA31" i="74" s="1"/>
  <c r="BB31" i="74" s="1"/>
  <c r="BC31" i="74" s="1"/>
  <c r="BD31" i="74" s="1"/>
  <c r="BE31" i="74" s="1"/>
  <c r="AB22" i="74"/>
  <c r="AC22" i="74" s="1"/>
  <c r="AD22" i="74" s="1"/>
  <c r="AE22" i="74" s="1"/>
  <c r="AF22" i="74" s="1"/>
  <c r="AG22" i="74" s="1"/>
  <c r="AH22" i="74" s="1"/>
  <c r="AI22" i="74" s="1"/>
  <c r="AJ22" i="74" s="1"/>
  <c r="AK22" i="74" s="1"/>
  <c r="AL22" i="74" s="1"/>
  <c r="AM22" i="74" s="1"/>
  <c r="AN22" i="74" s="1"/>
  <c r="AO22" i="74" s="1"/>
  <c r="AP22" i="74" s="1"/>
  <c r="AQ22" i="74" s="1"/>
  <c r="AR22" i="74" s="1"/>
  <c r="AS22" i="74" s="1"/>
  <c r="AT22" i="74" s="1"/>
  <c r="AU22" i="74" s="1"/>
  <c r="AV22" i="74" s="1"/>
  <c r="AW22" i="74" s="1"/>
  <c r="AX22" i="74" s="1"/>
  <c r="AY22" i="74" s="1"/>
  <c r="AZ22" i="74" s="1"/>
  <c r="BA22" i="74" s="1"/>
  <c r="BB22" i="74" s="1"/>
  <c r="BC22" i="74" s="1"/>
  <c r="BD22" i="74" s="1"/>
  <c r="BE22" i="74" s="1"/>
  <c r="AB13" i="74"/>
  <c r="AC13" i="74" s="1"/>
  <c r="AD13" i="74" s="1"/>
  <c r="AE13" i="74" s="1"/>
  <c r="AF13" i="74" s="1"/>
  <c r="AG13" i="74" s="1"/>
  <c r="AH13" i="74" s="1"/>
  <c r="AI13" i="74" s="1"/>
  <c r="AJ13" i="74" s="1"/>
  <c r="AK13" i="74" s="1"/>
  <c r="AL13" i="74" s="1"/>
  <c r="AM13" i="74" s="1"/>
  <c r="AN13" i="74" s="1"/>
  <c r="AO13" i="74" s="1"/>
  <c r="AP13" i="74" s="1"/>
  <c r="AQ13" i="74" s="1"/>
  <c r="AR13" i="74" s="1"/>
  <c r="AS13" i="74" s="1"/>
  <c r="AT13" i="74" s="1"/>
  <c r="AU13" i="74" s="1"/>
  <c r="AV13" i="74" s="1"/>
  <c r="AW13" i="74" s="1"/>
  <c r="AX13" i="74" s="1"/>
  <c r="AY13" i="74" s="1"/>
  <c r="AZ13" i="74" s="1"/>
  <c r="BA13" i="74" s="1"/>
  <c r="BB13" i="74" s="1"/>
  <c r="BC13" i="74" s="1"/>
  <c r="BD13" i="74" s="1"/>
  <c r="BE13" i="74" s="1"/>
  <c r="AB4" i="74"/>
  <c r="AC4" i="74" s="1"/>
  <c r="AD4" i="74" s="1"/>
  <c r="AE4" i="74" s="1"/>
  <c r="AF4" i="74" s="1"/>
  <c r="AG4" i="74" s="1"/>
  <c r="AH4" i="74" s="1"/>
  <c r="AI4" i="74" s="1"/>
  <c r="AJ4" i="74" s="1"/>
  <c r="AK4" i="74" s="1"/>
  <c r="AL4" i="74" s="1"/>
  <c r="AM4" i="74" s="1"/>
  <c r="AN4" i="74" s="1"/>
  <c r="AO4" i="74" s="1"/>
  <c r="AP4" i="74" s="1"/>
  <c r="AQ4" i="74" s="1"/>
  <c r="AR4" i="74" s="1"/>
  <c r="AS4" i="74" s="1"/>
  <c r="AT4" i="74" s="1"/>
  <c r="AU4" i="74" s="1"/>
  <c r="AV4" i="74" s="1"/>
  <c r="AW4" i="74" s="1"/>
  <c r="AX4" i="74" s="1"/>
  <c r="AY4" i="74" s="1"/>
  <c r="AZ4" i="74" s="1"/>
  <c r="BA4" i="74" s="1"/>
  <c r="BD4" i="74" s="1"/>
  <c r="BE4" i="74" s="1"/>
  <c r="BC93" i="66"/>
  <c r="BD93" i="66" s="1"/>
  <c r="BE93" i="66" s="1"/>
  <c r="BC80" i="66"/>
  <c r="BD80" i="66" s="1"/>
  <c r="BE80" i="66" s="1"/>
  <c r="BC67" i="66"/>
  <c r="BD67" i="66" s="1"/>
  <c r="BE67" i="66" s="1"/>
  <c r="BC54" i="66"/>
  <c r="BD54" i="66" s="1"/>
  <c r="BE54" i="66" s="1"/>
  <c r="AB41" i="66"/>
  <c r="AC41" i="66" s="1"/>
  <c r="AD41" i="66" s="1"/>
  <c r="AE41" i="66" s="1"/>
  <c r="AF41" i="66" s="1"/>
  <c r="AG41" i="66" s="1"/>
  <c r="AH41" i="66" s="1"/>
  <c r="AI41" i="66" s="1"/>
  <c r="AJ41" i="66" s="1"/>
  <c r="AK41" i="66" s="1"/>
  <c r="AL41" i="66" s="1"/>
  <c r="AM41" i="66" s="1"/>
  <c r="AN41" i="66" s="1"/>
  <c r="AO41" i="66" s="1"/>
  <c r="AP41" i="66" s="1"/>
  <c r="AQ41" i="66" s="1"/>
  <c r="AR41" i="66" s="1"/>
  <c r="AS41" i="66" s="1"/>
  <c r="AT41" i="66" s="1"/>
  <c r="AU41" i="66" s="1"/>
  <c r="AV41" i="66" s="1"/>
  <c r="AW41" i="66" s="1"/>
  <c r="AX41" i="66" s="1"/>
  <c r="AY41" i="66" s="1"/>
  <c r="AZ41" i="66" s="1"/>
  <c r="BA41" i="66" s="1"/>
  <c r="BB41" i="66" s="1"/>
  <c r="BC41" i="66" s="1"/>
  <c r="BD41" i="66" s="1"/>
  <c r="BE41" i="66" s="1"/>
  <c r="BD4" i="66"/>
  <c r="BE4" i="66" s="1"/>
  <c r="AB89" i="65"/>
  <c r="AC89" i="65" s="1"/>
  <c r="AD89" i="65" s="1"/>
  <c r="AE89" i="65" s="1"/>
  <c r="AF89" i="65" s="1"/>
  <c r="AG89" i="65" s="1"/>
  <c r="AH89" i="65" s="1"/>
  <c r="AI89" i="65" s="1"/>
  <c r="AJ89" i="65" s="1"/>
  <c r="AK89" i="65" s="1"/>
  <c r="AL89" i="65" s="1"/>
  <c r="AM89" i="65" s="1"/>
  <c r="AN89" i="65" s="1"/>
  <c r="AO89" i="65" s="1"/>
  <c r="AP89" i="65" s="1"/>
  <c r="AQ89" i="65" s="1"/>
  <c r="AR89" i="65" s="1"/>
  <c r="AS89" i="65" s="1"/>
  <c r="AT89" i="65" s="1"/>
  <c r="AU89" i="65" s="1"/>
  <c r="AV89" i="65" s="1"/>
  <c r="AW89" i="65" s="1"/>
  <c r="AX89" i="65" s="1"/>
  <c r="AY89" i="65" s="1"/>
  <c r="AZ89" i="65" s="1"/>
  <c r="BA89" i="65" s="1"/>
  <c r="AB77" i="65"/>
  <c r="AC77" i="65" s="1"/>
  <c r="AD77" i="65" s="1"/>
  <c r="AE77" i="65" s="1"/>
  <c r="AF77" i="65" s="1"/>
  <c r="AG77" i="65" s="1"/>
  <c r="AH77" i="65" s="1"/>
  <c r="AI77" i="65" s="1"/>
  <c r="AJ77" i="65" s="1"/>
  <c r="AK77" i="65" s="1"/>
  <c r="AL77" i="65" s="1"/>
  <c r="AM77" i="65" s="1"/>
  <c r="AN77" i="65" s="1"/>
  <c r="AO77" i="65" s="1"/>
  <c r="AP77" i="65" s="1"/>
  <c r="AQ77" i="65" s="1"/>
  <c r="AR77" i="65" s="1"/>
  <c r="AS77" i="65" s="1"/>
  <c r="AT77" i="65" s="1"/>
  <c r="AU77" i="65" s="1"/>
  <c r="AV77" i="65" s="1"/>
  <c r="AW77" i="65" s="1"/>
  <c r="AX77" i="65" s="1"/>
  <c r="AY77" i="65" s="1"/>
  <c r="AZ77" i="65" s="1"/>
  <c r="BA77" i="65" s="1"/>
  <c r="AB65" i="65"/>
  <c r="AC65" i="65" s="1"/>
  <c r="AD65" i="65" s="1"/>
  <c r="AE65" i="65" s="1"/>
  <c r="AF65" i="65" s="1"/>
  <c r="AG65" i="65" s="1"/>
  <c r="AH65" i="65" s="1"/>
  <c r="AI65" i="65" s="1"/>
  <c r="AJ65" i="65" s="1"/>
  <c r="AK65" i="65" s="1"/>
  <c r="AL65" i="65" s="1"/>
  <c r="AM65" i="65" s="1"/>
  <c r="AN65" i="65" s="1"/>
  <c r="AO65" i="65" s="1"/>
  <c r="AP65" i="65" s="1"/>
  <c r="AQ65" i="65" s="1"/>
  <c r="AR65" i="65" s="1"/>
  <c r="AS65" i="65" s="1"/>
  <c r="AT65" i="65" s="1"/>
  <c r="AU65" i="65" s="1"/>
  <c r="AV65" i="65" s="1"/>
  <c r="AW65" i="65" s="1"/>
  <c r="AX65" i="65" s="1"/>
  <c r="AY65" i="65" s="1"/>
  <c r="AZ65" i="65" s="1"/>
  <c r="BA65" i="65" s="1"/>
  <c r="AB53" i="65"/>
  <c r="AC53" i="65" s="1"/>
  <c r="AD53" i="65" s="1"/>
  <c r="AE53" i="65" s="1"/>
  <c r="AF53" i="65" s="1"/>
  <c r="AG53" i="65" s="1"/>
  <c r="AH53" i="65" s="1"/>
  <c r="AI53" i="65" s="1"/>
  <c r="AJ53" i="65" s="1"/>
  <c r="AK53" i="65" s="1"/>
  <c r="AL53" i="65" s="1"/>
  <c r="AM53" i="65" s="1"/>
  <c r="AN53" i="65" s="1"/>
  <c r="AO53" i="65" s="1"/>
  <c r="AP53" i="65" s="1"/>
  <c r="AQ53" i="65" s="1"/>
  <c r="AR53" i="65" s="1"/>
  <c r="AS53" i="65" s="1"/>
  <c r="AT53" i="65" s="1"/>
  <c r="AU53" i="65" s="1"/>
  <c r="AV53" i="65" s="1"/>
  <c r="AW53" i="65" s="1"/>
  <c r="AX53" i="65" s="1"/>
  <c r="AY53" i="65" s="1"/>
  <c r="AZ53" i="65" s="1"/>
  <c r="BA53" i="65" s="1"/>
  <c r="AB41" i="65"/>
  <c r="AC41" i="65" s="1"/>
  <c r="AD41" i="65" s="1"/>
  <c r="AE41" i="65" s="1"/>
  <c r="AF41" i="65" s="1"/>
  <c r="AG41" i="65" s="1"/>
  <c r="AH41" i="65" s="1"/>
  <c r="AI41" i="65" s="1"/>
  <c r="AJ41" i="65" s="1"/>
  <c r="AK41" i="65" s="1"/>
  <c r="AL41" i="65" s="1"/>
  <c r="AM41" i="65" s="1"/>
  <c r="AN41" i="65" s="1"/>
  <c r="AO41" i="65" s="1"/>
  <c r="AP41" i="65" s="1"/>
  <c r="AQ41" i="65" s="1"/>
  <c r="AR41" i="65" s="1"/>
  <c r="AS41" i="65" s="1"/>
  <c r="AT41" i="65" s="1"/>
  <c r="AU41" i="65" s="1"/>
  <c r="AV41" i="65" s="1"/>
  <c r="AW41" i="65" s="1"/>
  <c r="AX41" i="65" s="1"/>
  <c r="AY41" i="65" s="1"/>
  <c r="AZ41" i="65" s="1"/>
  <c r="BA41" i="65" s="1"/>
  <c r="BA46" i="65"/>
  <c r="BB94" i="65" s="1"/>
  <c r="AZ46" i="65"/>
  <c r="AY46" i="65"/>
  <c r="AX46" i="65"/>
  <c r="AW46" i="65"/>
  <c r="AV46" i="65"/>
  <c r="AU46" i="65"/>
  <c r="AT46" i="65"/>
  <c r="AS46" i="65"/>
  <c r="AR46" i="65"/>
  <c r="AQ46" i="65"/>
  <c r="AP46" i="65"/>
  <c r="AO46" i="65"/>
  <c r="AN46" i="65"/>
  <c r="AM46" i="65"/>
  <c r="AL46" i="65"/>
  <c r="AK46" i="65"/>
  <c r="AJ46" i="65"/>
  <c r="AI46" i="65"/>
  <c r="AH46" i="65"/>
  <c r="AG46" i="65"/>
  <c r="AF46" i="65"/>
  <c r="AE46" i="65"/>
  <c r="AD46" i="65"/>
  <c r="AC46" i="65"/>
  <c r="AB46" i="65"/>
  <c r="AB76" i="64"/>
  <c r="AC76" i="64" s="1"/>
  <c r="AD76" i="64" s="1"/>
  <c r="AE76" i="64" s="1"/>
  <c r="AF76" i="64" s="1"/>
  <c r="AG76" i="64" s="1"/>
  <c r="AH76" i="64" s="1"/>
  <c r="AI76" i="64" s="1"/>
  <c r="AJ76" i="64" s="1"/>
  <c r="AK76" i="64" s="1"/>
  <c r="AL76" i="64" s="1"/>
  <c r="AM76" i="64" s="1"/>
  <c r="AN76" i="64" s="1"/>
  <c r="AO76" i="64" s="1"/>
  <c r="AP76" i="64" s="1"/>
  <c r="AQ76" i="64" s="1"/>
  <c r="AR76" i="64" s="1"/>
  <c r="AS76" i="64" s="1"/>
  <c r="AT76" i="64" s="1"/>
  <c r="AU76" i="64" s="1"/>
  <c r="AV76" i="64" s="1"/>
  <c r="AW76" i="64" s="1"/>
  <c r="AX76" i="64" s="1"/>
  <c r="AY76" i="64" s="1"/>
  <c r="AZ76" i="64" s="1"/>
  <c r="BA76" i="64" s="1"/>
  <c r="BB76" i="64" s="1"/>
  <c r="BC76" i="64" s="1"/>
  <c r="BD76" i="64" s="1"/>
  <c r="BE76" i="64" s="1"/>
  <c r="AB62" i="64"/>
  <c r="AC62" i="64" s="1"/>
  <c r="AD62" i="64" s="1"/>
  <c r="AE62" i="64" s="1"/>
  <c r="AF62" i="64" s="1"/>
  <c r="AG62" i="64" s="1"/>
  <c r="AH62" i="64" s="1"/>
  <c r="AI62" i="64" s="1"/>
  <c r="AJ62" i="64" s="1"/>
  <c r="AK62" i="64" s="1"/>
  <c r="AL62" i="64" s="1"/>
  <c r="AM62" i="64" s="1"/>
  <c r="AN62" i="64" s="1"/>
  <c r="AO62" i="64" s="1"/>
  <c r="AP62" i="64" s="1"/>
  <c r="AQ62" i="64" s="1"/>
  <c r="AR62" i="64" s="1"/>
  <c r="AS62" i="64" s="1"/>
  <c r="AT62" i="64" s="1"/>
  <c r="AU62" i="64" s="1"/>
  <c r="AV62" i="64" s="1"/>
  <c r="AW62" i="64" s="1"/>
  <c r="AX62" i="64" s="1"/>
  <c r="AY62" i="64" s="1"/>
  <c r="AZ62" i="64" s="1"/>
  <c r="BA62" i="64" s="1"/>
  <c r="AB48" i="64"/>
  <c r="AC48" i="64" s="1"/>
  <c r="AD48" i="64" s="1"/>
  <c r="AE48" i="64" s="1"/>
  <c r="AF48" i="64" s="1"/>
  <c r="AG48" i="64" s="1"/>
  <c r="AH48" i="64" s="1"/>
  <c r="AI48" i="64" s="1"/>
  <c r="AJ48" i="64" s="1"/>
  <c r="AK48" i="64" s="1"/>
  <c r="AL48" i="64" s="1"/>
  <c r="AM48" i="64" s="1"/>
  <c r="AN48" i="64" s="1"/>
  <c r="AO48" i="64" s="1"/>
  <c r="AP48" i="64" s="1"/>
  <c r="AQ48" i="64" s="1"/>
  <c r="AR48" i="64" s="1"/>
  <c r="AS48" i="64" s="1"/>
  <c r="AT48" i="64" s="1"/>
  <c r="AU48" i="64" s="1"/>
  <c r="AV48" i="64" s="1"/>
  <c r="AW48" i="64" s="1"/>
  <c r="AX48" i="64" s="1"/>
  <c r="AY48" i="64" s="1"/>
  <c r="AZ48" i="64" s="1"/>
  <c r="BA48" i="64" s="1"/>
  <c r="AB34" i="64"/>
  <c r="AC34" i="64" s="1"/>
  <c r="AD34" i="64" s="1"/>
  <c r="AE34" i="64" s="1"/>
  <c r="AF34" i="64" s="1"/>
  <c r="AG34" i="64" s="1"/>
  <c r="AH34" i="64" s="1"/>
  <c r="AI34" i="64" s="1"/>
  <c r="AJ34" i="64" s="1"/>
  <c r="AK34" i="64" s="1"/>
  <c r="AL34" i="64" s="1"/>
  <c r="AM34" i="64" s="1"/>
  <c r="AN34" i="64" s="1"/>
  <c r="AO34" i="64" s="1"/>
  <c r="AP34" i="64" s="1"/>
  <c r="AQ34" i="64" s="1"/>
  <c r="AR34" i="64" s="1"/>
  <c r="AS34" i="64" s="1"/>
  <c r="AT34" i="64" s="1"/>
  <c r="AU34" i="64" s="1"/>
  <c r="AV34" i="64" s="1"/>
  <c r="AW34" i="64" s="1"/>
  <c r="AX34" i="64" s="1"/>
  <c r="AY34" i="64" s="1"/>
  <c r="AZ34" i="64" s="1"/>
  <c r="BA34" i="64" s="1"/>
  <c r="AB20" i="64"/>
  <c r="AC20" i="64" s="1"/>
  <c r="AD20" i="64" s="1"/>
  <c r="AE20" i="64" s="1"/>
  <c r="AF20" i="64" s="1"/>
  <c r="AG20" i="64" s="1"/>
  <c r="AH20" i="64" s="1"/>
  <c r="AI20" i="64" s="1"/>
  <c r="AJ20" i="64" s="1"/>
  <c r="AK20" i="64" s="1"/>
  <c r="AL20" i="64" s="1"/>
  <c r="AM20" i="64" s="1"/>
  <c r="AN20" i="64" s="1"/>
  <c r="AO20" i="64" s="1"/>
  <c r="AP20" i="64" s="1"/>
  <c r="AQ20" i="64" s="1"/>
  <c r="AR20" i="64" s="1"/>
  <c r="AS20" i="64" s="1"/>
  <c r="AT20" i="64" s="1"/>
  <c r="AU20" i="64" s="1"/>
  <c r="AV20" i="64" s="1"/>
  <c r="AW20" i="64" s="1"/>
  <c r="AX20" i="64" s="1"/>
  <c r="AY20" i="64" s="1"/>
  <c r="AZ20" i="64" s="1"/>
  <c r="BA20" i="64" s="1"/>
  <c r="BB86" i="64"/>
  <c r="BB72" i="64"/>
  <c r="BB58" i="64"/>
  <c r="BB44" i="64"/>
  <c r="BB85" i="64"/>
  <c r="BB71" i="64"/>
  <c r="BB57" i="64"/>
  <c r="BB43" i="64"/>
  <c r="BB84" i="64"/>
  <c r="BB70" i="64"/>
  <c r="BB56" i="64"/>
  <c r="BB42" i="64"/>
  <c r="BB83" i="64"/>
  <c r="BB69" i="64"/>
  <c r="BB55" i="64"/>
  <c r="BB41" i="64"/>
  <c r="BB81" i="64"/>
  <c r="BB67" i="64"/>
  <c r="BB53" i="64"/>
  <c r="BB39" i="64"/>
  <c r="BB80" i="64"/>
  <c r="BB66" i="64"/>
  <c r="BB52" i="64"/>
  <c r="BB38" i="64"/>
  <c r="BB79" i="64"/>
  <c r="BB65" i="64"/>
  <c r="BB51" i="64"/>
  <c r="BB37" i="64"/>
  <c r="BB78" i="64"/>
  <c r="BB64" i="64"/>
  <c r="BB50" i="64"/>
  <c r="BB36" i="64"/>
  <c r="BD82" i="65" l="1"/>
  <c r="BE82" i="65"/>
  <c r="BB58" i="65"/>
  <c r="BC58" i="65"/>
  <c r="BB70" i="65"/>
  <c r="BC70" i="65"/>
  <c r="BB82" i="65"/>
  <c r="BC82" i="65"/>
  <c r="BB38" i="100"/>
  <c r="BC38" i="100" s="1"/>
  <c r="BD38" i="100" s="1"/>
  <c r="BE38" i="100" s="1"/>
  <c r="BB20" i="64"/>
  <c r="BB48" i="64"/>
  <c r="BC48" i="64" s="1"/>
  <c r="BD48" i="64" s="1"/>
  <c r="BE48" i="64" s="1"/>
  <c r="BB62" i="64"/>
  <c r="BC62" i="64" s="1"/>
  <c r="BD62" i="64" s="1"/>
  <c r="BE62" i="64" s="1"/>
  <c r="BB34" i="64"/>
  <c r="BC34" i="64" s="1"/>
  <c r="BD34" i="64" s="1"/>
  <c r="BE34" i="64" s="1"/>
  <c r="BC54" i="65"/>
  <c r="BC78" i="65"/>
  <c r="BC66" i="65"/>
  <c r="BB90" i="65"/>
  <c r="BB65" i="65"/>
  <c r="BC65" i="65" s="1"/>
  <c r="BD65" i="65" s="1"/>
  <c r="BE65" i="65" s="1"/>
  <c r="BB77" i="65"/>
  <c r="BC77" i="65" s="1"/>
  <c r="BD77" i="65" s="1"/>
  <c r="BE77" i="65" s="1"/>
  <c r="BB41" i="65"/>
  <c r="BC41" i="65" s="1"/>
  <c r="BD41" i="65" s="1"/>
  <c r="BE41" i="65" s="1"/>
  <c r="BB89" i="65"/>
  <c r="BC89" i="65" s="1"/>
  <c r="BD89" i="65" s="1"/>
  <c r="BE89" i="65" s="1"/>
  <c r="BB53" i="65"/>
  <c r="BC53" i="65" s="1"/>
  <c r="BD53" i="65" s="1"/>
  <c r="BE53" i="65" s="1"/>
  <c r="BD4" i="64"/>
  <c r="BE4" i="64" s="1"/>
  <c r="BD39" i="64"/>
  <c r="BE39" i="64"/>
  <c r="BC39" i="64"/>
  <c r="BD44" i="64"/>
  <c r="BE44" i="64"/>
  <c r="BC44" i="64"/>
  <c r="BD52" i="64"/>
  <c r="BE52" i="64"/>
  <c r="BC52" i="64"/>
  <c r="BD51" i="64"/>
  <c r="BE51" i="64"/>
  <c r="BC51" i="64"/>
  <c r="BD38" i="64"/>
  <c r="BE38" i="64"/>
  <c r="BC38" i="64"/>
  <c r="BD70" i="64"/>
  <c r="BE70" i="64"/>
  <c r="BC70" i="64"/>
  <c r="BD57" i="64"/>
  <c r="BE57" i="64"/>
  <c r="BC57" i="64"/>
  <c r="BD71" i="64"/>
  <c r="BE71" i="64"/>
  <c r="BC71" i="64"/>
  <c r="BD43" i="64"/>
  <c r="BC43" i="64"/>
  <c r="BE43" i="64"/>
  <c r="BD50" i="64"/>
  <c r="BC50" i="64"/>
  <c r="BE50" i="64"/>
  <c r="BD64" i="64"/>
  <c r="BC64" i="64"/>
  <c r="BE64" i="64"/>
  <c r="BD37" i="64"/>
  <c r="BC37" i="64"/>
  <c r="BE37" i="64"/>
  <c r="BD55" i="64"/>
  <c r="BE55" i="64"/>
  <c r="BC55" i="64"/>
  <c r="BD69" i="64"/>
  <c r="BE69" i="64"/>
  <c r="BC69" i="64"/>
  <c r="BD42" i="64"/>
  <c r="BE42" i="64"/>
  <c r="BC42" i="64"/>
  <c r="BD66" i="64"/>
  <c r="BC66" i="64"/>
  <c r="BE66" i="64"/>
  <c r="BD65" i="64"/>
  <c r="BC65" i="64"/>
  <c r="BE65" i="64"/>
  <c r="BD56" i="64"/>
  <c r="BE56" i="64"/>
  <c r="BC56" i="64"/>
  <c r="BD36" i="64"/>
  <c r="BE36" i="64"/>
  <c r="BC36" i="64"/>
  <c r="BD53" i="64"/>
  <c r="BE53" i="64"/>
  <c r="BC53" i="64"/>
  <c r="BD67" i="64"/>
  <c r="BC67" i="64"/>
  <c r="BE67" i="64"/>
  <c r="BD41" i="64"/>
  <c r="BC41" i="64"/>
  <c r="BE41" i="64"/>
  <c r="BD58" i="64"/>
  <c r="BE58" i="64"/>
  <c r="BC58" i="64"/>
  <c r="BD72" i="64"/>
  <c r="BE72" i="64"/>
  <c r="BC72" i="64"/>
  <c r="AX16" i="100"/>
  <c r="AA67" i="100"/>
  <c r="AE67" i="100"/>
  <c r="AI67" i="100"/>
  <c r="AM65" i="100"/>
  <c r="AQ66" i="100"/>
  <c r="AY65" i="100"/>
  <c r="AO43" i="100"/>
  <c r="BB52" i="74"/>
  <c r="AD40" i="100"/>
  <c r="AL43" i="100"/>
  <c r="AP40" i="100"/>
  <c r="AT45" i="100"/>
  <c r="AG42" i="64"/>
  <c r="AO42" i="64"/>
  <c r="AW42" i="64"/>
  <c r="AA47" i="100"/>
  <c r="AE44" i="100"/>
  <c r="AI41" i="100"/>
  <c r="AM41" i="100"/>
  <c r="AQ44" i="100"/>
  <c r="AY44" i="100"/>
  <c r="AR48" i="100"/>
  <c r="BA56" i="113"/>
  <c r="AN23" i="100"/>
  <c r="AR23" i="100"/>
  <c r="AV16" i="100"/>
  <c r="BB48" i="76"/>
  <c r="AD39" i="64"/>
  <c r="AH39" i="64"/>
  <c r="AL39" i="64"/>
  <c r="AP39" i="64"/>
  <c r="AX39" i="64"/>
  <c r="AZ23" i="100"/>
  <c r="AF16" i="100"/>
  <c r="AK16" i="100"/>
  <c r="AW16" i="100"/>
  <c r="AB66" i="100"/>
  <c r="AJ65" i="100"/>
  <c r="AN65" i="100"/>
  <c r="AR66" i="113"/>
  <c r="AC66" i="100"/>
  <c r="AK67" i="100"/>
  <c r="AO67" i="100"/>
  <c r="AS66" i="113"/>
  <c r="AW67" i="100"/>
  <c r="AL66" i="100"/>
  <c r="AP65" i="113"/>
  <c r="AT66" i="100"/>
  <c r="AX65" i="113"/>
  <c r="AN40" i="100"/>
  <c r="AS43" i="100"/>
  <c r="AC23" i="100"/>
  <c r="AG23" i="100"/>
  <c r="AK23" i="100"/>
  <c r="AO23" i="100"/>
  <c r="AS23" i="100"/>
  <c r="AW23" i="100"/>
  <c r="BA23" i="100"/>
  <c r="AD23" i="100"/>
  <c r="AH23" i="100"/>
  <c r="AL23" i="100"/>
  <c r="AP23" i="100"/>
  <c r="AT23" i="100"/>
  <c r="AX23" i="100"/>
  <c r="AE23" i="100"/>
  <c r="AI23" i="100"/>
  <c r="AI60" i="100" s="1"/>
  <c r="AM23" i="100"/>
  <c r="AQ23" i="100"/>
  <c r="AU23" i="100"/>
  <c r="AY23" i="100"/>
  <c r="AB23" i="100"/>
  <c r="BB50" i="74"/>
  <c r="BB45" i="76"/>
  <c r="BB51" i="74"/>
  <c r="BB47" i="76"/>
  <c r="BA16" i="100"/>
  <c r="AF41" i="100"/>
  <c r="AJ41" i="100"/>
  <c r="AP16" i="100"/>
  <c r="AF23" i="100"/>
  <c r="AJ23" i="100"/>
  <c r="AV23" i="100"/>
  <c r="AD16" i="100"/>
  <c r="AH16" i="100"/>
  <c r="AL16" i="100"/>
  <c r="AT16" i="100"/>
  <c r="AB16" i="100"/>
  <c r="AJ16" i="100"/>
  <c r="AN16" i="100"/>
  <c r="AR16" i="100"/>
  <c r="AZ16" i="100"/>
  <c r="AC16" i="100"/>
  <c r="AG16" i="100"/>
  <c r="AO16" i="100"/>
  <c r="AS16" i="100"/>
  <c r="AK38" i="64"/>
  <c r="AS38" i="64"/>
  <c r="BA38" i="64"/>
  <c r="AC38" i="64"/>
  <c r="AW38" i="64"/>
  <c r="AB41" i="64"/>
  <c r="AF41" i="64"/>
  <c r="AD78" i="64"/>
  <c r="AH78" i="64"/>
  <c r="AL78" i="64"/>
  <c r="AP78" i="64"/>
  <c r="AE79" i="64"/>
  <c r="AM79" i="64"/>
  <c r="AQ79" i="64"/>
  <c r="AB80" i="64"/>
  <c r="AF80" i="64"/>
  <c r="AJ80" i="64"/>
  <c r="AN80" i="64"/>
  <c r="AR38" i="64"/>
  <c r="AZ38" i="64"/>
  <c r="AC81" i="64"/>
  <c r="AG81" i="64"/>
  <c r="AK81" i="64"/>
  <c r="AO81" i="64"/>
  <c r="AW39" i="64"/>
  <c r="AJ41" i="64"/>
  <c r="AN41" i="64"/>
  <c r="AR41" i="64"/>
  <c r="AV41" i="64"/>
  <c r="AU58" i="64"/>
  <c r="BB54" i="74"/>
  <c r="F22" i="112"/>
  <c r="AT53" i="64"/>
  <c r="AF37" i="64"/>
  <c r="AN37" i="64"/>
  <c r="AV37" i="64"/>
  <c r="AO80" i="64"/>
  <c r="BB68" i="64"/>
  <c r="AE83" i="64"/>
  <c r="AI83" i="64"/>
  <c r="AM83" i="64"/>
  <c r="AQ83" i="64"/>
  <c r="AY55" i="64"/>
  <c r="AB84" i="64"/>
  <c r="AF84" i="64"/>
  <c r="AJ84" i="64"/>
  <c r="AN84" i="64"/>
  <c r="AV42" i="64"/>
  <c r="AC85" i="64"/>
  <c r="AG85" i="64"/>
  <c r="AK85" i="64"/>
  <c r="AO85" i="64"/>
  <c r="AD86" i="64"/>
  <c r="AH86" i="64"/>
  <c r="AL86" i="64"/>
  <c r="AP86" i="64"/>
  <c r="AC41" i="100"/>
  <c r="AG47" i="100"/>
  <c r="AK46" i="100"/>
  <c r="BE57" i="113"/>
  <c r="BE56" i="113"/>
  <c r="AB42" i="100"/>
  <c r="AE45" i="100"/>
  <c r="AI45" i="100"/>
  <c r="AM45" i="100"/>
  <c r="AC48" i="100"/>
  <c r="AE49" i="100"/>
  <c r="AI49" i="100"/>
  <c r="AM49" i="100"/>
  <c r="AQ49" i="100"/>
  <c r="AU49" i="100"/>
  <c r="BD59" i="113"/>
  <c r="AC55" i="100"/>
  <c r="AG55" i="100"/>
  <c r="AK55" i="100"/>
  <c r="AW55" i="100"/>
  <c r="BC63" i="113"/>
  <c r="BB66" i="113"/>
  <c r="BB57" i="113"/>
  <c r="BB56" i="113"/>
  <c r="AB41" i="100"/>
  <c r="AB45" i="100"/>
  <c r="AF45" i="100"/>
  <c r="AJ45" i="100"/>
  <c r="AD48" i="100"/>
  <c r="AB49" i="100"/>
  <c r="AF49" i="100"/>
  <c r="AJ49" i="100"/>
  <c r="AN49" i="100"/>
  <c r="AR49" i="100"/>
  <c r="BE59" i="113"/>
  <c r="BE60" i="113"/>
  <c r="AD55" i="100"/>
  <c r="AH55" i="100"/>
  <c r="AL55" i="100"/>
  <c r="BC66" i="113"/>
  <c r="AU57" i="113"/>
  <c r="BC57" i="113"/>
  <c r="AB40" i="100"/>
  <c r="AB43" i="100"/>
  <c r="AC45" i="100"/>
  <c r="AG45" i="100"/>
  <c r="AK45" i="100"/>
  <c r="AA48" i="100"/>
  <c r="AE48" i="100"/>
  <c r="AB44" i="100"/>
  <c r="AC49" i="100"/>
  <c r="AG49" i="100"/>
  <c r="AK49" i="100"/>
  <c r="AO49" i="100"/>
  <c r="AS49" i="100"/>
  <c r="BB59" i="113"/>
  <c r="BB60" i="113"/>
  <c r="AE55" i="100"/>
  <c r="AI55" i="100"/>
  <c r="AZ56" i="100"/>
  <c r="BD66" i="113"/>
  <c r="BA66" i="100"/>
  <c r="BD56" i="113"/>
  <c r="BD57" i="113"/>
  <c r="AB46" i="100"/>
  <c r="AD45" i="100"/>
  <c r="AH45" i="100"/>
  <c r="AL45" i="100"/>
  <c r="AF48" i="100"/>
  <c r="AD49" i="100"/>
  <c r="AH49" i="100"/>
  <c r="AL49" i="100"/>
  <c r="AP49" i="100"/>
  <c r="AT49" i="100"/>
  <c r="AE16" i="100"/>
  <c r="AI16" i="100"/>
  <c r="AM16" i="100"/>
  <c r="AQ16" i="100"/>
  <c r="AU16" i="100"/>
  <c r="AY16" i="100"/>
  <c r="BC60" i="113"/>
  <c r="BC59" i="113"/>
  <c r="AB55" i="100"/>
  <c r="AF55" i="100"/>
  <c r="AJ55" i="100"/>
  <c r="BA56" i="100"/>
  <c r="BB63" i="113"/>
  <c r="BB62" i="113"/>
  <c r="BA66" i="113"/>
  <c r="BE66" i="113"/>
  <c r="AV67" i="100"/>
  <c r="BD73" i="66"/>
  <c r="BE73" i="66"/>
  <c r="D23" i="112"/>
  <c r="F23" i="112"/>
  <c r="AC49" i="65"/>
  <c r="AG49" i="65"/>
  <c r="AK49" i="65"/>
  <c r="AO49" i="65"/>
  <c r="AS49" i="65"/>
  <c r="AW49" i="65"/>
  <c r="AH49" i="65"/>
  <c r="AP49" i="65"/>
  <c r="AT49" i="65"/>
  <c r="AX49" i="65"/>
  <c r="AB44" i="65"/>
  <c r="AF44" i="65"/>
  <c r="AJ44" i="65"/>
  <c r="AN44" i="65"/>
  <c r="AR44" i="65"/>
  <c r="AV44" i="65"/>
  <c r="AZ44" i="65"/>
  <c r="AC48" i="65"/>
  <c r="AD49" i="65"/>
  <c r="AL49" i="65"/>
  <c r="AE45" i="65"/>
  <c r="BC56" i="65"/>
  <c r="AE44" i="65"/>
  <c r="AI44" i="65"/>
  <c r="AM44" i="65"/>
  <c r="AQ44" i="65"/>
  <c r="AU44" i="65"/>
  <c r="AY44" i="65"/>
  <c r="AS48" i="65"/>
  <c r="AD44" i="65"/>
  <c r="AH44" i="65"/>
  <c r="AL44" i="65"/>
  <c r="AP44" i="65"/>
  <c r="AT44" i="65"/>
  <c r="AX44" i="65"/>
  <c r="AC44" i="65"/>
  <c r="AG44" i="65"/>
  <c r="AK44" i="65"/>
  <c r="AO44" i="65"/>
  <c r="AS44" i="65"/>
  <c r="AW44" i="65"/>
  <c r="BA44" i="65"/>
  <c r="AU45" i="65"/>
  <c r="AH47" i="65"/>
  <c r="AG48" i="65"/>
  <c r="AK48" i="65"/>
  <c r="AO48" i="65"/>
  <c r="AW48" i="65"/>
  <c r="BA48" i="65"/>
  <c r="AL47" i="65"/>
  <c r="AB45" i="65"/>
  <c r="AF45" i="65"/>
  <c r="AJ45" i="65"/>
  <c r="AN45" i="65"/>
  <c r="AR45" i="65"/>
  <c r="AV45" i="65"/>
  <c r="AZ45" i="65"/>
  <c r="AC45" i="65"/>
  <c r="AG45" i="65"/>
  <c r="AK45" i="65"/>
  <c r="AO45" i="65"/>
  <c r="AS45" i="65"/>
  <c r="AW45" i="65"/>
  <c r="BA45" i="65"/>
  <c r="AD45" i="65"/>
  <c r="AH45" i="65"/>
  <c r="AL45" i="65"/>
  <c r="AP45" i="65"/>
  <c r="BC69" i="65" s="1"/>
  <c r="AT45" i="65"/>
  <c r="AX45" i="65"/>
  <c r="BC57" i="65"/>
  <c r="AI45" i="65"/>
  <c r="AM45" i="65"/>
  <c r="AQ45" i="65"/>
  <c r="AY45" i="65"/>
  <c r="AB94" i="65"/>
  <c r="AB58" i="65"/>
  <c r="AF58" i="65"/>
  <c r="AF94" i="65"/>
  <c r="AJ58" i="65"/>
  <c r="AJ94" i="65"/>
  <c r="AN58" i="65"/>
  <c r="AN94" i="65"/>
  <c r="AR70" i="65"/>
  <c r="AR94" i="65"/>
  <c r="AR58" i="65"/>
  <c r="AV70" i="65"/>
  <c r="AV58" i="65"/>
  <c r="AV94" i="65"/>
  <c r="AZ70" i="65"/>
  <c r="AZ82" i="65"/>
  <c r="AZ58" i="65"/>
  <c r="AZ94" i="65"/>
  <c r="BD70" i="65"/>
  <c r="BD94" i="65"/>
  <c r="AC94" i="65"/>
  <c r="AC58" i="65"/>
  <c r="AG94" i="65"/>
  <c r="AG58" i="65"/>
  <c r="AK94" i="65"/>
  <c r="AK58" i="65"/>
  <c r="AO94" i="65"/>
  <c r="AO58" i="65"/>
  <c r="AS70" i="65"/>
  <c r="AS94" i="65"/>
  <c r="AS58" i="65"/>
  <c r="AW70" i="65"/>
  <c r="AW94" i="65"/>
  <c r="AW58" i="65"/>
  <c r="BA70" i="65"/>
  <c r="BA94" i="65"/>
  <c r="BA82" i="65"/>
  <c r="BA58" i="65"/>
  <c r="BE70" i="65"/>
  <c r="BE94" i="65"/>
  <c r="AE94" i="65"/>
  <c r="AE58" i="65"/>
  <c r="AI94" i="65"/>
  <c r="AI58" i="65"/>
  <c r="AM94" i="65"/>
  <c r="AM58" i="65"/>
  <c r="AQ94" i="65"/>
  <c r="AQ58" i="65"/>
  <c r="AQ70" i="65"/>
  <c r="AU94" i="65"/>
  <c r="AU58" i="65"/>
  <c r="AU70" i="65"/>
  <c r="AY94" i="65"/>
  <c r="AY82" i="65"/>
  <c r="AY58" i="65"/>
  <c r="AY70" i="65"/>
  <c r="AD48" i="65"/>
  <c r="AH48" i="65"/>
  <c r="AL48" i="65"/>
  <c r="AP48" i="65"/>
  <c r="AT48" i="65"/>
  <c r="AX48" i="65"/>
  <c r="AE48" i="65"/>
  <c r="AI48" i="65"/>
  <c r="AM48" i="65"/>
  <c r="AQ48" i="65"/>
  <c r="AU48" i="65"/>
  <c r="AD94" i="65"/>
  <c r="AD58" i="65"/>
  <c r="AH94" i="65"/>
  <c r="AH58" i="65"/>
  <c r="AL94" i="65"/>
  <c r="AL58" i="65"/>
  <c r="D10" i="112"/>
  <c r="AP94" i="65"/>
  <c r="AP58" i="65"/>
  <c r="AT94" i="65"/>
  <c r="AT58" i="65"/>
  <c r="F10" i="112"/>
  <c r="AX94" i="65"/>
  <c r="AX58" i="65"/>
  <c r="AT70" i="65"/>
  <c r="AE49" i="65"/>
  <c r="AI49" i="65"/>
  <c r="AM49" i="65"/>
  <c r="AU49" i="65"/>
  <c r="AY49" i="65"/>
  <c r="AX70" i="65"/>
  <c r="AY48" i="65"/>
  <c r="AB49" i="65"/>
  <c r="AF49" i="65"/>
  <c r="AJ49" i="65"/>
  <c r="AN49" i="65"/>
  <c r="AR49" i="65"/>
  <c r="AV49" i="65"/>
  <c r="AZ49" i="65"/>
  <c r="AB48" i="65"/>
  <c r="AF48" i="65"/>
  <c r="AJ48" i="65"/>
  <c r="AN48" i="65"/>
  <c r="AR48" i="65"/>
  <c r="AV48" i="65"/>
  <c r="AZ48" i="65"/>
  <c r="AY36" i="64"/>
  <c r="AT55" i="64"/>
  <c r="AQ36" i="64"/>
  <c r="AC78" i="64"/>
  <c r="AT51" i="64"/>
  <c r="BB40" i="64"/>
  <c r="AS43" i="64"/>
  <c r="BA43" i="64"/>
  <c r="AX44" i="64"/>
  <c r="AI36" i="64"/>
  <c r="AI37" i="64"/>
  <c r="AU37" i="64"/>
  <c r="AY51" i="64"/>
  <c r="AZ41" i="64"/>
  <c r="BA70" i="64"/>
  <c r="AD43" i="64"/>
  <c r="AH43" i="64"/>
  <c r="AL43" i="64"/>
  <c r="AP43" i="64"/>
  <c r="AT57" i="64"/>
  <c r="AX43" i="64"/>
  <c r="AE44" i="64"/>
  <c r="AI44" i="64"/>
  <c r="AM44" i="64"/>
  <c r="AQ44" i="64"/>
  <c r="AY44" i="64"/>
  <c r="AT78" i="64"/>
  <c r="AT50" i="64"/>
  <c r="BB35" i="64"/>
  <c r="AB78" i="64"/>
  <c r="AB36" i="64"/>
  <c r="AF78" i="64"/>
  <c r="AF36" i="64"/>
  <c r="AJ78" i="64"/>
  <c r="AJ36" i="64"/>
  <c r="AN78" i="64"/>
  <c r="AN36" i="64"/>
  <c r="AR78" i="64"/>
  <c r="AR50" i="64"/>
  <c r="AR36" i="64"/>
  <c r="AV78" i="64"/>
  <c r="AV50" i="64"/>
  <c r="AV36" i="64"/>
  <c r="AZ78" i="64"/>
  <c r="AZ50" i="64"/>
  <c r="AZ64" i="64"/>
  <c r="AZ36" i="64"/>
  <c r="AC79" i="64"/>
  <c r="AC37" i="64"/>
  <c r="AG79" i="64"/>
  <c r="AG37" i="64"/>
  <c r="AK79" i="64"/>
  <c r="AK37" i="64"/>
  <c r="AO79" i="64"/>
  <c r="AO37" i="64"/>
  <c r="AS79" i="64"/>
  <c r="AS51" i="64"/>
  <c r="AS37" i="64"/>
  <c r="AW79" i="64"/>
  <c r="AW51" i="64"/>
  <c r="AW37" i="64"/>
  <c r="BA79" i="64"/>
  <c r="BA51" i="64"/>
  <c r="BA65" i="64"/>
  <c r="BA37" i="64"/>
  <c r="AD80" i="64"/>
  <c r="AD38" i="64"/>
  <c r="AH80" i="64"/>
  <c r="AH38" i="64"/>
  <c r="AL80" i="64"/>
  <c r="AL38" i="64"/>
  <c r="AP80" i="64"/>
  <c r="AP38" i="64"/>
  <c r="AT80" i="64"/>
  <c r="AT52" i="64"/>
  <c r="AT38" i="64"/>
  <c r="AX80" i="64"/>
  <c r="AX38" i="64"/>
  <c r="AE81" i="64"/>
  <c r="AE39" i="64"/>
  <c r="AI81" i="64"/>
  <c r="AI39" i="64"/>
  <c r="AM81" i="64"/>
  <c r="AM39" i="64"/>
  <c r="AQ81" i="64"/>
  <c r="AQ39" i="64"/>
  <c r="AU53" i="64"/>
  <c r="AU39" i="64"/>
  <c r="AY67" i="64"/>
  <c r="AY81" i="64"/>
  <c r="AY39" i="64"/>
  <c r="AC83" i="64"/>
  <c r="AC41" i="64"/>
  <c r="AG83" i="64"/>
  <c r="AG41" i="64"/>
  <c r="AK83" i="64"/>
  <c r="AK41" i="64"/>
  <c r="AO83" i="64"/>
  <c r="AO41" i="64"/>
  <c r="AS83" i="64"/>
  <c r="AS55" i="64"/>
  <c r="AS41" i="64"/>
  <c r="AW83" i="64"/>
  <c r="AW55" i="64"/>
  <c r="AW41" i="64"/>
  <c r="BA83" i="64"/>
  <c r="BA55" i="64"/>
  <c r="BA69" i="64"/>
  <c r="BA41" i="64"/>
  <c r="AD84" i="64"/>
  <c r="AD42" i="64"/>
  <c r="AH84" i="64"/>
  <c r="AH42" i="64"/>
  <c r="AL84" i="64"/>
  <c r="AL42" i="64"/>
  <c r="AP84" i="64"/>
  <c r="AP42" i="64"/>
  <c r="AT84" i="64"/>
  <c r="AT56" i="64"/>
  <c r="AT42" i="64"/>
  <c r="AX84" i="64"/>
  <c r="AX42" i="64"/>
  <c r="AE85" i="64"/>
  <c r="AE43" i="64"/>
  <c r="AI85" i="64"/>
  <c r="AI43" i="64"/>
  <c r="AM85" i="64"/>
  <c r="AM43" i="64"/>
  <c r="AQ85" i="64"/>
  <c r="AQ43" i="64"/>
  <c r="AU85" i="64"/>
  <c r="AU57" i="64"/>
  <c r="AU43" i="64"/>
  <c r="AY85" i="64"/>
  <c r="AY71" i="64"/>
  <c r="AY43" i="64"/>
  <c r="AB86" i="64"/>
  <c r="AB44" i="64"/>
  <c r="AF86" i="64"/>
  <c r="AF44" i="64"/>
  <c r="AJ86" i="64"/>
  <c r="AJ44" i="64"/>
  <c r="AN86" i="64"/>
  <c r="AN44" i="64"/>
  <c r="AR86" i="64"/>
  <c r="AR58" i="64"/>
  <c r="AR44" i="64"/>
  <c r="AV86" i="64"/>
  <c r="AV58" i="64"/>
  <c r="AV44" i="64"/>
  <c r="AZ86" i="64"/>
  <c r="AZ58" i="64"/>
  <c r="AZ72" i="64"/>
  <c r="AZ44" i="64"/>
  <c r="BE8" i="113"/>
  <c r="BE5" i="113"/>
  <c r="AE36" i="64"/>
  <c r="AM36" i="64"/>
  <c r="AU36" i="64"/>
  <c r="AB37" i="64"/>
  <c r="AJ37" i="64"/>
  <c r="AR37" i="64"/>
  <c r="AZ37" i="64"/>
  <c r="AG38" i="64"/>
  <c r="AO38" i="64"/>
  <c r="AT39" i="64"/>
  <c r="AC42" i="64"/>
  <c r="AK42" i="64"/>
  <c r="AS42" i="64"/>
  <c r="BA42" i="64"/>
  <c r="AU44" i="64"/>
  <c r="AX52" i="64"/>
  <c r="AX56" i="64"/>
  <c r="AZ65" i="64"/>
  <c r="AZ69" i="64"/>
  <c r="AX78" i="64"/>
  <c r="AC36" i="64"/>
  <c r="AG36" i="64"/>
  <c r="AK78" i="64"/>
  <c r="AK36" i="64"/>
  <c r="AO78" i="64"/>
  <c r="AO36" i="64"/>
  <c r="AS50" i="64"/>
  <c r="AS36" i="64"/>
  <c r="AS78" i="64"/>
  <c r="AW50" i="64"/>
  <c r="AW78" i="64"/>
  <c r="AW36" i="64"/>
  <c r="BA50" i="64"/>
  <c r="BA78" i="64"/>
  <c r="BA36" i="64"/>
  <c r="AD79" i="64"/>
  <c r="AD37" i="64"/>
  <c r="AH79" i="64"/>
  <c r="AH37" i="64"/>
  <c r="AL79" i="64"/>
  <c r="AL37" i="64"/>
  <c r="AP79" i="64"/>
  <c r="AP37" i="64"/>
  <c r="AT79" i="64"/>
  <c r="AT37" i="64"/>
  <c r="AX79" i="64"/>
  <c r="AX51" i="64"/>
  <c r="AX37" i="64"/>
  <c r="AE80" i="64"/>
  <c r="AE38" i="64"/>
  <c r="AI80" i="64"/>
  <c r="AI38" i="64"/>
  <c r="AM80" i="64"/>
  <c r="AM38" i="64"/>
  <c r="AQ80" i="64"/>
  <c r="AQ38" i="64"/>
  <c r="AQ52" i="64"/>
  <c r="AU80" i="64"/>
  <c r="AU38" i="64"/>
  <c r="AY80" i="64"/>
  <c r="AY66" i="64"/>
  <c r="AY38" i="64"/>
  <c r="AY52" i="64"/>
  <c r="AB81" i="64"/>
  <c r="AB39" i="64"/>
  <c r="AF81" i="64"/>
  <c r="AF39" i="64"/>
  <c r="AJ81" i="64"/>
  <c r="AJ39" i="64"/>
  <c r="AN81" i="64"/>
  <c r="AN39" i="64"/>
  <c r="AR81" i="64"/>
  <c r="AR53" i="64"/>
  <c r="AR39" i="64"/>
  <c r="AV81" i="64"/>
  <c r="AV53" i="64"/>
  <c r="AV39" i="64"/>
  <c r="AZ81" i="64"/>
  <c r="AZ53" i="64"/>
  <c r="AZ39" i="64"/>
  <c r="AD83" i="64"/>
  <c r="AD41" i="64"/>
  <c r="AH83" i="64"/>
  <c r="AH41" i="64"/>
  <c r="AL83" i="64"/>
  <c r="AL41" i="64"/>
  <c r="AP83" i="64"/>
  <c r="AP41" i="64"/>
  <c r="AT83" i="64"/>
  <c r="AT41" i="64"/>
  <c r="AX83" i="64"/>
  <c r="AX55" i="64"/>
  <c r="AX41" i="64"/>
  <c r="AE84" i="64"/>
  <c r="AE42" i="64"/>
  <c r="AI84" i="64"/>
  <c r="AI42" i="64"/>
  <c r="AM84" i="64"/>
  <c r="AM42" i="64"/>
  <c r="AQ84" i="64"/>
  <c r="AQ42" i="64"/>
  <c r="AQ56" i="64"/>
  <c r="AU84" i="64"/>
  <c r="AU42" i="64"/>
  <c r="AY84" i="64"/>
  <c r="AY70" i="64"/>
  <c r="AY42" i="64"/>
  <c r="AY56" i="64"/>
  <c r="AB85" i="64"/>
  <c r="AB43" i="64"/>
  <c r="AF85" i="64"/>
  <c r="AF43" i="64"/>
  <c r="AJ85" i="64"/>
  <c r="AJ43" i="64"/>
  <c r="AN85" i="64"/>
  <c r="AN43" i="64"/>
  <c r="AR85" i="64"/>
  <c r="AR57" i="64"/>
  <c r="AR43" i="64"/>
  <c r="AV85" i="64"/>
  <c r="AV57" i="64"/>
  <c r="AV43" i="64"/>
  <c r="AZ85" i="64"/>
  <c r="AZ57" i="64"/>
  <c r="AZ43" i="64"/>
  <c r="AC86" i="64"/>
  <c r="AC44" i="64"/>
  <c r="AG86" i="64"/>
  <c r="AG44" i="64"/>
  <c r="AK86" i="64"/>
  <c r="AK44" i="64"/>
  <c r="AO86" i="64"/>
  <c r="AO44" i="64"/>
  <c r="AS86" i="64"/>
  <c r="AS58" i="64"/>
  <c r="AS44" i="64"/>
  <c r="AW86" i="64"/>
  <c r="AW58" i="64"/>
  <c r="AW44" i="64"/>
  <c r="BA86" i="64"/>
  <c r="BA58" i="64"/>
  <c r="BA44" i="64"/>
  <c r="BB8" i="113"/>
  <c r="BB5" i="113"/>
  <c r="AH36" i="64"/>
  <c r="AP36" i="64"/>
  <c r="AX36" i="64"/>
  <c r="AE37" i="64"/>
  <c r="AM37" i="64"/>
  <c r="AB38" i="64"/>
  <c r="AJ38" i="64"/>
  <c r="AG39" i="64"/>
  <c r="AO39" i="64"/>
  <c r="AI41" i="64"/>
  <c r="AQ41" i="64"/>
  <c r="AY41" i="64"/>
  <c r="AF42" i="64"/>
  <c r="AN42" i="64"/>
  <c r="AC43" i="64"/>
  <c r="AK43" i="64"/>
  <c r="AH44" i="64"/>
  <c r="AP44" i="64"/>
  <c r="AU50" i="64"/>
  <c r="AQ53" i="64"/>
  <c r="AQ57" i="64"/>
  <c r="BA66" i="64"/>
  <c r="AG78" i="64"/>
  <c r="AU81" i="64"/>
  <c r="AU79" i="64"/>
  <c r="AU51" i="64"/>
  <c r="AY65" i="64"/>
  <c r="AY79" i="64"/>
  <c r="AR80" i="64"/>
  <c r="AR52" i="64"/>
  <c r="AV80" i="64"/>
  <c r="AV52" i="64"/>
  <c r="AZ80" i="64"/>
  <c r="AZ52" i="64"/>
  <c r="AZ66" i="64"/>
  <c r="AS81" i="64"/>
  <c r="AS53" i="64"/>
  <c r="AW81" i="64"/>
  <c r="AW53" i="64"/>
  <c r="BA81" i="64"/>
  <c r="BA53" i="64"/>
  <c r="BA67" i="64"/>
  <c r="AU83" i="64"/>
  <c r="AU55" i="64"/>
  <c r="AY83" i="64"/>
  <c r="AY69" i="64"/>
  <c r="AR84" i="64"/>
  <c r="AR56" i="64"/>
  <c r="AV84" i="64"/>
  <c r="AV56" i="64"/>
  <c r="AZ84" i="64"/>
  <c r="AZ56" i="64"/>
  <c r="AZ70" i="64"/>
  <c r="AS85" i="64"/>
  <c r="AS57" i="64"/>
  <c r="AW85" i="64"/>
  <c r="AW57" i="64"/>
  <c r="BA85" i="64"/>
  <c r="BA57" i="64"/>
  <c r="BA71" i="64"/>
  <c r="AT86" i="64"/>
  <c r="AT58" i="64"/>
  <c r="AX86" i="64"/>
  <c r="BC8" i="113"/>
  <c r="BC5" i="113"/>
  <c r="AT43" i="64"/>
  <c r="AX50" i="64"/>
  <c r="AX58" i="64"/>
  <c r="AZ67" i="64"/>
  <c r="AZ71" i="64"/>
  <c r="AI79" i="64"/>
  <c r="BB49" i="64"/>
  <c r="BB63" i="64"/>
  <c r="AE78" i="64"/>
  <c r="AI78" i="64"/>
  <c r="AM78" i="64"/>
  <c r="AQ78" i="64"/>
  <c r="AQ50" i="64"/>
  <c r="AU78" i="64"/>
  <c r="AY78" i="64"/>
  <c r="AY64" i="64"/>
  <c r="AY50" i="64"/>
  <c r="AB79" i="64"/>
  <c r="AF79" i="64"/>
  <c r="AJ79" i="64"/>
  <c r="AN79" i="64"/>
  <c r="AR79" i="64"/>
  <c r="AR51" i="64"/>
  <c r="AV79" i="64"/>
  <c r="AV51" i="64"/>
  <c r="AZ79" i="64"/>
  <c r="AZ51" i="64"/>
  <c r="AC80" i="64"/>
  <c r="AG80" i="64"/>
  <c r="AK80" i="64"/>
  <c r="AS52" i="64"/>
  <c r="AS80" i="64"/>
  <c r="AW52" i="64"/>
  <c r="AW80" i="64"/>
  <c r="BA80" i="64"/>
  <c r="BA52" i="64"/>
  <c r="AD81" i="64"/>
  <c r="AH81" i="64"/>
  <c r="AL81" i="64"/>
  <c r="AP81" i="64"/>
  <c r="AT81" i="64"/>
  <c r="AX81" i="64"/>
  <c r="AX53" i="64"/>
  <c r="AB83" i="64"/>
  <c r="AF83" i="64"/>
  <c r="AJ83" i="64"/>
  <c r="AN83" i="64"/>
  <c r="AR83" i="64"/>
  <c r="AR55" i="64"/>
  <c r="AV83" i="64"/>
  <c r="AV55" i="64"/>
  <c r="AZ83" i="64"/>
  <c r="AZ55" i="64"/>
  <c r="AC84" i="64"/>
  <c r="AG84" i="64"/>
  <c r="AK84" i="64"/>
  <c r="AO84" i="64"/>
  <c r="AS84" i="64"/>
  <c r="AS56" i="64"/>
  <c r="AW84" i="64"/>
  <c r="AW56" i="64"/>
  <c r="BA84" i="64"/>
  <c r="BA56" i="64"/>
  <c r="AD85" i="64"/>
  <c r="AH85" i="64"/>
  <c r="AL85" i="64"/>
  <c r="AP85" i="64"/>
  <c r="AT85" i="64"/>
  <c r="AX85" i="64"/>
  <c r="AX57" i="64"/>
  <c r="AE86" i="64"/>
  <c r="AI86" i="64"/>
  <c r="AM86" i="64"/>
  <c r="AQ86" i="64"/>
  <c r="AQ58" i="64"/>
  <c r="AU86" i="64"/>
  <c r="AY86" i="64"/>
  <c r="AY72" i="64"/>
  <c r="AY58" i="64"/>
  <c r="BD8" i="113"/>
  <c r="BD5" i="113"/>
  <c r="AD36" i="64"/>
  <c r="AL36" i="64"/>
  <c r="AT36" i="64"/>
  <c r="AQ37" i="64"/>
  <c r="AY37" i="64"/>
  <c r="AF38" i="64"/>
  <c r="AN38" i="64"/>
  <c r="AV38" i="64"/>
  <c r="AC39" i="64"/>
  <c r="AK39" i="64"/>
  <c r="AS39" i="64"/>
  <c r="BA39" i="64"/>
  <c r="AE41" i="64"/>
  <c r="AM41" i="64"/>
  <c r="AU41" i="64"/>
  <c r="AB42" i="64"/>
  <c r="AJ42" i="64"/>
  <c r="AR42" i="64"/>
  <c r="AZ42" i="64"/>
  <c r="AG43" i="64"/>
  <c r="AO43" i="64"/>
  <c r="AW43" i="64"/>
  <c r="AD44" i="64"/>
  <c r="AL44" i="64"/>
  <c r="AT44" i="64"/>
  <c r="AQ51" i="64"/>
  <c r="AU52" i="64"/>
  <c r="AY53" i="64"/>
  <c r="AQ55" i="64"/>
  <c r="AU56" i="64"/>
  <c r="AY57" i="64"/>
  <c r="BA64" i="64"/>
  <c r="BA72" i="64"/>
  <c r="BD81" i="65" l="1"/>
  <c r="BE81" i="65"/>
  <c r="BD84" i="65"/>
  <c r="BE84" i="65"/>
  <c r="AD93" i="65"/>
  <c r="BC85" i="65"/>
  <c r="BD85" i="65"/>
  <c r="BE85" i="65"/>
  <c r="BC80" i="65"/>
  <c r="BD80" i="65"/>
  <c r="BE80" i="65"/>
  <c r="BC20" i="64"/>
  <c r="BD20" i="64" s="1"/>
  <c r="BE20" i="64" s="1"/>
  <c r="AI59" i="100"/>
  <c r="AI52" i="100"/>
  <c r="AI182" i="100"/>
  <c r="AI83" i="100"/>
  <c r="AN182" i="100"/>
  <c r="AN83" i="100"/>
  <c r="AJ59" i="100"/>
  <c r="AJ189" i="100"/>
  <c r="AJ90" i="100"/>
  <c r="AU63" i="100"/>
  <c r="AU189" i="100"/>
  <c r="AU123" i="100"/>
  <c r="AU90" i="100"/>
  <c r="AL60" i="100"/>
  <c r="AL189" i="100"/>
  <c r="AL90" i="100"/>
  <c r="AG59" i="100"/>
  <c r="AG189" i="100"/>
  <c r="AG90" i="100"/>
  <c r="AV63" i="113"/>
  <c r="AV189" i="100"/>
  <c r="AV123" i="100"/>
  <c r="AV90" i="100"/>
  <c r="AP61" i="100"/>
  <c r="AP189" i="100"/>
  <c r="BE123" i="100"/>
  <c r="BD123" i="100"/>
  <c r="AP90" i="100"/>
  <c r="BC123" i="100"/>
  <c r="BB123" i="100"/>
  <c r="AE56" i="100"/>
  <c r="AE182" i="100"/>
  <c r="AE83" i="100"/>
  <c r="AJ52" i="100"/>
  <c r="AJ182" i="100"/>
  <c r="AJ83" i="100"/>
  <c r="AF63" i="100"/>
  <c r="AF189" i="100"/>
  <c r="AF90" i="100"/>
  <c r="AQ59" i="100"/>
  <c r="AQ189" i="100"/>
  <c r="AQ90" i="100"/>
  <c r="AQ123" i="100"/>
  <c r="AH62" i="100"/>
  <c r="AH189" i="100"/>
  <c r="AH90" i="100"/>
  <c r="AC58" i="100"/>
  <c r="AC189" i="100"/>
  <c r="AC90" i="100"/>
  <c r="AW51" i="100"/>
  <c r="AW182" i="100"/>
  <c r="AW116" i="100"/>
  <c r="AW83" i="100"/>
  <c r="AV182" i="100"/>
  <c r="AV116" i="100"/>
  <c r="AV83" i="100"/>
  <c r="AR52" i="100"/>
  <c r="AR182" i="100"/>
  <c r="AR116" i="100"/>
  <c r="AR83" i="100"/>
  <c r="AK61" i="100"/>
  <c r="AK189" i="100"/>
  <c r="AK90" i="100"/>
  <c r="AS55" i="100"/>
  <c r="AS182" i="100"/>
  <c r="AS116" i="100"/>
  <c r="AS83" i="100"/>
  <c r="AB51" i="100"/>
  <c r="AB182" i="100"/>
  <c r="AB83" i="100"/>
  <c r="AP59" i="113"/>
  <c r="AP182" i="100"/>
  <c r="BD116" i="100"/>
  <c r="BE116" i="100"/>
  <c r="AP83" i="100"/>
  <c r="BC116" i="100"/>
  <c r="BB116" i="100"/>
  <c r="AM60" i="100"/>
  <c r="AM189" i="100"/>
  <c r="AM90" i="100"/>
  <c r="AD59" i="100"/>
  <c r="AD189" i="100"/>
  <c r="AD90" i="100"/>
  <c r="AK182" i="100"/>
  <c r="AK83" i="100"/>
  <c r="AR63" i="100"/>
  <c r="AR189" i="100"/>
  <c r="AR123" i="100"/>
  <c r="AR90" i="100"/>
  <c r="AO51" i="100"/>
  <c r="AO182" i="100"/>
  <c r="AO83" i="100"/>
  <c r="AT182" i="100"/>
  <c r="AT116" i="100"/>
  <c r="AT83" i="100"/>
  <c r="AI61" i="100"/>
  <c r="AI189" i="100"/>
  <c r="AI90" i="100"/>
  <c r="BA189" i="100"/>
  <c r="BA156" i="100"/>
  <c r="BA123" i="100"/>
  <c r="BA90" i="100"/>
  <c r="BB189" i="100"/>
  <c r="AF56" i="100"/>
  <c r="AF182" i="100"/>
  <c r="AF83" i="100"/>
  <c r="AN189" i="100"/>
  <c r="AN90" i="100"/>
  <c r="AY52" i="100"/>
  <c r="AY182" i="100"/>
  <c r="AY149" i="100"/>
  <c r="AY116" i="100"/>
  <c r="AY83" i="100"/>
  <c r="AG52" i="100"/>
  <c r="AG182" i="100"/>
  <c r="AG83" i="100"/>
  <c r="AL52" i="100"/>
  <c r="AL182" i="100"/>
  <c r="AL83" i="100"/>
  <c r="AE189" i="100"/>
  <c r="AE90" i="100"/>
  <c r="AW58" i="100"/>
  <c r="AW189" i="100"/>
  <c r="AW123" i="100"/>
  <c r="AW90" i="100"/>
  <c r="AX53" i="100"/>
  <c r="BE149" i="100"/>
  <c r="BD149" i="100"/>
  <c r="AX116" i="100"/>
  <c r="AX182" i="100"/>
  <c r="AX83" i="100"/>
  <c r="BC149" i="100"/>
  <c r="BB149" i="100"/>
  <c r="AY189" i="100"/>
  <c r="AY156" i="100"/>
  <c r="AY123" i="100"/>
  <c r="AY90" i="100"/>
  <c r="AU182" i="100"/>
  <c r="AU116" i="100"/>
  <c r="AU83" i="100"/>
  <c r="AC182" i="100"/>
  <c r="AC83" i="100"/>
  <c r="AH52" i="100"/>
  <c r="AH182" i="100"/>
  <c r="AH83" i="100"/>
  <c r="BA182" i="100"/>
  <c r="BA116" i="100"/>
  <c r="BA149" i="100"/>
  <c r="BA83" i="100"/>
  <c r="BB182" i="100"/>
  <c r="AX59" i="100"/>
  <c r="AX189" i="100"/>
  <c r="BE156" i="100"/>
  <c r="AX123" i="100"/>
  <c r="BD156" i="100"/>
  <c r="AX90" i="100"/>
  <c r="BC156" i="100"/>
  <c r="BB156" i="100"/>
  <c r="AS58" i="100"/>
  <c r="AS189" i="100"/>
  <c r="AS123" i="100"/>
  <c r="AS90" i="100"/>
  <c r="AZ62" i="100"/>
  <c r="AZ189" i="100"/>
  <c r="AZ156" i="100"/>
  <c r="AZ123" i="100"/>
  <c r="AZ90" i="100"/>
  <c r="AM182" i="100"/>
  <c r="AM83" i="100"/>
  <c r="AQ182" i="100"/>
  <c r="AQ116" i="100"/>
  <c r="AQ83" i="100"/>
  <c r="AZ52" i="100"/>
  <c r="AZ182" i="100"/>
  <c r="AZ149" i="100"/>
  <c r="AZ83" i="100"/>
  <c r="AZ116" i="100"/>
  <c r="AD53" i="100"/>
  <c r="AD182" i="100"/>
  <c r="AD83" i="100"/>
  <c r="AB62" i="100"/>
  <c r="AB189" i="100"/>
  <c r="AB90" i="100"/>
  <c r="AT60" i="100"/>
  <c r="AT189" i="100"/>
  <c r="AT90" i="100"/>
  <c r="AT123" i="100"/>
  <c r="AO59" i="100"/>
  <c r="AO189" i="100"/>
  <c r="AO90" i="100"/>
  <c r="AY63" i="113"/>
  <c r="AD62" i="100"/>
  <c r="AI62" i="100"/>
  <c r="AK93" i="65"/>
  <c r="BE93" i="65"/>
  <c r="AH93" i="65"/>
  <c r="AG93" i="65"/>
  <c r="BB54" i="65"/>
  <c r="AC93" i="65"/>
  <c r="AD58" i="100"/>
  <c r="BB72" i="65"/>
  <c r="BC72" i="65"/>
  <c r="BB81" i="65"/>
  <c r="BC81" i="65"/>
  <c r="D8" i="112"/>
  <c r="BC68" i="65"/>
  <c r="BB61" i="65"/>
  <c r="BC61" i="65"/>
  <c r="D13" i="112"/>
  <c r="BC73" i="65"/>
  <c r="BB60" i="65"/>
  <c r="BC60" i="65"/>
  <c r="BB84" i="65"/>
  <c r="BC84" i="65"/>
  <c r="BA57" i="113"/>
  <c r="AS93" i="65"/>
  <c r="AT93" i="65"/>
  <c r="AK65" i="100"/>
  <c r="AY58" i="100"/>
  <c r="AP67" i="100"/>
  <c r="AY62" i="100"/>
  <c r="AK66" i="100"/>
  <c r="AP66" i="113"/>
  <c r="AT62" i="100"/>
  <c r="AT63" i="100"/>
  <c r="AY61" i="100"/>
  <c r="AX59" i="113"/>
  <c r="AZ65" i="100"/>
  <c r="AZ65" i="113"/>
  <c r="BA65" i="113"/>
  <c r="AG44" i="100"/>
  <c r="BD97" i="65"/>
  <c r="AC65" i="100"/>
  <c r="AN15" i="64"/>
  <c r="AC67" i="100"/>
  <c r="BB77" i="64"/>
  <c r="BA15" i="64"/>
  <c r="AD61" i="100"/>
  <c r="AI58" i="100"/>
  <c r="AT63" i="113"/>
  <c r="AP65" i="100"/>
  <c r="AY63" i="100"/>
  <c r="AT58" i="100"/>
  <c r="AS45" i="100"/>
  <c r="AY60" i="100"/>
  <c r="AT59" i="100"/>
  <c r="AD60" i="100"/>
  <c r="AZ15" i="64"/>
  <c r="AP66" i="100"/>
  <c r="AT61" i="100"/>
  <c r="AI63" i="100"/>
  <c r="AY59" i="100"/>
  <c r="BA65" i="100"/>
  <c r="AO62" i="100"/>
  <c r="AL54" i="100"/>
  <c r="AI48" i="100"/>
  <c r="AY43" i="100"/>
  <c r="AY41" i="100"/>
  <c r="AP41" i="100"/>
  <c r="AK77" i="64"/>
  <c r="AF46" i="100"/>
  <c r="AS65" i="100"/>
  <c r="AZ58" i="100"/>
  <c r="AS66" i="100"/>
  <c r="AQ63" i="100"/>
  <c r="AS67" i="100"/>
  <c r="AN67" i="100"/>
  <c r="AJ63" i="100"/>
  <c r="AY66" i="113"/>
  <c r="BA46" i="100"/>
  <c r="BA41" i="100"/>
  <c r="AR40" i="100"/>
  <c r="BA43" i="100"/>
  <c r="AR77" i="64"/>
  <c r="AI65" i="100"/>
  <c r="BA44" i="100"/>
  <c r="AR44" i="100"/>
  <c r="AR43" i="100"/>
  <c r="AI66" i="100"/>
  <c r="BA48" i="100"/>
  <c r="AR57" i="113"/>
  <c r="AX52" i="100"/>
  <c r="BA49" i="100"/>
  <c r="AX55" i="100"/>
  <c r="BA47" i="100"/>
  <c r="AR45" i="100"/>
  <c r="AR46" i="100"/>
  <c r="BA40" i="100"/>
  <c r="AY67" i="100"/>
  <c r="BA45" i="100"/>
  <c r="BA42" i="100"/>
  <c r="AR41" i="100"/>
  <c r="AO93" i="65"/>
  <c r="AD63" i="100"/>
  <c r="AF61" i="100"/>
  <c r="AR47" i="100"/>
  <c r="AR42" i="100"/>
  <c r="AV45" i="76"/>
  <c r="AF45" i="76"/>
  <c r="AD54" i="74"/>
  <c r="AZ55" i="100"/>
  <c r="AT41" i="100"/>
  <c r="AZ54" i="100"/>
  <c r="AH82" i="64"/>
  <c r="AF40" i="100"/>
  <c r="AC62" i="100"/>
  <c r="AJ77" i="64"/>
  <c r="AC15" i="64"/>
  <c r="AH63" i="100"/>
  <c r="AJ15" i="64"/>
  <c r="AR59" i="100"/>
  <c r="AR60" i="100"/>
  <c r="AH58" i="100"/>
  <c r="AR61" i="100"/>
  <c r="AR63" i="113"/>
  <c r="AR62" i="100"/>
  <c r="AR58" i="100"/>
  <c r="AQ49" i="65"/>
  <c r="BA49" i="65"/>
  <c r="AG35" i="64"/>
  <c r="AZ35" i="64"/>
  <c r="AB77" i="64"/>
  <c r="AY69" i="65"/>
  <c r="AR67" i="100"/>
  <c r="AJ51" i="100"/>
  <c r="AF60" i="100"/>
  <c r="AJ56" i="100"/>
  <c r="AR65" i="100"/>
  <c r="AF62" i="100"/>
  <c r="AC77" i="64"/>
  <c r="AE47" i="100"/>
  <c r="AV46" i="100"/>
  <c r="AU45" i="100"/>
  <c r="AL40" i="100"/>
  <c r="D21" i="112"/>
  <c r="AU62" i="100"/>
  <c r="AV43" i="100"/>
  <c r="AO24" i="74"/>
  <c r="AC92" i="65"/>
  <c r="BB68" i="65"/>
  <c r="BB56" i="65"/>
  <c r="BE31" i="76"/>
  <c r="BB31" i="76"/>
  <c r="BC31" i="76"/>
  <c r="BD31" i="76"/>
  <c r="BB69" i="65"/>
  <c r="F6" i="112"/>
  <c r="BB78" i="65"/>
  <c r="BB96" i="65"/>
  <c r="AS68" i="65"/>
  <c r="BB73" i="65"/>
  <c r="BE29" i="76"/>
  <c r="BB29" i="76"/>
  <c r="BC29" i="76"/>
  <c r="BD29" i="76"/>
  <c r="BB57" i="65"/>
  <c r="BA93" i="65"/>
  <c r="BB93" i="65"/>
  <c r="BB80" i="65"/>
  <c r="BE21" i="76"/>
  <c r="BB21" i="76"/>
  <c r="BC21" i="76"/>
  <c r="BD21" i="76"/>
  <c r="BE23" i="76"/>
  <c r="BB23" i="76"/>
  <c r="BC23" i="76"/>
  <c r="BD23" i="76"/>
  <c r="BE37" i="76"/>
  <c r="BB37" i="76"/>
  <c r="BC37" i="76"/>
  <c r="BD37" i="76"/>
  <c r="D6" i="112"/>
  <c r="BB66" i="65"/>
  <c r="BB92" i="65"/>
  <c r="BB85" i="65"/>
  <c r="AT54" i="64"/>
  <c r="BB54" i="64"/>
  <c r="BE39" i="76"/>
  <c r="BB39" i="76"/>
  <c r="BC39" i="76"/>
  <c r="BD39" i="76"/>
  <c r="AF77" i="64"/>
  <c r="AG77" i="64"/>
  <c r="BA60" i="100"/>
  <c r="AP62" i="113"/>
  <c r="AG56" i="100"/>
  <c r="AV48" i="100"/>
  <c r="AU47" i="100"/>
  <c r="AG40" i="100"/>
  <c r="BA61" i="100"/>
  <c r="AJ43" i="100"/>
  <c r="AE40" i="100"/>
  <c r="AV47" i="100"/>
  <c r="AE41" i="100"/>
  <c r="AC45" i="76"/>
  <c r="AG24" i="74"/>
  <c r="AY10" i="74"/>
  <c r="AT54" i="74"/>
  <c r="AU42" i="100"/>
  <c r="BA63" i="113"/>
  <c r="AU48" i="100"/>
  <c r="BA62" i="100"/>
  <c r="AV49" i="100"/>
  <c r="AE43" i="100"/>
  <c r="AV15" i="64"/>
  <c r="AB67" i="100"/>
  <c r="AE42" i="100"/>
  <c r="AG54" i="100"/>
  <c r="AE46" i="100"/>
  <c r="AV40" i="100"/>
  <c r="AV45" i="100"/>
  <c r="BA63" i="100"/>
  <c r="AG51" i="100"/>
  <c r="AU32" i="76"/>
  <c r="AK24" i="74"/>
  <c r="AK56" i="100"/>
  <c r="AX54" i="100"/>
  <c r="AM67" i="100"/>
  <c r="AM63" i="100"/>
  <c r="AC61" i="100"/>
  <c r="AK54" i="100"/>
  <c r="AS63" i="100"/>
  <c r="AK51" i="100"/>
  <c r="AW77" i="64"/>
  <c r="AS54" i="64"/>
  <c r="AS60" i="100"/>
  <c r="AO65" i="100"/>
  <c r="AG42" i="100"/>
  <c r="AJ23" i="74"/>
  <c r="AE50" i="74"/>
  <c r="AR35" i="64"/>
  <c r="AW15" i="64"/>
  <c r="AV77" i="64"/>
  <c r="AD66" i="100"/>
  <c r="AO66" i="100"/>
  <c r="AX60" i="113"/>
  <c r="AK52" i="100"/>
  <c r="AM66" i="100"/>
  <c r="AX56" i="100"/>
  <c r="AT50" i="74"/>
  <c r="AZ53" i="100"/>
  <c r="BA67" i="100"/>
  <c r="AF58" i="100"/>
  <c r="AM45" i="76"/>
  <c r="AT73" i="65"/>
  <c r="AN35" i="64"/>
  <c r="AU48" i="76"/>
  <c r="AY45" i="76"/>
  <c r="AE9" i="76"/>
  <c r="AR15" i="64"/>
  <c r="AN77" i="64"/>
  <c r="D22" i="112"/>
  <c r="AM62" i="100"/>
  <c r="AI47" i="100"/>
  <c r="AV57" i="113"/>
  <c r="AT65" i="100"/>
  <c r="AD65" i="100"/>
  <c r="AW61" i="100"/>
  <c r="AS61" i="100"/>
  <c r="AX58" i="100"/>
  <c r="BA54" i="100"/>
  <c r="AS54" i="100"/>
  <c r="AO54" i="100"/>
  <c r="AT67" i="100"/>
  <c r="AD67" i="100"/>
  <c r="AH59" i="100"/>
  <c r="AG58" i="100"/>
  <c r="AZ63" i="113"/>
  <c r="AL51" i="100"/>
  <c r="AI44" i="100"/>
  <c r="AV41" i="100"/>
  <c r="AU40" i="100"/>
  <c r="AY66" i="100"/>
  <c r="AC63" i="100"/>
  <c r="AW59" i="100"/>
  <c r="AS59" i="100"/>
  <c r="AC59" i="100"/>
  <c r="AV42" i="100"/>
  <c r="AB51" i="74"/>
  <c r="AK53" i="74"/>
  <c r="AH45" i="76"/>
  <c r="AO35" i="64"/>
  <c r="AZ67" i="100"/>
  <c r="AJ67" i="100"/>
  <c r="AC60" i="100"/>
  <c r="AX62" i="113"/>
  <c r="AS56" i="100"/>
  <c r="AH54" i="100"/>
  <c r="AS53" i="100"/>
  <c r="AZ51" i="100"/>
  <c r="AY42" i="100"/>
  <c r="AZ66" i="113"/>
  <c r="AV44" i="100"/>
  <c r="AY48" i="100"/>
  <c r="AL47" i="100"/>
  <c r="AU46" i="100"/>
  <c r="AI46" i="100"/>
  <c r="AJ40" i="100"/>
  <c r="AY57" i="113"/>
  <c r="AX63" i="100"/>
  <c r="AS52" i="100"/>
  <c r="AS60" i="113"/>
  <c r="AU44" i="100"/>
  <c r="AU43" i="100"/>
  <c r="AL46" i="100"/>
  <c r="AI40" i="100"/>
  <c r="AS51" i="100"/>
  <c r="AY49" i="100"/>
  <c r="AJ47" i="100"/>
  <c r="AY45" i="100"/>
  <c r="AU41" i="100"/>
  <c r="AZ35" i="74"/>
  <c r="AL82" i="64"/>
  <c r="AC24" i="76"/>
  <c r="AH50" i="74"/>
  <c r="AL45" i="76"/>
  <c r="AC47" i="76"/>
  <c r="AS77" i="64"/>
  <c r="AF15" i="64"/>
  <c r="AE62" i="100"/>
  <c r="BA53" i="100"/>
  <c r="AO53" i="100"/>
  <c r="AC44" i="100"/>
  <c r="AN48" i="100"/>
  <c r="AN46" i="100"/>
  <c r="AE63" i="100"/>
  <c r="AU59" i="100"/>
  <c r="AE59" i="100"/>
  <c r="AN44" i="100"/>
  <c r="AR66" i="100"/>
  <c r="AU60" i="100"/>
  <c r="AE60" i="100"/>
  <c r="BA58" i="100"/>
  <c r="BA52" i="100"/>
  <c r="AO52" i="100"/>
  <c r="AH51" i="100"/>
  <c r="BA60" i="113"/>
  <c r="AN41" i="100"/>
  <c r="AH53" i="100"/>
  <c r="AN42" i="100"/>
  <c r="AQ50" i="74"/>
  <c r="AT51" i="74"/>
  <c r="AW51" i="74"/>
  <c r="BD72" i="66"/>
  <c r="BE71" i="66"/>
  <c r="AW66" i="113"/>
  <c r="AV63" i="100"/>
  <c r="AK60" i="100"/>
  <c r="AV59" i="100"/>
  <c r="AO56" i="100"/>
  <c r="AR51" i="100"/>
  <c r="AJ48" i="100"/>
  <c r="AC43" i="100"/>
  <c r="AL65" i="100"/>
  <c r="AN43" i="100"/>
  <c r="AK62" i="100"/>
  <c r="AV61" i="100"/>
  <c r="AK58" i="100"/>
  <c r="BA59" i="113"/>
  <c r="AN45" i="100"/>
  <c r="AB65" i="100"/>
  <c r="AU61" i="100"/>
  <c r="AE61" i="100"/>
  <c r="AU63" i="113"/>
  <c r="AH56" i="100"/>
  <c r="BA55" i="100"/>
  <c r="BA51" i="100"/>
  <c r="AR60" i="113"/>
  <c r="AN47" i="100"/>
  <c r="AJ42" i="100"/>
  <c r="AE45" i="76"/>
  <c r="D9" i="112"/>
  <c r="AQ65" i="100"/>
  <c r="AU58" i="100"/>
  <c r="AE58" i="100"/>
  <c r="AR55" i="100"/>
  <c r="AJ46" i="100"/>
  <c r="AV60" i="100"/>
  <c r="BA62" i="113"/>
  <c r="AR56" i="100"/>
  <c r="AR53" i="100"/>
  <c r="AJ44" i="100"/>
  <c r="AL67" i="100"/>
  <c r="AR54" i="100"/>
  <c r="AP48" i="100"/>
  <c r="AO55" i="100"/>
  <c r="AD50" i="74"/>
  <c r="AP47" i="76"/>
  <c r="AL51" i="74"/>
  <c r="AX40" i="64"/>
  <c r="BB25" i="74"/>
  <c r="BC25" i="74"/>
  <c r="BB35" i="74"/>
  <c r="BC35" i="74"/>
  <c r="BA43" i="74"/>
  <c r="BB43" i="74"/>
  <c r="BC43" i="74"/>
  <c r="BA63" i="64"/>
  <c r="BD63" i="64"/>
  <c r="BE63" i="64"/>
  <c r="BC63" i="64"/>
  <c r="AO77" i="64"/>
  <c r="AS35" i="64"/>
  <c r="BC35" i="64"/>
  <c r="BD35" i="64"/>
  <c r="BE35" i="64"/>
  <c r="AO57" i="65"/>
  <c r="AK40" i="100"/>
  <c r="AE65" i="100"/>
  <c r="AZ63" i="100"/>
  <c r="AW60" i="100"/>
  <c r="AZ59" i="100"/>
  <c r="AG53" i="100"/>
  <c r="AP45" i="100"/>
  <c r="AK43" i="100"/>
  <c r="AG61" i="100"/>
  <c r="AL58" i="100"/>
  <c r="AW63" i="113"/>
  <c r="AK41" i="100"/>
  <c r="AL63" i="100"/>
  <c r="AG62" i="100"/>
  <c r="AL59" i="100"/>
  <c r="AZ62" i="113"/>
  <c r="AW52" i="100"/>
  <c r="AK47" i="100"/>
  <c r="AW63" i="100"/>
  <c r="AG63" i="100"/>
  <c r="AJ62" i="100"/>
  <c r="AP43" i="100"/>
  <c r="BC41" i="74"/>
  <c r="BB41" i="74"/>
  <c r="AK48" i="76"/>
  <c r="AT40" i="64"/>
  <c r="BE40" i="64"/>
  <c r="BC40" i="64"/>
  <c r="BD40" i="64"/>
  <c r="BD68" i="64"/>
  <c r="BE68" i="64"/>
  <c r="BC68" i="64"/>
  <c r="BA77" i="64"/>
  <c r="BB82" i="64"/>
  <c r="AB15" i="64"/>
  <c r="AV93" i="65"/>
  <c r="AS34" i="100"/>
  <c r="AX61" i="100"/>
  <c r="AH61" i="100"/>
  <c r="AG60" i="100"/>
  <c r="AF59" i="100"/>
  <c r="AX63" i="113"/>
  <c r="AW56" i="100"/>
  <c r="AK53" i="100"/>
  <c r="AI42" i="100"/>
  <c r="AL41" i="100"/>
  <c r="AX62" i="100"/>
  <c r="AL62" i="100"/>
  <c r="AJ60" i="100"/>
  <c r="AD52" i="100"/>
  <c r="AW54" i="100"/>
  <c r="AP47" i="100"/>
  <c r="AF43" i="100"/>
  <c r="AY46" i="100"/>
  <c r="AJ66" i="100"/>
  <c r="AJ61" i="100"/>
  <c r="AJ54" i="100"/>
  <c r="AD51" i="100"/>
  <c r="AW60" i="113"/>
  <c r="AM44" i="100"/>
  <c r="AL48" i="100"/>
  <c r="AI43" i="100"/>
  <c r="AP46" i="100"/>
  <c r="AY40" i="100"/>
  <c r="AP57" i="113"/>
  <c r="AA66" i="100"/>
  <c r="AH60" i="100"/>
  <c r="AJ58" i="100"/>
  <c r="AD56" i="100"/>
  <c r="AL44" i="100"/>
  <c r="AK48" i="100"/>
  <c r="AF47" i="100"/>
  <c r="AF42" i="100"/>
  <c r="AX50" i="74"/>
  <c r="BE54" i="64"/>
  <c r="BD54" i="64"/>
  <c r="BC54" i="64"/>
  <c r="BB23" i="74"/>
  <c r="BC23" i="74"/>
  <c r="BC33" i="74"/>
  <c r="BB33" i="74"/>
  <c r="AT45" i="76"/>
  <c r="AZ45" i="76"/>
  <c r="AJ45" i="76"/>
  <c r="BB24" i="74"/>
  <c r="BC24" i="74"/>
  <c r="AX51" i="100"/>
  <c r="AP40" i="64"/>
  <c r="AW35" i="64"/>
  <c r="AW49" i="64"/>
  <c r="BD49" i="64"/>
  <c r="BE49" i="64"/>
  <c r="BC49" i="64"/>
  <c r="AX54" i="64"/>
  <c r="AJ35" i="64"/>
  <c r="AD40" i="64"/>
  <c r="AL61" i="100"/>
  <c r="AM58" i="100"/>
  <c r="AD54" i="100"/>
  <c r="AW53" i="100"/>
  <c r="AK44" i="100"/>
  <c r="AY47" i="100"/>
  <c r="AW43" i="100"/>
  <c r="AG43" i="100"/>
  <c r="AZ60" i="100"/>
  <c r="AM59" i="100"/>
  <c r="AS63" i="113"/>
  <c r="AJ53" i="100"/>
  <c r="AF44" i="100"/>
  <c r="AL42" i="100"/>
  <c r="AG41" i="100"/>
  <c r="AZ40" i="100"/>
  <c r="AZ66" i="100"/>
  <c r="AN66" i="100"/>
  <c r="AW62" i="100"/>
  <c r="AS62" i="100"/>
  <c r="AZ61" i="100"/>
  <c r="AX60" i="100"/>
  <c r="AP44" i="100"/>
  <c r="BB34" i="74"/>
  <c r="BC34" i="74"/>
  <c r="AG47" i="76"/>
  <c r="BB32" i="74"/>
  <c r="BC32" i="74"/>
  <c r="BC42" i="74"/>
  <c r="BB42" i="74"/>
  <c r="AR34" i="100"/>
  <c r="AZ42" i="100"/>
  <c r="AZ47" i="100"/>
  <c r="AQ35" i="74"/>
  <c r="AT40" i="100"/>
  <c r="AT43" i="100"/>
  <c r="AT44" i="100"/>
  <c r="AD43" i="100"/>
  <c r="AD44" i="100"/>
  <c r="AA65" i="100"/>
  <c r="AZ48" i="100"/>
  <c r="AM42" i="100"/>
  <c r="AD41" i="100"/>
  <c r="AM48" i="100"/>
  <c r="AM46" i="100"/>
  <c r="BC56" i="113"/>
  <c r="AT48" i="100"/>
  <c r="AT46" i="100"/>
  <c r="AG48" i="100"/>
  <c r="AG46" i="100"/>
  <c r="AV58" i="100"/>
  <c r="AV62" i="100"/>
  <c r="AD23" i="76"/>
  <c r="AE23" i="76"/>
  <c r="AO53" i="74"/>
  <c r="AZ56" i="113"/>
  <c r="AT47" i="100"/>
  <c r="AT42" i="100"/>
  <c r="AQ66" i="113"/>
  <c r="AZ45" i="100"/>
  <c r="AM43" i="100"/>
  <c r="AD46" i="100"/>
  <c r="AZ41" i="100"/>
  <c r="AT57" i="113"/>
  <c r="BD60" i="113"/>
  <c r="AL34" i="100"/>
  <c r="AL56" i="100"/>
  <c r="AL53" i="100"/>
  <c r="AS47" i="76"/>
  <c r="BC62" i="113"/>
  <c r="AM61" i="100"/>
  <c r="BA34" i="100"/>
  <c r="BA59" i="100"/>
  <c r="AK63" i="100"/>
  <c r="AK59" i="100"/>
  <c r="AT66" i="113"/>
  <c r="AR51" i="74"/>
  <c r="AS51" i="74"/>
  <c r="AM34" i="100"/>
  <c r="AM47" i="100"/>
  <c r="AZ46" i="100"/>
  <c r="AZ57" i="113"/>
  <c r="AQ67" i="100"/>
  <c r="AZ44" i="100"/>
  <c r="AD47" i="100"/>
  <c r="AZ43" i="100"/>
  <c r="AD42" i="100"/>
  <c r="AZ49" i="100"/>
  <c r="AM40" i="100"/>
  <c r="AZ34" i="100"/>
  <c r="AQ51" i="74"/>
  <c r="AO23" i="76"/>
  <c r="AH23" i="76"/>
  <c r="AX51" i="74"/>
  <c r="AH47" i="76"/>
  <c r="AC51" i="100"/>
  <c r="AC53" i="100"/>
  <c r="AC52" i="100"/>
  <c r="AC54" i="100"/>
  <c r="AN54" i="100"/>
  <c r="AN53" i="100"/>
  <c r="AN52" i="100"/>
  <c r="AN56" i="100"/>
  <c r="AB52" i="100"/>
  <c r="AB56" i="100"/>
  <c r="AT53" i="100"/>
  <c r="AT56" i="100"/>
  <c r="AT60" i="113"/>
  <c r="AT55" i="100"/>
  <c r="AT52" i="100"/>
  <c r="BD62" i="113"/>
  <c r="BD63" i="113"/>
  <c r="AP53" i="100"/>
  <c r="AP56" i="100"/>
  <c r="AP60" i="113"/>
  <c r="AP34" i="100"/>
  <c r="AP52" i="100"/>
  <c r="AB58" i="100"/>
  <c r="AB61" i="100"/>
  <c r="AB60" i="100"/>
  <c r="AQ63" i="113"/>
  <c r="AQ62" i="100"/>
  <c r="AQ61" i="100"/>
  <c r="AQ60" i="100"/>
  <c r="AA63" i="100"/>
  <c r="AA61" i="100"/>
  <c r="AA60" i="100"/>
  <c r="AA59" i="100"/>
  <c r="AP60" i="100"/>
  <c r="AP59" i="100"/>
  <c r="BE63" i="113"/>
  <c r="AO58" i="100"/>
  <c r="AO63" i="100"/>
  <c r="AS48" i="100"/>
  <c r="AS41" i="100"/>
  <c r="AS42" i="100"/>
  <c r="AS47" i="100"/>
  <c r="AS46" i="100"/>
  <c r="AX66" i="113"/>
  <c r="AX66" i="100"/>
  <c r="AH67" i="100"/>
  <c r="AW65" i="100"/>
  <c r="AG67" i="100"/>
  <c r="AV66" i="113"/>
  <c r="AV65" i="100"/>
  <c r="AF67" i="100"/>
  <c r="AF66" i="100"/>
  <c r="AF54" i="100"/>
  <c r="AF53" i="100"/>
  <c r="AV54" i="100"/>
  <c r="AV53" i="100"/>
  <c r="AV55" i="100"/>
  <c r="AV60" i="113"/>
  <c r="AV56" i="100"/>
  <c r="AN62" i="100"/>
  <c r="AN59" i="100"/>
  <c r="AN58" i="100"/>
  <c r="AN61" i="100"/>
  <c r="AW41" i="100"/>
  <c r="AW46" i="100"/>
  <c r="AW45" i="100"/>
  <c r="AW49" i="100"/>
  <c r="AQ43" i="100"/>
  <c r="AQ57" i="113"/>
  <c r="AQ42" i="100"/>
  <c r="AQ45" i="100"/>
  <c r="AQ48" i="100"/>
  <c r="AQ40" i="100"/>
  <c r="AA44" i="100"/>
  <c r="AA46" i="100"/>
  <c r="AX46" i="100"/>
  <c r="AX48" i="100"/>
  <c r="AX42" i="100"/>
  <c r="AX44" i="100"/>
  <c r="AX47" i="100"/>
  <c r="AX56" i="113"/>
  <c r="AH40" i="100"/>
  <c r="AH41" i="100"/>
  <c r="AH43" i="100"/>
  <c r="AH48" i="100"/>
  <c r="AH42" i="100"/>
  <c r="AO41" i="100"/>
  <c r="AO45" i="100"/>
  <c r="AO47" i="100"/>
  <c r="AO46" i="100"/>
  <c r="AO42" i="100"/>
  <c r="AU65" i="100"/>
  <c r="AU66" i="113"/>
  <c r="AO34" i="100"/>
  <c r="AH66" i="100"/>
  <c r="AN63" i="100"/>
  <c r="AB59" i="100"/>
  <c r="AP63" i="113"/>
  <c r="AC56" i="100"/>
  <c r="AN55" i="100"/>
  <c r="AF51" i="100"/>
  <c r="AX45" i="100"/>
  <c r="AS40" i="100"/>
  <c r="AU67" i="100"/>
  <c r="AX65" i="100"/>
  <c r="AG66" i="100"/>
  <c r="AP62" i="100"/>
  <c r="AO61" i="100"/>
  <c r="AP58" i="100"/>
  <c r="BE62" i="113"/>
  <c r="AB53" i="100"/>
  <c r="AH47" i="100"/>
  <c r="AG65" i="100"/>
  <c r="AV66" i="100"/>
  <c r="AP63" i="100"/>
  <c r="AA43" i="100"/>
  <c r="AW48" i="100"/>
  <c r="AC46" i="100"/>
  <c r="AC47" i="100"/>
  <c r="AC42" i="100"/>
  <c r="AC40" i="100"/>
  <c r="AQ58" i="100"/>
  <c r="AT54" i="100"/>
  <c r="AP54" i="100"/>
  <c r="AW40" i="100"/>
  <c r="AP55" i="100"/>
  <c r="AB54" i="100"/>
  <c r="AT51" i="100"/>
  <c r="AP51" i="100"/>
  <c r="AF65" i="100"/>
  <c r="AU66" i="100"/>
  <c r="AF52" i="100"/>
  <c r="AS57" i="113"/>
  <c r="AB63" i="100"/>
  <c r="AW34" i="100"/>
  <c r="AA62" i="100"/>
  <c r="AO60" i="100"/>
  <c r="AA58" i="100"/>
  <c r="AV51" i="100"/>
  <c r="AN51" i="100"/>
  <c r="AQ34" i="100"/>
  <c r="AX49" i="100"/>
  <c r="AW44" i="100"/>
  <c r="AS44" i="100"/>
  <c r="AO44" i="100"/>
  <c r="AQ47" i="100"/>
  <c r="AX41" i="100"/>
  <c r="AH65" i="100"/>
  <c r="AW66" i="100"/>
  <c r="AN60" i="100"/>
  <c r="AQ46" i="100"/>
  <c r="AX67" i="100"/>
  <c r="AQ41" i="100"/>
  <c r="AE66" i="100"/>
  <c r="AU34" i="100"/>
  <c r="AA52" i="100"/>
  <c r="AV34" i="100"/>
  <c r="AB34" i="100"/>
  <c r="AX34" i="100"/>
  <c r="AH34" i="100"/>
  <c r="AQ52" i="100"/>
  <c r="AD34" i="100"/>
  <c r="AN45" i="76"/>
  <c r="AO45" i="76"/>
  <c r="AJ54" i="74"/>
  <c r="AU35" i="74"/>
  <c r="AT82" i="64"/>
  <c r="AA41" i="100"/>
  <c r="AD24" i="74"/>
  <c r="AD51" i="74"/>
  <c r="AG10" i="74"/>
  <c r="AN34" i="100"/>
  <c r="AH46" i="100"/>
  <c r="AW42" i="100"/>
  <c r="AK42" i="100"/>
  <c r="AX57" i="113"/>
  <c r="AV52" i="100"/>
  <c r="AZ59" i="113"/>
  <c r="AO48" i="100"/>
  <c r="AW57" i="113"/>
  <c r="AH51" i="74"/>
  <c r="AD25" i="74"/>
  <c r="AI27" i="74"/>
  <c r="AY54" i="74"/>
  <c r="AH40" i="64"/>
  <c r="AC35" i="64"/>
  <c r="AL40" i="64"/>
  <c r="AF93" i="65"/>
  <c r="AW47" i="100"/>
  <c r="AO40" i="100"/>
  <c r="AZ60" i="113"/>
  <c r="AH44" i="100"/>
  <c r="AB47" i="100"/>
  <c r="AB39" i="100" s="1"/>
  <c r="AX43" i="100"/>
  <c r="AX40" i="100"/>
  <c r="AG51" i="74"/>
  <c r="AH25" i="74"/>
  <c r="AY51" i="74"/>
  <c r="AI24" i="74"/>
  <c r="AI51" i="74"/>
  <c r="AQ45" i="76"/>
  <c r="AG9" i="76"/>
  <c r="AC10" i="74"/>
  <c r="AK47" i="76"/>
  <c r="AN46" i="76"/>
  <c r="AY9" i="76"/>
  <c r="AT34" i="100"/>
  <c r="AX47" i="76"/>
  <c r="AX45" i="76"/>
  <c r="AI50" i="74"/>
  <c r="AL47" i="76"/>
  <c r="BA47" i="76"/>
  <c r="AD47" i="76"/>
  <c r="BA48" i="76"/>
  <c r="AO46" i="76"/>
  <c r="AR45" i="76"/>
  <c r="AW45" i="76"/>
  <c r="AI9" i="76"/>
  <c r="AW47" i="76"/>
  <c r="AI45" i="76"/>
  <c r="AP45" i="76"/>
  <c r="BA45" i="76"/>
  <c r="AK45" i="76"/>
  <c r="AG45" i="76"/>
  <c r="AS45" i="76"/>
  <c r="AU45" i="76"/>
  <c r="AD45" i="76"/>
  <c r="AO47" i="76"/>
  <c r="AB45" i="76"/>
  <c r="AL23" i="76"/>
  <c r="AU9" i="76"/>
  <c r="AT23" i="76"/>
  <c r="AT31" i="76"/>
  <c r="AP21" i="76"/>
  <c r="BA37" i="76"/>
  <c r="BA21" i="76"/>
  <c r="BA29" i="76"/>
  <c r="AK21" i="76"/>
  <c r="AV21" i="76"/>
  <c r="AV29" i="76"/>
  <c r="AN21" i="76"/>
  <c r="AF21" i="76"/>
  <c r="AU23" i="76"/>
  <c r="AU31" i="76"/>
  <c r="AU29" i="76"/>
  <c r="AU21" i="76"/>
  <c r="AE21" i="76"/>
  <c r="AX29" i="76"/>
  <c r="AX21" i="76"/>
  <c r="AH21" i="76"/>
  <c r="AV47" i="76"/>
  <c r="AV31" i="76"/>
  <c r="AV23" i="76"/>
  <c r="AN47" i="76"/>
  <c r="AN23" i="76"/>
  <c r="AF47" i="76"/>
  <c r="AF23" i="76"/>
  <c r="AK23" i="76"/>
  <c r="AY23" i="76"/>
  <c r="AY39" i="76"/>
  <c r="AY31" i="76"/>
  <c r="AI23" i="76"/>
  <c r="AG23" i="76"/>
  <c r="AQ29" i="76"/>
  <c r="AQ21" i="76"/>
  <c r="AM21" i="76"/>
  <c r="AC21" i="76"/>
  <c r="AX23" i="76"/>
  <c r="AX31" i="76"/>
  <c r="BA39" i="76"/>
  <c r="BA31" i="76"/>
  <c r="BA23" i="76"/>
  <c r="AT29" i="76"/>
  <c r="AT21" i="76"/>
  <c r="AD21" i="76"/>
  <c r="AO21" i="76"/>
  <c r="AZ21" i="76"/>
  <c r="AZ29" i="76"/>
  <c r="AZ37" i="76"/>
  <c r="AR21" i="76"/>
  <c r="AR29" i="76"/>
  <c r="AJ21" i="76"/>
  <c r="AB21" i="76"/>
  <c r="AY37" i="76"/>
  <c r="AY29" i="76"/>
  <c r="AY21" i="76"/>
  <c r="AI21" i="76"/>
  <c r="AG21" i="76"/>
  <c r="AS21" i="76"/>
  <c r="AS29" i="76"/>
  <c r="AE52" i="74"/>
  <c r="AM50" i="74"/>
  <c r="AQ52" i="74"/>
  <c r="AZ47" i="76"/>
  <c r="AZ31" i="76"/>
  <c r="AZ23" i="76"/>
  <c r="AZ39" i="76"/>
  <c r="AR47" i="76"/>
  <c r="AR31" i="76"/>
  <c r="AR23" i="76"/>
  <c r="AJ47" i="76"/>
  <c r="AJ23" i="76"/>
  <c r="AB47" i="76"/>
  <c r="AB23" i="76"/>
  <c r="AP23" i="76"/>
  <c r="AW31" i="76"/>
  <c r="AW23" i="76"/>
  <c r="AC23" i="76"/>
  <c r="AM23" i="76"/>
  <c r="AQ31" i="76"/>
  <c r="AQ23" i="76"/>
  <c r="AW21" i="76"/>
  <c r="AW29" i="76"/>
  <c r="AL21" i="76"/>
  <c r="AF23" i="74"/>
  <c r="AB23" i="74"/>
  <c r="AO51" i="74"/>
  <c r="AU51" i="74"/>
  <c r="AP51" i="74"/>
  <c r="AN23" i="74"/>
  <c r="AY52" i="74"/>
  <c r="AH10" i="74"/>
  <c r="AC51" i="74"/>
  <c r="AN54" i="74"/>
  <c r="AB24" i="74"/>
  <c r="AL24" i="74"/>
  <c r="AE24" i="74"/>
  <c r="AL10" i="74"/>
  <c r="AF53" i="74"/>
  <c r="AL25" i="74"/>
  <c r="AH24" i="74"/>
  <c r="AC24" i="74"/>
  <c r="AN24" i="74"/>
  <c r="AF24" i="74"/>
  <c r="AG53" i="74"/>
  <c r="AE51" i="74"/>
  <c r="AI25" i="74"/>
  <c r="AM24" i="74"/>
  <c r="AW50" i="74"/>
  <c r="AV32" i="74"/>
  <c r="AV23" i="74"/>
  <c r="AJ51" i="74"/>
  <c r="AJ24" i="74"/>
  <c r="AY41" i="74"/>
  <c r="AY32" i="74"/>
  <c r="AY23" i="74"/>
  <c r="AZ51" i="74"/>
  <c r="AZ42" i="74"/>
  <c r="AZ24" i="74"/>
  <c r="AZ33" i="74"/>
  <c r="AP23" i="74"/>
  <c r="AK23" i="74"/>
  <c r="AC25" i="74"/>
  <c r="AC23" i="74"/>
  <c r="AV51" i="74"/>
  <c r="AV24" i="74"/>
  <c r="AV33" i="74"/>
  <c r="BA23" i="74"/>
  <c r="BA41" i="74"/>
  <c r="BA32" i="74"/>
  <c r="AO23" i="74"/>
  <c r="AU23" i="74"/>
  <c r="AU32" i="74"/>
  <c r="BA25" i="74"/>
  <c r="AR32" i="74"/>
  <c r="AR23" i="74"/>
  <c r="AV35" i="74"/>
  <c r="AP25" i="74"/>
  <c r="AQ32" i="74"/>
  <c r="AQ23" i="74"/>
  <c r="AL23" i="74"/>
  <c r="AT33" i="74"/>
  <c r="AT24" i="74"/>
  <c r="BA42" i="74"/>
  <c r="BA24" i="74"/>
  <c r="BA33" i="74"/>
  <c r="AO25" i="74"/>
  <c r="AW24" i="74"/>
  <c r="AW33" i="74"/>
  <c r="AY33" i="74"/>
  <c r="AY42" i="74"/>
  <c r="AY24" i="74"/>
  <c r="AG25" i="74"/>
  <c r="AI23" i="74"/>
  <c r="AY25" i="74"/>
  <c r="AY34" i="74"/>
  <c r="AY43" i="74"/>
  <c r="AX32" i="74"/>
  <c r="AX23" i="74"/>
  <c r="AH23" i="74"/>
  <c r="AP24" i="74"/>
  <c r="AE23" i="74"/>
  <c r="AS23" i="74"/>
  <c r="AS32" i="74"/>
  <c r="AG23" i="74"/>
  <c r="AU33" i="74"/>
  <c r="AU24" i="74"/>
  <c r="AE25" i="74"/>
  <c r="AM23" i="74"/>
  <c r="AS25" i="74"/>
  <c r="AZ41" i="74"/>
  <c r="AZ32" i="74"/>
  <c r="AZ23" i="74"/>
  <c r="AT34" i="74"/>
  <c r="AT25" i="74"/>
  <c r="AX34" i="74"/>
  <c r="AX25" i="74"/>
  <c r="AQ25" i="74"/>
  <c r="AQ34" i="74"/>
  <c r="AT23" i="74"/>
  <c r="AT32" i="74"/>
  <c r="AD23" i="74"/>
  <c r="AX33" i="74"/>
  <c r="AX24" i="74"/>
  <c r="AW34" i="74"/>
  <c r="AW25" i="74"/>
  <c r="AW23" i="74"/>
  <c r="AW32" i="74"/>
  <c r="AK25" i="74"/>
  <c r="AS24" i="74"/>
  <c r="AS33" i="74"/>
  <c r="AQ33" i="74"/>
  <c r="AQ24" i="74"/>
  <c r="AR24" i="74"/>
  <c r="AR33" i="74"/>
  <c r="BA34" i="74"/>
  <c r="AS34" i="74"/>
  <c r="AI52" i="74"/>
  <c r="AM51" i="74"/>
  <c r="AU50" i="74"/>
  <c r="AN51" i="74"/>
  <c r="AP50" i="74"/>
  <c r="AL50" i="74"/>
  <c r="AC50" i="74"/>
  <c r="AY50" i="74"/>
  <c r="AO50" i="74"/>
  <c r="BA51" i="74"/>
  <c r="AK51" i="74"/>
  <c r="AZ93" i="65"/>
  <c r="AF51" i="74"/>
  <c r="AF35" i="64"/>
  <c r="AB35" i="64"/>
  <c r="AS15" i="64"/>
  <c r="AS82" i="64"/>
  <c r="AS40" i="64"/>
  <c r="AK40" i="64"/>
  <c r="AC9" i="76"/>
  <c r="AJ53" i="74"/>
  <c r="BB53" i="74"/>
  <c r="AX82" i="64"/>
  <c r="AM53" i="74"/>
  <c r="AE47" i="76"/>
  <c r="AJ34" i="100"/>
  <c r="AU47" i="76"/>
  <c r="AM47" i="76"/>
  <c r="AQ47" i="76"/>
  <c r="AC40" i="64"/>
  <c r="AD82" i="64"/>
  <c r="AF34" i="100"/>
  <c r="AM25" i="74"/>
  <c r="AC82" i="64"/>
  <c r="AY47" i="76"/>
  <c r="AI47" i="76"/>
  <c r="AO56" i="65"/>
  <c r="BE72" i="66"/>
  <c r="F21" i="112"/>
  <c r="AE52" i="100"/>
  <c r="AY60" i="113"/>
  <c r="AY55" i="100"/>
  <c r="AU55" i="100"/>
  <c r="AA51" i="100"/>
  <c r="AY53" i="100"/>
  <c r="AI53" i="100"/>
  <c r="AU54" i="100"/>
  <c r="AQ54" i="100"/>
  <c r="AM54" i="100"/>
  <c r="AK34" i="100"/>
  <c r="AZ50" i="74"/>
  <c r="AJ50" i="74"/>
  <c r="AF25" i="74"/>
  <c r="AN53" i="74"/>
  <c r="AP52" i="74"/>
  <c r="AH53" i="74"/>
  <c r="AK50" i="74"/>
  <c r="AU60" i="113"/>
  <c r="AE51" i="100"/>
  <c r="AY56" i="100"/>
  <c r="AI56" i="100"/>
  <c r="AU53" i="100"/>
  <c r="AQ53" i="100"/>
  <c r="AM53" i="100"/>
  <c r="AA54" i="100"/>
  <c r="AG34" i="100"/>
  <c r="AE34" i="100"/>
  <c r="AV50" i="74"/>
  <c r="AF50" i="74"/>
  <c r="AB25" i="74"/>
  <c r="AS54" i="74"/>
  <c r="AC54" i="74"/>
  <c r="AL52" i="74"/>
  <c r="AL56" i="65"/>
  <c r="AU52" i="100"/>
  <c r="AM52" i="100"/>
  <c r="AQ60" i="113"/>
  <c r="AM55" i="100"/>
  <c r="AY51" i="100"/>
  <c r="AI51" i="100"/>
  <c r="AU56" i="100"/>
  <c r="AQ56" i="100"/>
  <c r="AM56" i="100"/>
  <c r="AA53" i="100"/>
  <c r="AE54" i="100"/>
  <c r="AC34" i="100"/>
  <c r="AR50" i="74"/>
  <c r="AB50" i="74"/>
  <c r="AN25" i="74"/>
  <c r="AG50" i="74"/>
  <c r="AT52" i="74"/>
  <c r="AH52" i="74"/>
  <c r="AL53" i="74"/>
  <c r="BA50" i="74"/>
  <c r="AK15" i="64"/>
  <c r="AQ55" i="100"/>
  <c r="AU51" i="100"/>
  <c r="AQ51" i="100"/>
  <c r="AM51" i="100"/>
  <c r="AA34" i="100"/>
  <c r="AA56" i="100"/>
  <c r="AE53" i="100"/>
  <c r="AY54" i="100"/>
  <c r="AI54" i="100"/>
  <c r="AI34" i="100"/>
  <c r="AY34" i="100"/>
  <c r="AN50" i="74"/>
  <c r="AJ25" i="74"/>
  <c r="AO54" i="74"/>
  <c r="AX52" i="74"/>
  <c r="AD52" i="74"/>
  <c r="AS50" i="74"/>
  <c r="AU68" i="65"/>
  <c r="BE92" i="65"/>
  <c r="AX73" i="65"/>
  <c r="AE54" i="65"/>
  <c r="AQ68" i="65"/>
  <c r="AH97" i="65"/>
  <c r="AV68" i="65"/>
  <c r="AU69" i="65"/>
  <c r="AY66" i="65"/>
  <c r="AT66" i="65"/>
  <c r="AE90" i="65"/>
  <c r="AS73" i="65"/>
  <c r="AX97" i="65"/>
  <c r="F13" i="112"/>
  <c r="AK60" i="65"/>
  <c r="AQ92" i="65"/>
  <c r="BD69" i="65"/>
  <c r="AD97" i="65"/>
  <c r="AN92" i="65"/>
  <c r="BD68" i="65"/>
  <c r="AU66" i="65"/>
  <c r="AR56" i="65"/>
  <c r="AP97" i="65"/>
  <c r="AR57" i="65"/>
  <c r="AH54" i="65"/>
  <c r="AH61" i="65"/>
  <c r="AP93" i="65"/>
  <c r="AD57" i="65"/>
  <c r="AS69" i="65"/>
  <c r="AC57" i="65"/>
  <c r="AR69" i="65"/>
  <c r="AX57" i="65"/>
  <c r="AW57" i="65"/>
  <c r="AL97" i="65"/>
  <c r="AP57" i="65"/>
  <c r="AB57" i="65"/>
  <c r="BD93" i="65"/>
  <c r="AT57" i="65"/>
  <c r="AS57" i="65"/>
  <c r="AB93" i="65"/>
  <c r="AU57" i="65"/>
  <c r="AT43" i="65"/>
  <c r="AE93" i="65"/>
  <c r="AL43" i="65"/>
  <c r="AL50" i="65" s="1"/>
  <c r="AL29" i="113" s="1"/>
  <c r="AJ56" i="65"/>
  <c r="AD43" i="65"/>
  <c r="AT69" i="65"/>
  <c r="AF57" i="65"/>
  <c r="AE57" i="65"/>
  <c r="BA92" i="65"/>
  <c r="AL90" i="65"/>
  <c r="AO92" i="65"/>
  <c r="BE69" i="65"/>
  <c r="AN57" i="65"/>
  <c r="AC56" i="65"/>
  <c r="AU56" i="65"/>
  <c r="AE56" i="65"/>
  <c r="AK56" i="65"/>
  <c r="AX43" i="65"/>
  <c r="AM92" i="65"/>
  <c r="BD92" i="65"/>
  <c r="AK96" i="65"/>
  <c r="AZ56" i="65"/>
  <c r="AF56" i="65"/>
  <c r="AX47" i="65"/>
  <c r="AU93" i="65"/>
  <c r="AP90" i="65"/>
  <c r="AR93" i="65"/>
  <c r="AU90" i="65"/>
  <c r="AG97" i="65"/>
  <c r="AV92" i="65"/>
  <c r="AR92" i="65"/>
  <c r="AZ68" i="65"/>
  <c r="AR68" i="65"/>
  <c r="AB56" i="65"/>
  <c r="AS56" i="65"/>
  <c r="AM56" i="65"/>
  <c r="AQ56" i="65"/>
  <c r="AP56" i="65"/>
  <c r="AH56" i="65"/>
  <c r="BE68" i="65"/>
  <c r="AQ66" i="65"/>
  <c r="AO43" i="65"/>
  <c r="AL92" i="65"/>
  <c r="AX56" i="65"/>
  <c r="AS92" i="65"/>
  <c r="AW97" i="65"/>
  <c r="AO96" i="65"/>
  <c r="AF92" i="65"/>
  <c r="AB92" i="65"/>
  <c r="AV56" i="65"/>
  <c r="AN56" i="65"/>
  <c r="AH57" i="65"/>
  <c r="AW73" i="65"/>
  <c r="AT90" i="65"/>
  <c r="AQ57" i="65"/>
  <c r="AL57" i="65"/>
  <c r="AI90" i="65"/>
  <c r="AW68" i="65"/>
  <c r="AG56" i="65"/>
  <c r="AT92" i="65"/>
  <c r="AD92" i="65"/>
  <c r="AI56" i="65"/>
  <c r="AM57" i="65"/>
  <c r="AW69" i="65"/>
  <c r="AV69" i="65"/>
  <c r="AP92" i="65"/>
  <c r="AU92" i="65"/>
  <c r="AE92" i="65"/>
  <c r="AK57" i="65"/>
  <c r="AZ69" i="65"/>
  <c r="AJ93" i="65"/>
  <c r="AY80" i="65"/>
  <c r="AZ92" i="65"/>
  <c r="AY56" i="65"/>
  <c r="AL93" i="65"/>
  <c r="BA57" i="65"/>
  <c r="AU54" i="65"/>
  <c r="AW92" i="65"/>
  <c r="AY54" i="65"/>
  <c r="AI54" i="65"/>
  <c r="AT68" i="65"/>
  <c r="BA81" i="65"/>
  <c r="AQ69" i="65"/>
  <c r="AJ92" i="65"/>
  <c r="AY68" i="65"/>
  <c r="BA69" i="65"/>
  <c r="AZ57" i="65"/>
  <c r="AJ57" i="65"/>
  <c r="AW56" i="65"/>
  <c r="AG92" i="65"/>
  <c r="AY78" i="65"/>
  <c r="AP47" i="65"/>
  <c r="BC71" i="65" s="1"/>
  <c r="AT56" i="65"/>
  <c r="AD56" i="65"/>
  <c r="AX66" i="65"/>
  <c r="AY90" i="65"/>
  <c r="AQ54" i="65"/>
  <c r="AY81" i="65"/>
  <c r="AY93" i="65"/>
  <c r="AM90" i="65"/>
  <c r="AI92" i="65"/>
  <c r="BA56" i="65"/>
  <c r="AX92" i="65"/>
  <c r="AH92" i="65"/>
  <c r="AQ90" i="65"/>
  <c r="AY57" i="65"/>
  <c r="AI93" i="65"/>
  <c r="AM93" i="65"/>
  <c r="AY92" i="65"/>
  <c r="AX69" i="65"/>
  <c r="AZ80" i="65"/>
  <c r="AX93" i="65"/>
  <c r="AW93" i="65"/>
  <c r="AG57" i="65"/>
  <c r="AZ81" i="65"/>
  <c r="AV57" i="65"/>
  <c r="AT97" i="65"/>
  <c r="AM54" i="65"/>
  <c r="BA68" i="65"/>
  <c r="AX68" i="65"/>
  <c r="F8" i="112"/>
  <c r="BA96" i="65"/>
  <c r="F9" i="112"/>
  <c r="AN93" i="65"/>
  <c r="BA80" i="65"/>
  <c r="AK92" i="65"/>
  <c r="AQ93" i="65"/>
  <c r="AI57" i="65"/>
  <c r="AX54" i="65"/>
  <c r="AP54" i="65"/>
  <c r="AL54" i="65"/>
  <c r="AH43" i="65"/>
  <c r="AH50" i="65" s="1"/>
  <c r="AH29" i="113" s="1"/>
  <c r="AD54" i="65"/>
  <c r="AC43" i="65"/>
  <c r="AR43" i="65"/>
  <c r="BC55" i="65"/>
  <c r="BA72" i="65"/>
  <c r="AT54" i="65"/>
  <c r="AV72" i="65"/>
  <c r="AV60" i="65"/>
  <c r="AV96" i="65"/>
  <c r="AF60" i="65"/>
  <c r="AF96" i="65"/>
  <c r="AR73" i="65"/>
  <c r="AR61" i="65"/>
  <c r="AB97" i="65"/>
  <c r="AB61" i="65"/>
  <c r="AY96" i="65"/>
  <c r="AY84" i="65"/>
  <c r="AY72" i="65"/>
  <c r="AY60" i="65"/>
  <c r="AZ47" i="65"/>
  <c r="AJ47" i="65"/>
  <c r="AU97" i="65"/>
  <c r="AU73" i="65"/>
  <c r="AU61" i="65"/>
  <c r="AE97" i="65"/>
  <c r="AE61" i="65"/>
  <c r="AI96" i="65"/>
  <c r="AI60" i="65"/>
  <c r="AL96" i="65"/>
  <c r="AL60" i="65"/>
  <c r="AT47" i="65"/>
  <c r="AS97" i="65"/>
  <c r="AW60" i="65"/>
  <c r="BA47" i="65"/>
  <c r="BB95" i="65" s="1"/>
  <c r="AO47" i="65"/>
  <c r="AK47" i="65"/>
  <c r="AL95" i="65" s="1"/>
  <c r="AY47" i="65"/>
  <c r="AI47" i="65"/>
  <c r="AW66" i="65"/>
  <c r="AW90" i="65"/>
  <c r="AW54" i="65"/>
  <c r="AG90" i="65"/>
  <c r="AG54" i="65"/>
  <c r="AS60" i="65"/>
  <c r="BD66" i="65"/>
  <c r="BD90" i="65"/>
  <c r="AN90" i="65"/>
  <c r="AN54" i="65"/>
  <c r="AX90" i="65"/>
  <c r="AR72" i="65"/>
  <c r="AR60" i="65"/>
  <c r="AR96" i="65"/>
  <c r="AB60" i="65"/>
  <c r="AB96" i="65"/>
  <c r="AN97" i="65"/>
  <c r="AN61" i="65"/>
  <c r="AV47" i="65"/>
  <c r="AF47" i="65"/>
  <c r="AK61" i="65"/>
  <c r="AM96" i="65"/>
  <c r="AM60" i="65"/>
  <c r="D12" i="112"/>
  <c r="AP96" i="65"/>
  <c r="AP60" i="65"/>
  <c r="AT61" i="65"/>
  <c r="AD61" i="65"/>
  <c r="AG61" i="65"/>
  <c r="BA60" i="65"/>
  <c r="AD47" i="65"/>
  <c r="AC61" i="65"/>
  <c r="AW72" i="65"/>
  <c r="AM47" i="65"/>
  <c r="AS66" i="65"/>
  <c r="AS90" i="65"/>
  <c r="AS54" i="65"/>
  <c r="AC90" i="65"/>
  <c r="AC54" i="65"/>
  <c r="AX61" i="65"/>
  <c r="AP61" i="65"/>
  <c r="AO61" i="65"/>
  <c r="AS72" i="65"/>
  <c r="AZ66" i="65"/>
  <c r="AZ90" i="65"/>
  <c r="AZ78" i="65"/>
  <c r="AZ54" i="65"/>
  <c r="AJ90" i="65"/>
  <c r="AJ54" i="65"/>
  <c r="AD90" i="65"/>
  <c r="AN60" i="65"/>
  <c r="AN96" i="65"/>
  <c r="AZ97" i="65"/>
  <c r="AZ73" i="65"/>
  <c r="AZ61" i="65"/>
  <c r="AZ85" i="65"/>
  <c r="AJ97" i="65"/>
  <c r="AJ61" i="65"/>
  <c r="AR47" i="65"/>
  <c r="AB47" i="65"/>
  <c r="AM97" i="65"/>
  <c r="AM61" i="65"/>
  <c r="AK97" i="65"/>
  <c r="AQ96" i="65"/>
  <c r="AQ72" i="65"/>
  <c r="AQ60" i="65"/>
  <c r="AT96" i="65"/>
  <c r="AT72" i="65"/>
  <c r="AT60" i="65"/>
  <c r="AD96" i="65"/>
  <c r="AD60" i="65"/>
  <c r="AO60" i="65"/>
  <c r="AW61" i="65"/>
  <c r="AS61" i="65"/>
  <c r="AC97" i="65"/>
  <c r="AG96" i="65"/>
  <c r="AS47" i="65"/>
  <c r="AC47" i="65"/>
  <c r="BE66" i="65"/>
  <c r="BE90" i="65"/>
  <c r="AO90" i="65"/>
  <c r="AO54" i="65"/>
  <c r="AO97" i="65"/>
  <c r="AC96" i="65"/>
  <c r="AV66" i="65"/>
  <c r="AV90" i="65"/>
  <c r="AV54" i="65"/>
  <c r="AF90" i="65"/>
  <c r="AF54" i="65"/>
  <c r="AZ72" i="65"/>
  <c r="AZ60" i="65"/>
  <c r="AZ84" i="65"/>
  <c r="AZ96" i="65"/>
  <c r="AJ60" i="65"/>
  <c r="AJ96" i="65"/>
  <c r="AV97" i="65"/>
  <c r="AV73" i="65"/>
  <c r="AV61" i="65"/>
  <c r="AF97" i="65"/>
  <c r="AF61" i="65"/>
  <c r="AN47" i="65"/>
  <c r="AY85" i="65"/>
  <c r="AY97" i="65"/>
  <c r="AY73" i="65"/>
  <c r="AY61" i="65"/>
  <c r="AI97" i="65"/>
  <c r="AI61" i="65"/>
  <c r="AU96" i="65"/>
  <c r="AU72" i="65"/>
  <c r="AU60" i="65"/>
  <c r="AE96" i="65"/>
  <c r="AE60" i="65"/>
  <c r="F12" i="112"/>
  <c r="AX96" i="65"/>
  <c r="AX72" i="65"/>
  <c r="AX60" i="65"/>
  <c r="AH96" i="65"/>
  <c r="AH60" i="65"/>
  <c r="AL61" i="65"/>
  <c r="BA84" i="65"/>
  <c r="AW96" i="65"/>
  <c r="AG60" i="65"/>
  <c r="AW47" i="65"/>
  <c r="AG47" i="65"/>
  <c r="AU47" i="65"/>
  <c r="AQ47" i="65"/>
  <c r="AE47" i="65"/>
  <c r="BC59" i="65"/>
  <c r="BA66" i="65"/>
  <c r="BA90" i="65"/>
  <c r="BA78" i="65"/>
  <c r="BA54" i="65"/>
  <c r="AK90" i="65"/>
  <c r="AK54" i="65"/>
  <c r="AS96" i="65"/>
  <c r="AC60" i="65"/>
  <c r="AR66" i="65"/>
  <c r="AR90" i="65"/>
  <c r="AR54" i="65"/>
  <c r="AB90" i="65"/>
  <c r="AB54" i="65"/>
  <c r="AH90" i="65"/>
  <c r="AK35" i="64"/>
  <c r="AK82" i="64"/>
  <c r="AZ63" i="64"/>
  <c r="BA49" i="64"/>
  <c r="AY77" i="64"/>
  <c r="AY63" i="64"/>
  <c r="AY35" i="64"/>
  <c r="AY49" i="64"/>
  <c r="AY15" i="64"/>
  <c r="AI35" i="64"/>
  <c r="AI77" i="64"/>
  <c r="AI15" i="64"/>
  <c r="AM82" i="64"/>
  <c r="AM40" i="64"/>
  <c r="AP77" i="64"/>
  <c r="AP15" i="64"/>
  <c r="AP35" i="64"/>
  <c r="AS49" i="64"/>
  <c r="AG82" i="64"/>
  <c r="AG40" i="64"/>
  <c r="AZ49" i="64"/>
  <c r="AV35" i="64"/>
  <c r="AG15" i="64"/>
  <c r="AN82" i="64"/>
  <c r="AN40" i="64"/>
  <c r="AU77" i="64"/>
  <c r="AU49" i="64"/>
  <c r="AU35" i="64"/>
  <c r="AU15" i="64"/>
  <c r="AE77" i="64"/>
  <c r="AE35" i="64"/>
  <c r="AE15" i="64"/>
  <c r="AQ82" i="64"/>
  <c r="AQ54" i="64"/>
  <c r="AQ40" i="64"/>
  <c r="AT77" i="64"/>
  <c r="AT49" i="64"/>
  <c r="AT35" i="64"/>
  <c r="AT15" i="64"/>
  <c r="AD77" i="64"/>
  <c r="AD35" i="64"/>
  <c r="AD15" i="64"/>
  <c r="AO82" i="64"/>
  <c r="AO40" i="64"/>
  <c r="AR82" i="64"/>
  <c r="AR54" i="64"/>
  <c r="AR40" i="64"/>
  <c r="AI82" i="64"/>
  <c r="AI40" i="64"/>
  <c r="AL77" i="64"/>
  <c r="AL35" i="64"/>
  <c r="AL15" i="64"/>
  <c r="BA54" i="64"/>
  <c r="BA40" i="64"/>
  <c r="BA68" i="64"/>
  <c r="BA82" i="64"/>
  <c r="AZ77" i="64"/>
  <c r="AV49" i="64"/>
  <c r="AZ82" i="64"/>
  <c r="AZ54" i="64"/>
  <c r="AZ68" i="64"/>
  <c r="AZ40" i="64"/>
  <c r="AJ82" i="64"/>
  <c r="AJ40" i="64"/>
  <c r="AQ77" i="64"/>
  <c r="AQ35" i="64"/>
  <c r="AQ15" i="64"/>
  <c r="AQ49" i="64"/>
  <c r="AA15" i="64"/>
  <c r="BA35" i="64"/>
  <c r="AB82" i="64"/>
  <c r="AB40" i="64"/>
  <c r="AY82" i="64"/>
  <c r="AY68" i="64"/>
  <c r="AY54" i="64"/>
  <c r="AY40" i="64"/>
  <c r="AU82" i="64"/>
  <c r="AU40" i="64"/>
  <c r="AU54" i="64"/>
  <c r="AE82" i="64"/>
  <c r="AE40" i="64"/>
  <c r="AX77" i="64"/>
  <c r="AX49" i="64"/>
  <c r="AX15" i="64"/>
  <c r="AX35" i="64"/>
  <c r="AH77" i="64"/>
  <c r="AH15" i="64"/>
  <c r="AH35" i="64"/>
  <c r="AP82" i="64"/>
  <c r="AW82" i="64"/>
  <c r="AW54" i="64"/>
  <c r="AW40" i="64"/>
  <c r="AR49" i="64"/>
  <c r="AV82" i="64"/>
  <c r="AV54" i="64"/>
  <c r="AV40" i="64"/>
  <c r="AF82" i="64"/>
  <c r="AF40" i="64"/>
  <c r="AM77" i="64"/>
  <c r="AM35" i="64"/>
  <c r="AM15" i="64"/>
  <c r="AO15" i="64"/>
  <c r="BD101" i="100" l="1"/>
  <c r="BE101" i="100"/>
  <c r="BC79" i="65"/>
  <c r="BD79" i="65"/>
  <c r="BE79" i="65"/>
  <c r="BC83" i="65"/>
  <c r="BD83" i="65"/>
  <c r="BE83" i="65"/>
  <c r="AB12" i="113"/>
  <c r="AF12" i="113"/>
  <c r="AJ12" i="113"/>
  <c r="AN12" i="113"/>
  <c r="AR12" i="113"/>
  <c r="AV12" i="113"/>
  <c r="AZ12" i="113"/>
  <c r="BD12" i="113"/>
  <c r="AA12" i="113"/>
  <c r="AU12" i="113"/>
  <c r="AC12" i="113"/>
  <c r="AG12" i="113"/>
  <c r="AK12" i="113"/>
  <c r="AO12" i="113"/>
  <c r="AS12" i="113"/>
  <c r="AW12" i="113"/>
  <c r="BA12" i="113"/>
  <c r="BE12" i="113"/>
  <c r="AI12" i="113"/>
  <c r="AQ12" i="113"/>
  <c r="AY12" i="113"/>
  <c r="AD12" i="113"/>
  <c r="AH12" i="113"/>
  <c r="AL12" i="113"/>
  <c r="AP12" i="113"/>
  <c r="AT12" i="113"/>
  <c r="AX12" i="113"/>
  <c r="BB12" i="113"/>
  <c r="AE12" i="113"/>
  <c r="AM12" i="113"/>
  <c r="BC12" i="113"/>
  <c r="BC11" i="113"/>
  <c r="AC11" i="113"/>
  <c r="AG11" i="113"/>
  <c r="AK11" i="113"/>
  <c r="AO11" i="113"/>
  <c r="AS11" i="113"/>
  <c r="AW11" i="113"/>
  <c r="BA11" i="113"/>
  <c r="BB11" i="113"/>
  <c r="AJ11" i="113"/>
  <c r="AV11" i="113"/>
  <c r="BD11" i="113"/>
  <c r="AD11" i="113"/>
  <c r="AH11" i="113"/>
  <c r="AL11" i="113"/>
  <c r="AP11" i="113"/>
  <c r="AT11" i="113"/>
  <c r="AX11" i="113"/>
  <c r="AB11" i="113"/>
  <c r="AN11" i="113"/>
  <c r="AZ11" i="113"/>
  <c r="AA11" i="113"/>
  <c r="BE11" i="113"/>
  <c r="AE11" i="113"/>
  <c r="AI11" i="113"/>
  <c r="AM11" i="113"/>
  <c r="AQ11" i="113"/>
  <c r="AU11" i="113"/>
  <c r="AY11" i="113"/>
  <c r="AF11" i="113"/>
  <c r="AR11" i="113"/>
  <c r="AU21" i="64"/>
  <c r="AW25" i="64"/>
  <c r="BB87" i="64"/>
  <c r="AH21" i="64"/>
  <c r="AE21" i="64"/>
  <c r="AO26" i="64"/>
  <c r="AJ24" i="64"/>
  <c r="AC27" i="64"/>
  <c r="AG16" i="74"/>
  <c r="AF21" i="64"/>
  <c r="AQ21" i="64"/>
  <c r="AK23" i="64"/>
  <c r="AH16" i="74"/>
  <c r="AC13" i="76"/>
  <c r="AU13" i="76"/>
  <c r="AV21" i="64"/>
  <c r="BB45" i="64"/>
  <c r="AY26" i="64"/>
  <c r="AB30" i="64"/>
  <c r="AN30" i="64"/>
  <c r="AR23" i="64"/>
  <c r="AZ28" i="64"/>
  <c r="AC200" i="100"/>
  <c r="AC101" i="100"/>
  <c r="AV200" i="100"/>
  <c r="AV134" i="100"/>
  <c r="AV101" i="100"/>
  <c r="AQ200" i="100"/>
  <c r="AQ134" i="100"/>
  <c r="AQ101" i="100"/>
  <c r="AP200" i="100"/>
  <c r="BD134" i="100"/>
  <c r="AP101" i="100"/>
  <c r="BE134" i="100"/>
  <c r="BC134" i="100"/>
  <c r="BB134" i="100"/>
  <c r="AN200" i="100"/>
  <c r="AN101" i="100"/>
  <c r="BB101" i="100"/>
  <c r="BC101" i="100"/>
  <c r="AU200" i="100"/>
  <c r="AU134" i="100"/>
  <c r="AU101" i="100"/>
  <c r="AZ200" i="100"/>
  <c r="AZ167" i="100"/>
  <c r="AZ134" i="100"/>
  <c r="AZ101" i="100"/>
  <c r="AL200" i="100"/>
  <c r="AL101" i="100"/>
  <c r="AE200" i="100"/>
  <c r="AE101" i="100"/>
  <c r="AD200" i="100"/>
  <c r="AD101" i="100"/>
  <c r="AY200" i="100"/>
  <c r="AY167" i="100"/>
  <c r="AY134" i="100"/>
  <c r="AY101" i="100"/>
  <c r="AG200" i="100"/>
  <c r="AG101" i="100"/>
  <c r="AK200" i="100"/>
  <c r="AK101" i="100"/>
  <c r="AJ200" i="100"/>
  <c r="AJ101" i="100"/>
  <c r="BA200" i="100"/>
  <c r="BA134" i="100"/>
  <c r="BA101" i="100"/>
  <c r="BA167" i="100"/>
  <c r="BB200" i="100"/>
  <c r="AI200" i="100"/>
  <c r="AI101" i="100"/>
  <c r="AT200" i="100"/>
  <c r="AT134" i="100"/>
  <c r="AT101" i="100"/>
  <c r="AH200" i="100"/>
  <c r="AH101" i="100"/>
  <c r="AM200" i="100"/>
  <c r="AM101" i="100"/>
  <c r="AR200" i="100"/>
  <c r="AR134" i="100"/>
  <c r="AR101" i="100"/>
  <c r="AF200" i="100"/>
  <c r="AF101" i="100"/>
  <c r="AX200" i="100"/>
  <c r="BE167" i="100"/>
  <c r="BD167" i="100"/>
  <c r="AX101" i="100"/>
  <c r="AX134" i="100"/>
  <c r="BB167" i="100"/>
  <c r="BC167" i="100"/>
  <c r="AW200" i="100"/>
  <c r="AW134" i="100"/>
  <c r="AW101" i="100"/>
  <c r="AS200" i="100"/>
  <c r="AS134" i="100"/>
  <c r="AS101" i="100"/>
  <c r="AB200" i="100"/>
  <c r="AB101" i="100"/>
  <c r="AO200" i="100"/>
  <c r="AO101" i="100"/>
  <c r="AN64" i="100"/>
  <c r="AM64" i="100"/>
  <c r="AI64" i="100"/>
  <c r="AJ64" i="100"/>
  <c r="AY64" i="100"/>
  <c r="BB73" i="64"/>
  <c r="BB59" i="64"/>
  <c r="AA64" i="100"/>
  <c r="AD64" i="100"/>
  <c r="AE64" i="100"/>
  <c r="AQ64" i="100"/>
  <c r="AL64" i="100"/>
  <c r="AT64" i="100"/>
  <c r="AK64" i="100"/>
  <c r="AB64" i="100"/>
  <c r="AA50" i="100"/>
  <c r="AU64" i="100"/>
  <c r="AW64" i="100"/>
  <c r="AF64" i="100"/>
  <c r="AG64" i="100"/>
  <c r="AA39" i="100"/>
  <c r="AZ64" i="100"/>
  <c r="AA57" i="100"/>
  <c r="AP64" i="100"/>
  <c r="AV64" i="100"/>
  <c r="AO64" i="100"/>
  <c r="AR64" i="100"/>
  <c r="AS64" i="100"/>
  <c r="AX64" i="100"/>
  <c r="AC64" i="100"/>
  <c r="AH64" i="100"/>
  <c r="BA64" i="100"/>
  <c r="AD57" i="100"/>
  <c r="BE72" i="65"/>
  <c r="AN26" i="64"/>
  <c r="AN21" i="64"/>
  <c r="AN23" i="64"/>
  <c r="AN22" i="64"/>
  <c r="AN24" i="64"/>
  <c r="AN87" i="64"/>
  <c r="AN25" i="64"/>
  <c r="AN31" i="64"/>
  <c r="BD73" i="65"/>
  <c r="AT57" i="100"/>
  <c r="AN28" i="64"/>
  <c r="AN27" i="64"/>
  <c r="AN29" i="64"/>
  <c r="AY57" i="100"/>
  <c r="BE95" i="65"/>
  <c r="AZ22" i="64"/>
  <c r="AP43" i="65"/>
  <c r="BD96" i="65"/>
  <c r="AB43" i="65"/>
  <c r="AC91" i="65" s="1"/>
  <c r="BA8" i="113"/>
  <c r="BD72" i="65"/>
  <c r="AR22" i="64"/>
  <c r="AZ26" i="64"/>
  <c r="BE97" i="65"/>
  <c r="BE73" i="65"/>
  <c r="BE96" i="65"/>
  <c r="AI57" i="100"/>
  <c r="BD95" i="65"/>
  <c r="AZ5" i="113"/>
  <c r="AZ25" i="64"/>
  <c r="AV30" i="64"/>
  <c r="AZ30" i="64"/>
  <c r="AZ24" i="64"/>
  <c r="AZ8" i="113"/>
  <c r="AZ21" i="64"/>
  <c r="AZ27" i="64"/>
  <c r="AZ23" i="64"/>
  <c r="AJ27" i="64"/>
  <c r="AF48" i="76"/>
  <c r="AZ31" i="64"/>
  <c r="AZ29" i="64"/>
  <c r="BA29" i="64"/>
  <c r="AB54" i="74"/>
  <c r="BA25" i="64"/>
  <c r="AC25" i="64"/>
  <c r="BA23" i="64"/>
  <c r="BA30" i="64"/>
  <c r="AJ29" i="64"/>
  <c r="AC21" i="64"/>
  <c r="AJ30" i="64"/>
  <c r="BA28" i="64"/>
  <c r="BA5" i="113"/>
  <c r="AC31" i="64"/>
  <c r="AV23" i="64"/>
  <c r="AV29" i="64"/>
  <c r="AV36" i="74"/>
  <c r="AV28" i="64"/>
  <c r="AW23" i="64"/>
  <c r="AT32" i="76"/>
  <c r="AU57" i="100"/>
  <c r="AR39" i="100"/>
  <c r="BA39" i="100"/>
  <c r="AW27" i="64"/>
  <c r="AW26" i="64"/>
  <c r="AV31" i="64"/>
  <c r="AW21" i="64"/>
  <c r="AW31" i="64"/>
  <c r="AV27" i="64"/>
  <c r="AW28" i="64"/>
  <c r="AW22" i="64"/>
  <c r="AR27" i="74"/>
  <c r="AQ53" i="74"/>
  <c r="AV26" i="64"/>
  <c r="AC87" i="64"/>
  <c r="AW87" i="64"/>
  <c r="AV22" i="64"/>
  <c r="AV25" i="64"/>
  <c r="AV24" i="64"/>
  <c r="AW30" i="64"/>
  <c r="AW24" i="64"/>
  <c r="AE48" i="76"/>
  <c r="AW29" i="64"/>
  <c r="D20" i="112"/>
  <c r="AZ50" i="100"/>
  <c r="AX50" i="100"/>
  <c r="AE54" i="74"/>
  <c r="AB23" i="64"/>
  <c r="AJ22" i="64"/>
  <c r="AC30" i="64"/>
  <c r="AC28" i="64"/>
  <c r="AC23" i="64"/>
  <c r="AK10" i="74"/>
  <c r="AB21" i="64"/>
  <c r="AR27" i="64"/>
  <c r="AR25" i="64"/>
  <c r="AR30" i="64"/>
  <c r="AJ21" i="64"/>
  <c r="AJ28" i="64"/>
  <c r="AB24" i="64"/>
  <c r="AJ23" i="64"/>
  <c r="AJ26" i="64"/>
  <c r="AK31" i="64"/>
  <c r="AR24" i="64"/>
  <c r="AB29" i="64"/>
  <c r="AJ87" i="64"/>
  <c r="AC29" i="64"/>
  <c r="AC24" i="64"/>
  <c r="AB22" i="64"/>
  <c r="AB31" i="64"/>
  <c r="AR21" i="64"/>
  <c r="AR28" i="64"/>
  <c r="AR29" i="64"/>
  <c r="AJ25" i="64"/>
  <c r="AB26" i="64"/>
  <c r="AJ31" i="64"/>
  <c r="AR26" i="64"/>
  <c r="AB28" i="64"/>
  <c r="AR31" i="64"/>
  <c r="AC26" i="64"/>
  <c r="AC22" i="64"/>
  <c r="AY35" i="74"/>
  <c r="AV32" i="76"/>
  <c r="AS57" i="100"/>
  <c r="AF57" i="100"/>
  <c r="AR57" i="100"/>
  <c r="AB24" i="76"/>
  <c r="AH24" i="76"/>
  <c r="AD24" i="76"/>
  <c r="AF27" i="64"/>
  <c r="AF29" i="64"/>
  <c r="AM24" i="76"/>
  <c r="AK24" i="76"/>
  <c r="AQ10" i="74"/>
  <c r="AW54" i="74"/>
  <c r="AR50" i="100"/>
  <c r="AQ97" i="65"/>
  <c r="AR97" i="65"/>
  <c r="AQ73" i="65"/>
  <c r="AQ61" i="65"/>
  <c r="BB97" i="65"/>
  <c r="BA97" i="65"/>
  <c r="BA61" i="65"/>
  <c r="BA85" i="65"/>
  <c r="BA73" i="65"/>
  <c r="AG43" i="65"/>
  <c r="AH91" i="65" s="1"/>
  <c r="AQ24" i="76"/>
  <c r="BA24" i="76"/>
  <c r="AG50" i="100"/>
  <c r="AT24" i="76"/>
  <c r="AU24" i="76"/>
  <c r="AN24" i="76"/>
  <c r="AL24" i="76"/>
  <c r="AL59" i="65"/>
  <c r="BB59" i="65"/>
  <c r="BB83" i="65"/>
  <c r="BA9" i="76"/>
  <c r="BB46" i="76"/>
  <c r="BE30" i="76"/>
  <c r="BB30" i="76"/>
  <c r="BC30" i="76"/>
  <c r="BD30" i="76"/>
  <c r="BE40" i="76"/>
  <c r="BB40" i="76"/>
  <c r="BC40" i="76"/>
  <c r="BD40" i="76"/>
  <c r="BE24" i="76"/>
  <c r="BB24" i="76"/>
  <c r="BC24" i="76"/>
  <c r="BD24" i="76"/>
  <c r="BD71" i="65"/>
  <c r="BB71" i="65"/>
  <c r="F7" i="112"/>
  <c r="BB79" i="65"/>
  <c r="BE38" i="76"/>
  <c r="BB38" i="76"/>
  <c r="BC38" i="76"/>
  <c r="BD38" i="76"/>
  <c r="BA32" i="76"/>
  <c r="BE32" i="76"/>
  <c r="BB32" i="76"/>
  <c r="BC32" i="76"/>
  <c r="BD32" i="76"/>
  <c r="BE22" i="76"/>
  <c r="BB22" i="76"/>
  <c r="BC22" i="76"/>
  <c r="BD22" i="76"/>
  <c r="AO50" i="100"/>
  <c r="AE39" i="100"/>
  <c r="AF39" i="100"/>
  <c r="AC14" i="74"/>
  <c r="AC15" i="74"/>
  <c r="AC41" i="113"/>
  <c r="AC18" i="74"/>
  <c r="AC16" i="74"/>
  <c r="AP24" i="76"/>
  <c r="BA50" i="100"/>
  <c r="AZ53" i="74"/>
  <c r="F20" i="112"/>
  <c r="AY53" i="74"/>
  <c r="AF26" i="64"/>
  <c r="AF24" i="64"/>
  <c r="AP53" i="74"/>
  <c r="AL48" i="76"/>
  <c r="AK26" i="74"/>
  <c r="AJ24" i="76"/>
  <c r="AW32" i="76"/>
  <c r="AQ48" i="76"/>
  <c r="BA57" i="100"/>
  <c r="AU54" i="74"/>
  <c r="AP48" i="76"/>
  <c r="AF22" i="64"/>
  <c r="AO10" i="74"/>
  <c r="AQ32" i="76"/>
  <c r="AV87" i="64"/>
  <c r="AF25" i="64"/>
  <c r="AF28" i="64"/>
  <c r="AJ48" i="76"/>
  <c r="AV48" i="76"/>
  <c r="AC57" i="100"/>
  <c r="AS32" i="76"/>
  <c r="AJ50" i="100"/>
  <c r="AI39" i="100"/>
  <c r="AU39" i="100"/>
  <c r="AS50" i="100"/>
  <c r="AV39" i="100"/>
  <c r="AK50" i="100"/>
  <c r="AJ39" i="100"/>
  <c r="AK57" i="100"/>
  <c r="AE13" i="76"/>
  <c r="AE48" i="113"/>
  <c r="AE16" i="76"/>
  <c r="AE15" i="76"/>
  <c r="AE14" i="76"/>
  <c r="AS26" i="64"/>
  <c r="AS31" i="64"/>
  <c r="AF31" i="64"/>
  <c r="BA21" i="64"/>
  <c r="BA24" i="64"/>
  <c r="BA31" i="64"/>
  <c r="AK54" i="74"/>
  <c r="AO9" i="76"/>
  <c r="AG48" i="76"/>
  <c r="AE27" i="74"/>
  <c r="AZ24" i="76"/>
  <c r="AV24" i="76"/>
  <c r="AE24" i="76"/>
  <c r="AS24" i="76"/>
  <c r="AN9" i="76"/>
  <c r="AF30" i="64"/>
  <c r="BA26" i="64"/>
  <c r="AF23" i="64"/>
  <c r="BA22" i="64"/>
  <c r="BA27" i="64"/>
  <c r="BA87" i="64"/>
  <c r="AV53" i="74"/>
  <c r="AT48" i="76"/>
  <c r="AW48" i="76"/>
  <c r="AW24" i="76"/>
  <c r="AW50" i="100"/>
  <c r="AH57" i="100"/>
  <c r="AG57" i="100"/>
  <c r="AE57" i="100"/>
  <c r="AD48" i="76"/>
  <c r="AW9" i="76"/>
  <c r="AS48" i="76"/>
  <c r="AS27" i="74"/>
  <c r="AD50" i="100"/>
  <c r="AC39" i="100"/>
  <c r="AN39" i="100"/>
  <c r="AH50" i="100"/>
  <c r="BA27" i="74"/>
  <c r="AV27" i="74"/>
  <c r="AX35" i="74"/>
  <c r="AU27" i="74"/>
  <c r="AY44" i="74"/>
  <c r="AH27" i="74"/>
  <c r="AN27" i="74"/>
  <c r="AT27" i="74"/>
  <c r="AV54" i="74"/>
  <c r="AD27" i="74"/>
  <c r="AX27" i="74"/>
  <c r="AO27" i="74"/>
  <c r="AB27" i="74"/>
  <c r="AK39" i="100"/>
  <c r="AT50" i="100"/>
  <c r="AZ44" i="74"/>
  <c r="AY27" i="74"/>
  <c r="AM27" i="74"/>
  <c r="AC27" i="74"/>
  <c r="AI24" i="76"/>
  <c r="AV57" i="100"/>
  <c r="AW27" i="74"/>
  <c r="AZ39" i="100"/>
  <c r="AP39" i="100"/>
  <c r="AX57" i="100"/>
  <c r="AF27" i="74"/>
  <c r="AL39" i="100"/>
  <c r="AF50" i="100"/>
  <c r="AY13" i="76"/>
  <c r="AY48" i="113"/>
  <c r="AK27" i="64"/>
  <c r="AK87" i="64"/>
  <c r="AY24" i="76"/>
  <c r="AS87" i="64"/>
  <c r="AI54" i="74"/>
  <c r="AF54" i="74"/>
  <c r="AY32" i="76"/>
  <c r="AS23" i="76"/>
  <c r="AK26" i="64"/>
  <c r="AS22" i="64"/>
  <c r="AK28" i="64"/>
  <c r="AK30" i="64"/>
  <c r="AS9" i="76"/>
  <c r="AQ27" i="74"/>
  <c r="AS31" i="76"/>
  <c r="AU53" i="74"/>
  <c r="AR53" i="74"/>
  <c r="AJ57" i="100"/>
  <c r="AZ57" i="100"/>
  <c r="AW26" i="74"/>
  <c r="AL50" i="100"/>
  <c r="AT39" i="100"/>
  <c r="AM39" i="100"/>
  <c r="AD39" i="100"/>
  <c r="AW57" i="100"/>
  <c r="AP57" i="100"/>
  <c r="AB50" i="100"/>
  <c r="AN50" i="100"/>
  <c r="AC50" i="100"/>
  <c r="BD71" i="66"/>
  <c r="AY39" i="100"/>
  <c r="AL57" i="100"/>
  <c r="AG39" i="100"/>
  <c r="AM57" i="100"/>
  <c r="AT36" i="74"/>
  <c r="BC36" i="74"/>
  <c r="BB36" i="74"/>
  <c r="BB45" i="74"/>
  <c r="BC45" i="74"/>
  <c r="AY18" i="74"/>
  <c r="AR10" i="74"/>
  <c r="AY14" i="76"/>
  <c r="AR35" i="74"/>
  <c r="BA36" i="74"/>
  <c r="AJ27" i="74"/>
  <c r="AR54" i="74"/>
  <c r="AF24" i="76"/>
  <c r="AO24" i="76"/>
  <c r="BC27" i="74"/>
  <c r="BB27" i="74"/>
  <c r="BA59" i="64"/>
  <c r="BC59" i="64"/>
  <c r="BD59" i="64"/>
  <c r="BE59" i="64"/>
  <c r="BD73" i="64"/>
  <c r="BE73" i="64"/>
  <c r="BC73" i="64"/>
  <c r="AG41" i="113"/>
  <c r="AD53" i="74"/>
  <c r="AG15" i="74"/>
  <c r="AC16" i="76"/>
  <c r="BA45" i="74"/>
  <c r="AX54" i="74"/>
  <c r="AD10" i="74"/>
  <c r="AH26" i="74"/>
  <c r="BC26" i="74"/>
  <c r="BB26" i="74"/>
  <c r="AO48" i="76"/>
  <c r="AZ87" i="64"/>
  <c r="AN45" i="64"/>
  <c r="BD45" i="64"/>
  <c r="BC45" i="64"/>
  <c r="BE45" i="64"/>
  <c r="AB25" i="64"/>
  <c r="AB27" i="64"/>
  <c r="AC14" i="76"/>
  <c r="AX10" i="74"/>
  <c r="AY45" i="74"/>
  <c r="AE53" i="74"/>
  <c r="BB44" i="74"/>
  <c r="BC44" i="74"/>
  <c r="AK27" i="74"/>
  <c r="AH39" i="100"/>
  <c r="AG27" i="74"/>
  <c r="AI13" i="76"/>
  <c r="AI15" i="76"/>
  <c r="AI16" i="76"/>
  <c r="AI48" i="113"/>
  <c r="AI14" i="76"/>
  <c r="AQ39" i="100"/>
  <c r="AN57" i="100"/>
  <c r="AS39" i="100"/>
  <c r="AC53" i="74"/>
  <c r="AP50" i="100"/>
  <c r="AX39" i="100"/>
  <c r="AO39" i="100"/>
  <c r="AO57" i="100"/>
  <c r="AQ57" i="100"/>
  <c r="AB57" i="100"/>
  <c r="AT47" i="76"/>
  <c r="AW39" i="100"/>
  <c r="AV50" i="100"/>
  <c r="AU50" i="100"/>
  <c r="AL18" i="74"/>
  <c r="AL41" i="113"/>
  <c r="AL16" i="74"/>
  <c r="AL17" i="74"/>
  <c r="AL27" i="74"/>
  <c r="AG24" i="76"/>
  <c r="AH54" i="74"/>
  <c r="AU26" i="64"/>
  <c r="AQ54" i="74"/>
  <c r="AG18" i="74"/>
  <c r="AM50" i="100"/>
  <c r="AM54" i="74"/>
  <c r="AZ40" i="76"/>
  <c r="AP10" i="74"/>
  <c r="AX36" i="74"/>
  <c r="AT35" i="74"/>
  <c r="AZ32" i="76"/>
  <c r="F19" i="112"/>
  <c r="AT53" i="74"/>
  <c r="AS27" i="64"/>
  <c r="AS30" i="64"/>
  <c r="AV59" i="64"/>
  <c r="AR59" i="64"/>
  <c r="AK24" i="64"/>
  <c r="F11" i="112"/>
  <c r="AG54" i="74"/>
  <c r="AN10" i="74"/>
  <c r="AL54" i="74"/>
  <c r="AY15" i="76"/>
  <c r="AH18" i="74"/>
  <c r="AT10" i="74"/>
  <c r="AY16" i="76"/>
  <c r="AZ48" i="76"/>
  <c r="AB48" i="76"/>
  <c r="AU16" i="76"/>
  <c r="AC15" i="76"/>
  <c r="AC48" i="113"/>
  <c r="AU48" i="113"/>
  <c r="AU14" i="76"/>
  <c r="AU15" i="76"/>
  <c r="AJ22" i="76"/>
  <c r="AF22" i="76"/>
  <c r="BA30" i="76"/>
  <c r="BA22" i="76"/>
  <c r="BA38" i="76"/>
  <c r="AP22" i="76"/>
  <c r="AR24" i="76"/>
  <c r="AR32" i="76"/>
  <c r="AG48" i="113"/>
  <c r="AG14" i="76"/>
  <c r="AG16" i="76"/>
  <c r="AG15" i="76"/>
  <c r="AG13" i="76"/>
  <c r="AU30" i="76"/>
  <c r="AC22" i="76"/>
  <c r="AY22" i="76"/>
  <c r="AS30" i="76"/>
  <c r="BA40" i="76"/>
  <c r="AD22" i="76"/>
  <c r="AT30" i="76"/>
  <c r="AT22" i="76"/>
  <c r="AQ30" i="76"/>
  <c r="AQ22" i="76"/>
  <c r="AZ36" i="74"/>
  <c r="AE22" i="76"/>
  <c r="AI22" i="76"/>
  <c r="AY30" i="76"/>
  <c r="AZ38" i="76"/>
  <c r="AZ30" i="76"/>
  <c r="AZ22" i="76"/>
  <c r="AB22" i="76"/>
  <c r="AV30" i="76"/>
  <c r="AV22" i="76"/>
  <c r="AH22" i="76"/>
  <c r="AX30" i="76"/>
  <c r="AX22" i="76"/>
  <c r="AM22" i="76"/>
  <c r="AW22" i="76"/>
  <c r="AY38" i="76"/>
  <c r="AR30" i="76"/>
  <c r="AR22" i="76"/>
  <c r="AK9" i="76"/>
  <c r="AK22" i="76"/>
  <c r="AL22" i="76"/>
  <c r="AX32" i="76"/>
  <c r="AX24" i="76"/>
  <c r="AN22" i="76"/>
  <c r="AO22" i="76"/>
  <c r="AY40" i="76"/>
  <c r="AG22" i="76"/>
  <c r="AU22" i="76"/>
  <c r="AW30" i="76"/>
  <c r="AS22" i="76"/>
  <c r="AH41" i="113"/>
  <c r="AY15" i="74"/>
  <c r="AW35" i="74"/>
  <c r="AY16" i="74"/>
  <c r="AZ45" i="74"/>
  <c r="AA10" i="74"/>
  <c r="AB26" i="74"/>
  <c r="AN26" i="74"/>
  <c r="AX53" i="74"/>
  <c r="AH15" i="74"/>
  <c r="AI26" i="74"/>
  <c r="AR26" i="74"/>
  <c r="AX26" i="74"/>
  <c r="AJ26" i="74"/>
  <c r="BA54" i="74"/>
  <c r="AY41" i="113"/>
  <c r="AH17" i="74"/>
  <c r="AH14" i="74"/>
  <c r="AZ54" i="74"/>
  <c r="AP27" i="74"/>
  <c r="AS36" i="74"/>
  <c r="AP26" i="74"/>
  <c r="AE10" i="74"/>
  <c r="AQ26" i="74"/>
  <c r="AC26" i="74"/>
  <c r="AU26" i="74"/>
  <c r="AP54" i="74"/>
  <c r="AZ27" i="74"/>
  <c r="AT26" i="74"/>
  <c r="AF26" i="74"/>
  <c r="AM26" i="74"/>
  <c r="AG26" i="74"/>
  <c r="AD26" i="74"/>
  <c r="AL26" i="74"/>
  <c r="AB53" i="74"/>
  <c r="AH55" i="74"/>
  <c r="AZ26" i="74"/>
  <c r="AE26" i="74"/>
  <c r="AR36" i="74"/>
  <c r="AU36" i="74"/>
  <c r="AY26" i="74"/>
  <c r="AV26" i="74"/>
  <c r="AW36" i="74"/>
  <c r="AO26" i="74"/>
  <c r="AY36" i="74"/>
  <c r="AQ36" i="74"/>
  <c r="AF10" i="74"/>
  <c r="AW10" i="74"/>
  <c r="AW53" i="74"/>
  <c r="AG14" i="74"/>
  <c r="AG17" i="74"/>
  <c r="AM9" i="76"/>
  <c r="AM48" i="76"/>
  <c r="AN48" i="76"/>
  <c r="AZ10" i="74"/>
  <c r="AZ25" i="74"/>
  <c r="AZ34" i="74"/>
  <c r="AZ43" i="74"/>
  <c r="AV10" i="74"/>
  <c r="AV34" i="74"/>
  <c r="AV25" i="74"/>
  <c r="AF45" i="64"/>
  <c r="AB10" i="74"/>
  <c r="AU25" i="74"/>
  <c r="AU34" i="74"/>
  <c r="AS35" i="74"/>
  <c r="AS26" i="74"/>
  <c r="AS45" i="64"/>
  <c r="AR34" i="74"/>
  <c r="AR25" i="74"/>
  <c r="AI48" i="76"/>
  <c r="AH48" i="76"/>
  <c r="BA44" i="74"/>
  <c r="BA35" i="74"/>
  <c r="BA26" i="74"/>
  <c r="AL15" i="74"/>
  <c r="AC17" i="74"/>
  <c r="AL14" i="74"/>
  <c r="AY17" i="74"/>
  <c r="AY14" i="74"/>
  <c r="AC48" i="76"/>
  <c r="AY48" i="76"/>
  <c r="AX48" i="76"/>
  <c r="AS10" i="74"/>
  <c r="AS53" i="74"/>
  <c r="AI10" i="74"/>
  <c r="AI53" i="74"/>
  <c r="AS25" i="64"/>
  <c r="AS28" i="64"/>
  <c r="AS23" i="64"/>
  <c r="AS24" i="64"/>
  <c r="AS21" i="64"/>
  <c r="AS29" i="64"/>
  <c r="AQ50" i="100"/>
  <c r="BA10" i="74"/>
  <c r="BA53" i="74"/>
  <c r="AR48" i="76"/>
  <c r="AM10" i="74"/>
  <c r="AM52" i="74"/>
  <c r="AZ9" i="76"/>
  <c r="AZ46" i="76"/>
  <c r="AD46" i="76"/>
  <c r="AD9" i="76"/>
  <c r="AE46" i="76"/>
  <c r="AT46" i="76"/>
  <c r="AT9" i="76"/>
  <c r="AU46" i="76"/>
  <c r="AF46" i="76"/>
  <c r="AG46" i="76"/>
  <c r="AF9" i="76"/>
  <c r="AH46" i="76"/>
  <c r="AH9" i="76"/>
  <c r="AI46" i="76"/>
  <c r="AX46" i="76"/>
  <c r="AX9" i="76"/>
  <c r="AY46" i="76"/>
  <c r="AJ9" i="76"/>
  <c r="AJ46" i="76"/>
  <c r="AB9" i="76"/>
  <c r="AB46" i="76"/>
  <c r="AC46" i="76"/>
  <c r="AQ46" i="76"/>
  <c r="AQ9" i="76"/>
  <c r="AR9" i="76"/>
  <c r="AR46" i="76"/>
  <c r="AS46" i="76"/>
  <c r="AA9" i="76"/>
  <c r="AK46" i="76"/>
  <c r="AL46" i="76"/>
  <c r="AM46" i="76"/>
  <c r="AL9" i="76"/>
  <c r="AU52" i="74"/>
  <c r="AU10" i="74"/>
  <c r="AV46" i="76"/>
  <c r="AW46" i="76"/>
  <c r="AV9" i="76"/>
  <c r="BA46" i="76"/>
  <c r="AP46" i="76"/>
  <c r="AP9" i="76"/>
  <c r="BD70" i="66"/>
  <c r="AV45" i="64"/>
  <c r="AA21" i="64"/>
  <c r="AJ52" i="74"/>
  <c r="AK52" i="74"/>
  <c r="AN52" i="74"/>
  <c r="AO52" i="74"/>
  <c r="AI50" i="100"/>
  <c r="AB52" i="74"/>
  <c r="AC52" i="74"/>
  <c r="AE50" i="100"/>
  <c r="AY50" i="100"/>
  <c r="AF52" i="74"/>
  <c r="AG52" i="74"/>
  <c r="AM21" i="64"/>
  <c r="AZ45" i="64"/>
  <c r="AZ52" i="74"/>
  <c r="BA52" i="74"/>
  <c r="AK22" i="64"/>
  <c r="AK25" i="64"/>
  <c r="AK29" i="64"/>
  <c r="AK21" i="64"/>
  <c r="BD69" i="66"/>
  <c r="AR52" i="74"/>
  <c r="AS52" i="74"/>
  <c r="D19" i="112"/>
  <c r="AV52" i="74"/>
  <c r="AW52" i="74"/>
  <c r="AJ10" i="74"/>
  <c r="BE69" i="66"/>
  <c r="AD91" i="65"/>
  <c r="AP95" i="65"/>
  <c r="BE71" i="65"/>
  <c r="D26" i="112"/>
  <c r="AX71" i="65"/>
  <c r="AX50" i="65"/>
  <c r="F26" i="112"/>
  <c r="AO50" i="65"/>
  <c r="AO29" i="113" s="1"/>
  <c r="AR50" i="65"/>
  <c r="AR29" i="113" s="1"/>
  <c r="D11" i="112"/>
  <c r="BD75" i="66"/>
  <c r="BE75" i="66"/>
  <c r="AQ43" i="65"/>
  <c r="AR91" i="65" s="1"/>
  <c r="BA43" i="65"/>
  <c r="BB91" i="65" s="1"/>
  <c r="AF43" i="65"/>
  <c r="AZ43" i="65"/>
  <c r="AV43" i="65"/>
  <c r="AI43" i="65"/>
  <c r="AI50" i="65" s="1"/>
  <c r="AI29" i="113" s="1"/>
  <c r="AS43" i="65"/>
  <c r="AM43" i="65"/>
  <c r="AM50" i="65" s="1"/>
  <c r="AM29" i="113" s="1"/>
  <c r="AW43" i="65"/>
  <c r="AE43" i="65"/>
  <c r="AE50" i="65" s="1"/>
  <c r="AE29" i="113" s="1"/>
  <c r="AK43" i="65"/>
  <c r="AY43" i="65"/>
  <c r="AY50" i="65" s="1"/>
  <c r="AY29" i="113" s="1"/>
  <c r="AU43" i="65"/>
  <c r="AU50" i="65" s="1"/>
  <c r="AU29" i="113" s="1"/>
  <c r="AJ43" i="65"/>
  <c r="AN43" i="65"/>
  <c r="AN50" i="65" s="1"/>
  <c r="AN29" i="113" s="1"/>
  <c r="AE59" i="65"/>
  <c r="AE95" i="65"/>
  <c r="AU59" i="65"/>
  <c r="AU95" i="65"/>
  <c r="AU71" i="65"/>
  <c r="AG95" i="65"/>
  <c r="AG59" i="65"/>
  <c r="AX59" i="65"/>
  <c r="AP59" i="65"/>
  <c r="AV59" i="65"/>
  <c r="AV95" i="65"/>
  <c r="AV71" i="65"/>
  <c r="BE76" i="66"/>
  <c r="BD76" i="66"/>
  <c r="AC95" i="65"/>
  <c r="AC59" i="65"/>
  <c r="AB59" i="65"/>
  <c r="AB95" i="65"/>
  <c r="AH95" i="65"/>
  <c r="AY83" i="65"/>
  <c r="AY59" i="65"/>
  <c r="AY95" i="65"/>
  <c r="AY71" i="65"/>
  <c r="AO95" i="65"/>
  <c r="AO59" i="65"/>
  <c r="F25" i="112"/>
  <c r="AJ59" i="65"/>
  <c r="AJ95" i="65"/>
  <c r="AQ59" i="65"/>
  <c r="AQ95" i="65"/>
  <c r="AQ71" i="65"/>
  <c r="AW95" i="65"/>
  <c r="AW71" i="65"/>
  <c r="AW59" i="65"/>
  <c r="AX95" i="65"/>
  <c r="AN59" i="65"/>
  <c r="AN95" i="65"/>
  <c r="AC50" i="65"/>
  <c r="AC29" i="113" s="1"/>
  <c r="AH59" i="65"/>
  <c r="AF59" i="65"/>
  <c r="AF95" i="65"/>
  <c r="AI59" i="65"/>
  <c r="AI95" i="65"/>
  <c r="AS95" i="65"/>
  <c r="AS71" i="65"/>
  <c r="AS59" i="65"/>
  <c r="D25" i="112"/>
  <c r="AR59" i="65"/>
  <c r="AR95" i="65"/>
  <c r="AR71" i="65"/>
  <c r="AM59" i="65"/>
  <c r="AM95" i="65"/>
  <c r="AD59" i="65"/>
  <c r="AD95" i="65"/>
  <c r="AD50" i="65"/>
  <c r="AD29" i="113" s="1"/>
  <c r="AK95" i="65"/>
  <c r="AK59" i="65"/>
  <c r="BA95" i="65"/>
  <c r="BA71" i="65"/>
  <c r="BA83" i="65"/>
  <c r="BA59" i="65"/>
  <c r="AT59" i="65"/>
  <c r="AT95" i="65"/>
  <c r="AT71" i="65"/>
  <c r="AT50" i="65"/>
  <c r="AT29" i="113" s="1"/>
  <c r="AZ59" i="65"/>
  <c r="AZ95" i="65"/>
  <c r="AZ71" i="65"/>
  <c r="AZ83" i="65"/>
  <c r="AJ45" i="64"/>
  <c r="AF87" i="64"/>
  <c r="AE26" i="64"/>
  <c r="AX87" i="64"/>
  <c r="AX59" i="64"/>
  <c r="AX31" i="64"/>
  <c r="AX45" i="64"/>
  <c r="AX24" i="64"/>
  <c r="AX22" i="64"/>
  <c r="AX30" i="64"/>
  <c r="AX28" i="64"/>
  <c r="AX25" i="64"/>
  <c r="AX27" i="64"/>
  <c r="AX29" i="64"/>
  <c r="AX26" i="64"/>
  <c r="AX23" i="64"/>
  <c r="AD87" i="64"/>
  <c r="AD45" i="64"/>
  <c r="AD31" i="64"/>
  <c r="AD28" i="64"/>
  <c r="AD26" i="64"/>
  <c r="AD29" i="64"/>
  <c r="AD23" i="64"/>
  <c r="AD30" i="64"/>
  <c r="AD22" i="64"/>
  <c r="AD24" i="64"/>
  <c r="AD27" i="64"/>
  <c r="AD25" i="64"/>
  <c r="AX21" i="64"/>
  <c r="AQ87" i="64"/>
  <c r="AQ45" i="64"/>
  <c r="AQ59" i="64"/>
  <c r="AQ31" i="64"/>
  <c r="AQ22" i="64"/>
  <c r="AQ30" i="64"/>
  <c r="AQ28" i="64"/>
  <c r="AQ23" i="64"/>
  <c r="AQ27" i="64"/>
  <c r="AQ29" i="64"/>
  <c r="AQ24" i="64"/>
  <c r="AQ25" i="64"/>
  <c r="AW45" i="64"/>
  <c r="AI26" i="64"/>
  <c r="AD21" i="64"/>
  <c r="AB45" i="64"/>
  <c r="AE87" i="64"/>
  <c r="AE45" i="64"/>
  <c r="AE31" i="64"/>
  <c r="AE25" i="64"/>
  <c r="AE24" i="64"/>
  <c r="AE27" i="64"/>
  <c r="AE30" i="64"/>
  <c r="AE28" i="64"/>
  <c r="AE29" i="64"/>
  <c r="AE23" i="64"/>
  <c r="AE22" i="64"/>
  <c r="AG87" i="64"/>
  <c r="AG31" i="64"/>
  <c r="AG45" i="64"/>
  <c r="AG24" i="64"/>
  <c r="AG29" i="64"/>
  <c r="AG25" i="64"/>
  <c r="AG23" i="64"/>
  <c r="AG27" i="64"/>
  <c r="AG21" i="64"/>
  <c r="AG30" i="64"/>
  <c r="AG28" i="64"/>
  <c r="AG22" i="64"/>
  <c r="AP21" i="64"/>
  <c r="BA45" i="64"/>
  <c r="AO87" i="64"/>
  <c r="AO31" i="64"/>
  <c r="AO45" i="64"/>
  <c r="AO27" i="64"/>
  <c r="AO21" i="64"/>
  <c r="AO22" i="64"/>
  <c r="AO30" i="64"/>
  <c r="AO24" i="64"/>
  <c r="AO23" i="64"/>
  <c r="AO29" i="64"/>
  <c r="AO25" i="64"/>
  <c r="AO28" i="64"/>
  <c r="AZ73" i="64"/>
  <c r="AI87" i="64"/>
  <c r="AI45" i="64"/>
  <c r="AI31" i="64"/>
  <c r="AI24" i="64"/>
  <c r="AI25" i="64"/>
  <c r="AI27" i="64"/>
  <c r="AI22" i="64"/>
  <c r="AI29" i="64"/>
  <c r="AI23" i="64"/>
  <c r="AI30" i="64"/>
  <c r="AI28" i="64"/>
  <c r="AM87" i="64"/>
  <c r="AM45" i="64"/>
  <c r="AM31" i="64"/>
  <c r="AM22" i="64"/>
  <c r="AM29" i="64"/>
  <c r="AM23" i="64"/>
  <c r="AM28" i="64"/>
  <c r="AM25" i="64"/>
  <c r="AM30" i="64"/>
  <c r="AM24" i="64"/>
  <c r="AM27" i="64"/>
  <c r="AS59" i="64"/>
  <c r="AH87" i="64"/>
  <c r="AH31" i="64"/>
  <c r="AH45" i="64"/>
  <c r="AH23" i="64"/>
  <c r="AH22" i="64"/>
  <c r="AH27" i="64"/>
  <c r="AH25" i="64"/>
  <c r="AH24" i="64"/>
  <c r="AH28" i="64"/>
  <c r="AH29" i="64"/>
  <c r="AH26" i="64"/>
  <c r="AH30" i="64"/>
  <c r="AL87" i="64"/>
  <c r="AL45" i="64"/>
  <c r="AL31" i="64"/>
  <c r="AL30" i="64"/>
  <c r="AL27" i="64"/>
  <c r="AL24" i="64"/>
  <c r="AL22" i="64"/>
  <c r="AL26" i="64"/>
  <c r="AL29" i="64"/>
  <c r="AL28" i="64"/>
  <c r="AL25" i="64"/>
  <c r="AL23" i="64"/>
  <c r="AT87" i="64"/>
  <c r="AT45" i="64"/>
  <c r="AT31" i="64"/>
  <c r="AT59" i="64"/>
  <c r="AT24" i="64"/>
  <c r="AT25" i="64"/>
  <c r="AT28" i="64"/>
  <c r="AT27" i="64"/>
  <c r="AT23" i="64"/>
  <c r="AT22" i="64"/>
  <c r="AT30" i="64"/>
  <c r="AT26" i="64"/>
  <c r="AT29" i="64"/>
  <c r="AQ26" i="64"/>
  <c r="AR45" i="64"/>
  <c r="AR87" i="64"/>
  <c r="AG26" i="64"/>
  <c r="AI21" i="64"/>
  <c r="AY87" i="64"/>
  <c r="AY73" i="64"/>
  <c r="AY45" i="64"/>
  <c r="AY59" i="64"/>
  <c r="AY31" i="64"/>
  <c r="AY24" i="64"/>
  <c r="AY28" i="64"/>
  <c r="AY25" i="64"/>
  <c r="AY22" i="64"/>
  <c r="AY29" i="64"/>
  <c r="AY23" i="64"/>
  <c r="AY27" i="64"/>
  <c r="AY30" i="64"/>
  <c r="AP87" i="64"/>
  <c r="AP45" i="64"/>
  <c r="AP31" i="64"/>
  <c r="AP24" i="64"/>
  <c r="AP26" i="64"/>
  <c r="AP29" i="64"/>
  <c r="AP28" i="64"/>
  <c r="AP27" i="64"/>
  <c r="AP25" i="64"/>
  <c r="AP30" i="64"/>
  <c r="AP23" i="64"/>
  <c r="AP22" i="64"/>
  <c r="AZ59" i="64"/>
  <c r="AA31" i="64"/>
  <c r="AC45" i="64"/>
  <c r="AA24" i="64"/>
  <c r="AA26" i="64"/>
  <c r="AA23" i="64"/>
  <c r="AA29" i="64"/>
  <c r="AA27" i="64"/>
  <c r="AA30" i="64"/>
  <c r="AA25" i="64"/>
  <c r="AA22" i="64"/>
  <c r="AA28" i="64"/>
  <c r="AW59" i="64"/>
  <c r="AL21" i="64"/>
  <c r="AK45" i="64"/>
  <c r="AT21" i="64"/>
  <c r="AB87" i="64"/>
  <c r="AU87" i="64"/>
  <c r="AU45" i="64"/>
  <c r="AU59" i="64"/>
  <c r="AU31" i="64"/>
  <c r="AU25" i="64"/>
  <c r="AU28" i="64"/>
  <c r="AU22" i="64"/>
  <c r="AU29" i="64"/>
  <c r="AU23" i="64"/>
  <c r="AU30" i="64"/>
  <c r="AU24" i="64"/>
  <c r="AU27" i="64"/>
  <c r="AM26" i="64"/>
  <c r="AY21" i="64"/>
  <c r="BA73" i="64"/>
  <c r="BD28" i="74" l="1"/>
  <c r="BE28" i="74"/>
  <c r="BD37" i="74"/>
  <c r="BE37" i="74"/>
  <c r="BD46" i="74"/>
  <c r="BE46" i="74"/>
  <c r="BC86" i="65"/>
  <c r="BD86" i="65"/>
  <c r="BE86" i="65"/>
  <c r="AF41" i="113"/>
  <c r="AE17" i="74"/>
  <c r="AK14" i="74"/>
  <c r="AG28" i="74"/>
  <c r="AN16" i="74"/>
  <c r="AX18" i="74"/>
  <c r="AD18" i="74"/>
  <c r="AO41" i="113"/>
  <c r="BB49" i="76"/>
  <c r="AV17" i="74"/>
  <c r="AS48" i="113"/>
  <c r="AO15" i="76"/>
  <c r="AT16" i="74"/>
  <c r="AW14" i="76"/>
  <c r="AN13" i="76"/>
  <c r="AR41" i="113"/>
  <c r="BB55" i="74"/>
  <c r="AB18" i="74"/>
  <c r="AP15" i="74"/>
  <c r="AW17" i="74"/>
  <c r="AX67" i="65"/>
  <c r="BC67" i="65"/>
  <c r="AP91" i="65"/>
  <c r="AP50" i="65"/>
  <c r="BB74" i="65" s="1"/>
  <c r="BB67" i="65"/>
  <c r="D7" i="112"/>
  <c r="AR67" i="65"/>
  <c r="AT67" i="65"/>
  <c r="AL55" i="74"/>
  <c r="AB50" i="65"/>
  <c r="AB29" i="113" s="1"/>
  <c r="AK16" i="74"/>
  <c r="AQ15" i="74"/>
  <c r="AO14" i="74"/>
  <c r="BA48" i="113"/>
  <c r="AS16" i="76"/>
  <c r="AK18" i="74"/>
  <c r="AK15" i="74"/>
  <c r="AK41" i="113"/>
  <c r="AF15" i="74"/>
  <c r="AW13" i="76"/>
  <c r="AS13" i="76"/>
  <c r="AK17" i="74"/>
  <c r="AY55" i="74"/>
  <c r="AV15" i="74"/>
  <c r="BA14" i="76"/>
  <c r="BA46" i="113"/>
  <c r="AC17" i="76"/>
  <c r="AQ41" i="113"/>
  <c r="AQ18" i="74"/>
  <c r="AQ14" i="74"/>
  <c r="AF14" i="74"/>
  <c r="BA15" i="76"/>
  <c r="AC19" i="74"/>
  <c r="AQ17" i="74"/>
  <c r="AQ16" i="74"/>
  <c r="BA16" i="76"/>
  <c r="BA13" i="76"/>
  <c r="BB86" i="65"/>
  <c r="AX29" i="113"/>
  <c r="AG50" i="65"/>
  <c r="AO13" i="76"/>
  <c r="AN48" i="113"/>
  <c r="AR37" i="74"/>
  <c r="AN14" i="74"/>
  <c r="AP55" i="74"/>
  <c r="AO15" i="74"/>
  <c r="AO16" i="74"/>
  <c r="AO17" i="74"/>
  <c r="AO18" i="74"/>
  <c r="BE41" i="76"/>
  <c r="BB41" i="76"/>
  <c r="BC41" i="76"/>
  <c r="BD41" i="76"/>
  <c r="AB55" i="65"/>
  <c r="BB55" i="65"/>
  <c r="AG25" i="76"/>
  <c r="BE25" i="76"/>
  <c r="BB25" i="76"/>
  <c r="BC25" i="76"/>
  <c r="BD25" i="76"/>
  <c r="BA33" i="76"/>
  <c r="BE33" i="76"/>
  <c r="BB33" i="76"/>
  <c r="BC33" i="76"/>
  <c r="BD33" i="76"/>
  <c r="AO14" i="76"/>
  <c r="AW16" i="76"/>
  <c r="AX15" i="74"/>
  <c r="AY46" i="74"/>
  <c r="AR14" i="74"/>
  <c r="AT41" i="113"/>
  <c r="AR16" i="74"/>
  <c r="AN15" i="74"/>
  <c r="AR15" i="74"/>
  <c r="AO48" i="113"/>
  <c r="AO16" i="76"/>
  <c r="AW48" i="113"/>
  <c r="AE17" i="76"/>
  <c r="AN41" i="113"/>
  <c r="AW15" i="76"/>
  <c r="AT37" i="74"/>
  <c r="AI17" i="76"/>
  <c r="AY17" i="76"/>
  <c r="AR18" i="74"/>
  <c r="BE70" i="66"/>
  <c r="AR17" i="74"/>
  <c r="AD15" i="74"/>
  <c r="AO49" i="76"/>
  <c r="AN14" i="76"/>
  <c r="AR55" i="74"/>
  <c r="AN15" i="76"/>
  <c r="AN16" i="76"/>
  <c r="AZ14" i="74"/>
  <c r="AV18" i="74"/>
  <c r="AO55" i="74"/>
  <c r="AF18" i="74"/>
  <c r="AN55" i="74"/>
  <c r="AF16" i="74"/>
  <c r="AL28" i="74"/>
  <c r="AN17" i="74"/>
  <c r="AS15" i="76"/>
  <c r="AV16" i="74"/>
  <c r="AF17" i="74"/>
  <c r="AV14" i="74"/>
  <c r="AS14" i="76"/>
  <c r="AV41" i="113"/>
  <c r="AF55" i="74"/>
  <c r="AN18" i="74"/>
  <c r="AN28" i="74"/>
  <c r="BB28" i="74"/>
  <c r="BC28" i="74"/>
  <c r="AG19" i="74"/>
  <c r="BB37" i="74"/>
  <c r="BC37" i="74"/>
  <c r="AX17" i="74"/>
  <c r="BB46" i="74"/>
  <c r="BC46" i="74"/>
  <c r="AX16" i="74"/>
  <c r="AX38" i="113"/>
  <c r="AX41" i="113"/>
  <c r="AX14" i="74"/>
  <c r="AD14" i="74"/>
  <c r="AD41" i="113"/>
  <c r="AD55" i="74"/>
  <c r="AD16" i="74"/>
  <c r="AD17" i="74"/>
  <c r="AP16" i="74"/>
  <c r="AP41" i="113"/>
  <c r="AP38" i="113"/>
  <c r="AP17" i="74"/>
  <c r="AQ55" i="74"/>
  <c r="AZ55" i="74"/>
  <c r="AP18" i="74"/>
  <c r="AT14" i="74"/>
  <c r="AT15" i="74"/>
  <c r="AP14" i="74"/>
  <c r="AT17" i="74"/>
  <c r="AQ37" i="74"/>
  <c r="AY37" i="74"/>
  <c r="AX37" i="74"/>
  <c r="AT18" i="74"/>
  <c r="AU17" i="76"/>
  <c r="AK16" i="76"/>
  <c r="AK15" i="76"/>
  <c r="AK13" i="76"/>
  <c r="AK48" i="113"/>
  <c r="AK14" i="76"/>
  <c r="AL25" i="76"/>
  <c r="AD25" i="76"/>
  <c r="AG17" i="76"/>
  <c r="AB25" i="76"/>
  <c r="AQ33" i="76"/>
  <c r="AQ25" i="76"/>
  <c r="AX33" i="76"/>
  <c r="AX25" i="76"/>
  <c r="AY41" i="76"/>
  <c r="AZ25" i="76"/>
  <c r="AZ33" i="76"/>
  <c r="AZ41" i="76"/>
  <c r="BA41" i="76"/>
  <c r="AO25" i="76"/>
  <c r="AV25" i="76"/>
  <c r="AV33" i="76"/>
  <c r="AT33" i="76"/>
  <c r="AT25" i="76"/>
  <c r="AM25" i="76"/>
  <c r="AH19" i="74"/>
  <c r="AW33" i="76"/>
  <c r="AC25" i="76"/>
  <c r="AR25" i="76"/>
  <c r="AR33" i="76"/>
  <c r="AJ25" i="76"/>
  <c r="AS33" i="76"/>
  <c r="AW25" i="76"/>
  <c r="AP25" i="76"/>
  <c r="AY33" i="76"/>
  <c r="AU33" i="76"/>
  <c r="AI25" i="76"/>
  <c r="AN25" i="76"/>
  <c r="AY25" i="76"/>
  <c r="AU25" i="76"/>
  <c r="AE25" i="76"/>
  <c r="AH14" i="76"/>
  <c r="AH25" i="76"/>
  <c r="AF25" i="76"/>
  <c r="AK25" i="76"/>
  <c r="AS25" i="76"/>
  <c r="BA25" i="76"/>
  <c r="AX28" i="74"/>
  <c r="AR28" i="74"/>
  <c r="AJ28" i="74"/>
  <c r="AC55" i="74"/>
  <c r="AB16" i="74"/>
  <c r="AB15" i="74"/>
  <c r="AY28" i="74"/>
  <c r="AT28" i="74"/>
  <c r="AE28" i="74"/>
  <c r="AB41" i="113"/>
  <c r="AZ38" i="113"/>
  <c r="AK28" i="74"/>
  <c r="AQ28" i="74"/>
  <c r="AA15" i="74"/>
  <c r="AA38" i="113"/>
  <c r="AA18" i="74"/>
  <c r="AA14" i="74"/>
  <c r="AA41" i="113"/>
  <c r="AA16" i="74"/>
  <c r="AZ18" i="74"/>
  <c r="AZ41" i="113"/>
  <c r="AI28" i="74"/>
  <c r="AO28" i="74"/>
  <c r="AP28" i="74"/>
  <c r="AD28" i="74"/>
  <c r="AA17" i="74"/>
  <c r="AZ17" i="74"/>
  <c r="AZ16" i="74"/>
  <c r="AB55" i="74"/>
  <c r="BA55" i="74"/>
  <c r="AZ15" i="74"/>
  <c r="AM28" i="74"/>
  <c r="AC28" i="74"/>
  <c r="AF28" i="74"/>
  <c r="AE16" i="74"/>
  <c r="AE41" i="113"/>
  <c r="AE14" i="74"/>
  <c r="AE15" i="74"/>
  <c r="AE18" i="74"/>
  <c r="AE55" i="74"/>
  <c r="AH28" i="74"/>
  <c r="AG55" i="74"/>
  <c r="AL19" i="74"/>
  <c r="AW37" i="74"/>
  <c r="AW55" i="74"/>
  <c r="AW14" i="74"/>
  <c r="AW16" i="74"/>
  <c r="AW41" i="113"/>
  <c r="AX55" i="74"/>
  <c r="AW15" i="74"/>
  <c r="AW18" i="74"/>
  <c r="AW28" i="74"/>
  <c r="AY19" i="74"/>
  <c r="AM16" i="76"/>
  <c r="AM13" i="76"/>
  <c r="AM48" i="113"/>
  <c r="AM15" i="76"/>
  <c r="AN49" i="76"/>
  <c r="AM14" i="76"/>
  <c r="BA17" i="74"/>
  <c r="BA46" i="74"/>
  <c r="BA28" i="74"/>
  <c r="BA37" i="74"/>
  <c r="AS28" i="74"/>
  <c r="AS37" i="74"/>
  <c r="AB14" i="74"/>
  <c r="AB28" i="74"/>
  <c r="AB17" i="74"/>
  <c r="AV28" i="74"/>
  <c r="AV37" i="74"/>
  <c r="AZ46" i="74"/>
  <c r="AZ28" i="74"/>
  <c r="AZ37" i="74"/>
  <c r="AU37" i="74"/>
  <c r="AU28" i="74"/>
  <c r="AV55" i="74"/>
  <c r="AI15" i="74"/>
  <c r="AI41" i="113"/>
  <c r="AI55" i="74"/>
  <c r="AI17" i="74"/>
  <c r="AI14" i="74"/>
  <c r="AI16" i="74"/>
  <c r="AI18" i="74"/>
  <c r="AS15" i="74"/>
  <c r="AS14" i="74"/>
  <c r="AS16" i="74"/>
  <c r="AS41" i="113"/>
  <c r="AT55" i="74"/>
  <c r="AS18" i="74"/>
  <c r="AS55" i="74"/>
  <c r="AS17" i="74"/>
  <c r="BA14" i="74"/>
  <c r="BA16" i="74"/>
  <c r="BA15" i="74"/>
  <c r="BA41" i="113"/>
  <c r="BA18" i="74"/>
  <c r="BA38" i="113"/>
  <c r="AP14" i="76"/>
  <c r="AP16" i="76"/>
  <c r="AP15" i="76"/>
  <c r="AP13" i="76"/>
  <c r="AP49" i="76"/>
  <c r="AP48" i="113"/>
  <c r="AP46" i="113"/>
  <c r="AA14" i="76"/>
  <c r="AA16" i="76"/>
  <c r="AA46" i="113"/>
  <c r="AA48" i="113"/>
  <c r="AA13" i="76"/>
  <c r="AA15" i="76"/>
  <c r="AM41" i="113"/>
  <c r="AM14" i="74"/>
  <c r="AM15" i="74"/>
  <c r="AM18" i="74"/>
  <c r="AM55" i="74"/>
  <c r="AM16" i="74"/>
  <c r="AM17" i="74"/>
  <c r="AQ16" i="76"/>
  <c r="AQ13" i="76"/>
  <c r="AQ15" i="76"/>
  <c r="AQ48" i="113"/>
  <c r="AQ49" i="76"/>
  <c r="AQ14" i="76"/>
  <c r="AB13" i="76"/>
  <c r="AB48" i="113"/>
  <c r="AB16" i="76"/>
  <c r="AB49" i="76"/>
  <c r="AB15" i="76"/>
  <c r="AB14" i="76"/>
  <c r="AC49" i="76"/>
  <c r="AX14" i="76"/>
  <c r="AX16" i="76"/>
  <c r="AX13" i="76"/>
  <c r="AX15" i="76"/>
  <c r="AX48" i="113"/>
  <c r="AX46" i="113"/>
  <c r="AX49" i="76"/>
  <c r="AY49" i="76"/>
  <c r="BA49" i="76"/>
  <c r="AZ49" i="76"/>
  <c r="AZ14" i="76"/>
  <c r="AZ16" i="76"/>
  <c r="AZ13" i="76"/>
  <c r="AZ15" i="76"/>
  <c r="AZ48" i="113"/>
  <c r="AZ46" i="113"/>
  <c r="AV15" i="76"/>
  <c r="AV13" i="76"/>
  <c r="AV14" i="76"/>
  <c r="AV48" i="113"/>
  <c r="AV49" i="76"/>
  <c r="AV16" i="76"/>
  <c r="AW49" i="76"/>
  <c r="AL14" i="76"/>
  <c r="AL15" i="76"/>
  <c r="AL16" i="76"/>
  <c r="AL13" i="76"/>
  <c r="AL48" i="113"/>
  <c r="AM49" i="76"/>
  <c r="AL49" i="76"/>
  <c r="AS49" i="76"/>
  <c r="AR13" i="76"/>
  <c r="AR16" i="76"/>
  <c r="AR15" i="76"/>
  <c r="AR48" i="113"/>
  <c r="AR14" i="76"/>
  <c r="AR49" i="76"/>
  <c r="AK49" i="76"/>
  <c r="AJ13" i="76"/>
  <c r="AJ48" i="113"/>
  <c r="AJ14" i="76"/>
  <c r="AJ16" i="76"/>
  <c r="AJ49" i="76"/>
  <c r="AJ15" i="76"/>
  <c r="AU17" i="74"/>
  <c r="AU14" i="74"/>
  <c r="AU16" i="74"/>
  <c r="AU18" i="74"/>
  <c r="AU41" i="113"/>
  <c r="AU55" i="74"/>
  <c r="AU15" i="74"/>
  <c r="AH13" i="76"/>
  <c r="AH16" i="76"/>
  <c r="AH15" i="76"/>
  <c r="AI49" i="76"/>
  <c r="AH48" i="113"/>
  <c r="AH49" i="76"/>
  <c r="AF15" i="76"/>
  <c r="AF13" i="76"/>
  <c r="AF16" i="76"/>
  <c r="AF48" i="113"/>
  <c r="AF14" i="76"/>
  <c r="AF49" i="76"/>
  <c r="AG49" i="76"/>
  <c r="AT14" i="76"/>
  <c r="AT16" i="76"/>
  <c r="AT15" i="76"/>
  <c r="AT49" i="76"/>
  <c r="AT48" i="113"/>
  <c r="AU49" i="76"/>
  <c r="AT13" i="76"/>
  <c r="AD14" i="76"/>
  <c r="AD16" i="76"/>
  <c r="AD15" i="76"/>
  <c r="AD13" i="76"/>
  <c r="AE49" i="76"/>
  <c r="AD48" i="113"/>
  <c r="AD49" i="76"/>
  <c r="BE74" i="66"/>
  <c r="AJ41" i="113"/>
  <c r="AJ55" i="74"/>
  <c r="AJ15" i="74"/>
  <c r="AJ18" i="74"/>
  <c r="AJ17" i="74"/>
  <c r="AJ14" i="74"/>
  <c r="AK55" i="74"/>
  <c r="AJ16" i="74"/>
  <c r="BB26" i="113"/>
  <c r="F14" i="112"/>
  <c r="AX26" i="113"/>
  <c r="AQ50" i="65"/>
  <c r="AC55" i="65"/>
  <c r="AR55" i="65"/>
  <c r="AL55" i="65"/>
  <c r="AO55" i="65"/>
  <c r="AT55" i="65"/>
  <c r="AP55" i="65"/>
  <c r="AX55" i="65"/>
  <c r="AG55" i="65"/>
  <c r="AH55" i="65"/>
  <c r="AD55" i="65"/>
  <c r="AB91" i="65"/>
  <c r="AQ91" i="65"/>
  <c r="AQ67" i="65"/>
  <c r="AQ55" i="65"/>
  <c r="AW67" i="65"/>
  <c r="AX91" i="65"/>
  <c r="AW55" i="65"/>
  <c r="AW91" i="65"/>
  <c r="AS91" i="65"/>
  <c r="AS67" i="65"/>
  <c r="AT91" i="65"/>
  <c r="AS55" i="65"/>
  <c r="AV55" i="65"/>
  <c r="AV91" i="65"/>
  <c r="AV67" i="65"/>
  <c r="AV50" i="65"/>
  <c r="BD91" i="65"/>
  <c r="BD67" i="65"/>
  <c r="AJ55" i="65"/>
  <c r="AJ91" i="65"/>
  <c r="AJ50" i="65"/>
  <c r="AJ29" i="113" s="1"/>
  <c r="AU91" i="65"/>
  <c r="AU67" i="65"/>
  <c r="AU55" i="65"/>
  <c r="AY91" i="65"/>
  <c r="AY67" i="65"/>
  <c r="AY79" i="65"/>
  <c r="AY55" i="65"/>
  <c r="AE55" i="65"/>
  <c r="AE91" i="65"/>
  <c r="AS50" i="65"/>
  <c r="AZ55" i="65"/>
  <c r="AZ91" i="65"/>
  <c r="AZ67" i="65"/>
  <c r="AZ79" i="65"/>
  <c r="AZ50" i="65"/>
  <c r="AZ29" i="113" s="1"/>
  <c r="AF55" i="65"/>
  <c r="AF91" i="65"/>
  <c r="AG91" i="65"/>
  <c r="AF50" i="65"/>
  <c r="AF29" i="113" s="1"/>
  <c r="AM55" i="65"/>
  <c r="AM91" i="65"/>
  <c r="AI55" i="65"/>
  <c r="AI91" i="65"/>
  <c r="AW50" i="65"/>
  <c r="AW29" i="113" s="1"/>
  <c r="AN55" i="65"/>
  <c r="AN91" i="65"/>
  <c r="AO91" i="65"/>
  <c r="BE67" i="65"/>
  <c r="BE91" i="65"/>
  <c r="BC29" i="113"/>
  <c r="AL91" i="65"/>
  <c r="AK91" i="65"/>
  <c r="AK55" i="65"/>
  <c r="AK50" i="65"/>
  <c r="AK29" i="113" s="1"/>
  <c r="BA67" i="65"/>
  <c r="BA79" i="65"/>
  <c r="BA55" i="65"/>
  <c r="BA91" i="65"/>
  <c r="BA50" i="65"/>
  <c r="AD98" i="65"/>
  <c r="AN98" i="65"/>
  <c r="F24" i="112"/>
  <c r="AO98" i="65"/>
  <c r="AM98" i="65"/>
  <c r="AY98" i="65"/>
  <c r="AY86" i="65"/>
  <c r="AI98" i="65"/>
  <c r="D24" i="112"/>
  <c r="AU98" i="65"/>
  <c r="AE98" i="65"/>
  <c r="BD74" i="66"/>
  <c r="BD29" i="113" l="1"/>
  <c r="BE29" i="113"/>
  <c r="AP26" i="113"/>
  <c r="AP98" i="65"/>
  <c r="AR74" i="65"/>
  <c r="AX74" i="65"/>
  <c r="D14" i="112"/>
  <c r="AY74" i="65"/>
  <c r="AU74" i="65"/>
  <c r="AT74" i="65"/>
  <c r="AA29" i="113"/>
  <c r="BC62" i="65"/>
  <c r="AP29" i="113"/>
  <c r="BC74" i="65"/>
  <c r="BE77" i="66"/>
  <c r="AC98" i="65"/>
  <c r="AK19" i="74"/>
  <c r="BA17" i="76"/>
  <c r="AQ19" i="74"/>
  <c r="AV98" i="65"/>
  <c r="AV29" i="113"/>
  <c r="AR98" i="65"/>
  <c r="AQ29" i="113"/>
  <c r="AH98" i="65"/>
  <c r="AG29" i="113"/>
  <c r="AT98" i="65"/>
  <c r="AS29" i="113"/>
  <c r="BB98" i="65"/>
  <c r="BA29" i="113"/>
  <c r="AW17" i="76"/>
  <c r="AR19" i="74"/>
  <c r="AO19" i="74"/>
  <c r="AS17" i="76"/>
  <c r="AO17" i="76"/>
  <c r="AQ98" i="65"/>
  <c r="AW62" i="65"/>
  <c r="AP62" i="65"/>
  <c r="BB62" i="65"/>
  <c r="AN17" i="76"/>
  <c r="AX19" i="74"/>
  <c r="AV19" i="74"/>
  <c r="AD19" i="74"/>
  <c r="AN19" i="74"/>
  <c r="AF19" i="74"/>
  <c r="AT62" i="65"/>
  <c r="AN62" i="65"/>
  <c r="AJ62" i="65"/>
  <c r="AP19" i="74"/>
  <c r="AT19" i="74"/>
  <c r="AZ19" i="74"/>
  <c r="AK17" i="76"/>
  <c r="AE19" i="74"/>
  <c r="AA19" i="74"/>
  <c r="AW19" i="74"/>
  <c r="AM17" i="76"/>
  <c r="AB19" i="74"/>
  <c r="AR17" i="76"/>
  <c r="AT17" i="76"/>
  <c r="AP17" i="76"/>
  <c r="BA19" i="74"/>
  <c r="AI19" i="74"/>
  <c r="AS19" i="74"/>
  <c r="AD17" i="76"/>
  <c r="AU19" i="74"/>
  <c r="AJ17" i="76"/>
  <c r="AZ17" i="76"/>
  <c r="AQ17" i="76"/>
  <c r="AV17" i="76"/>
  <c r="AX17" i="76"/>
  <c r="AF17" i="76"/>
  <c r="AH17" i="76"/>
  <c r="AL17" i="76"/>
  <c r="AB17" i="76"/>
  <c r="AM19" i="74"/>
  <c r="AA17" i="76"/>
  <c r="AJ19" i="74"/>
  <c r="AB98" i="65"/>
  <c r="AY62" i="65"/>
  <c r="AC62" i="65"/>
  <c r="AG62" i="65"/>
  <c r="AE62" i="65"/>
  <c r="AS62" i="65"/>
  <c r="AA26" i="113"/>
  <c r="AD62" i="65"/>
  <c r="AO62" i="65"/>
  <c r="AB62" i="65"/>
  <c r="AU62" i="65"/>
  <c r="AI62" i="65"/>
  <c r="AL62" i="65"/>
  <c r="AM62" i="65"/>
  <c r="AX62" i="65"/>
  <c r="AQ74" i="65"/>
  <c r="AH62" i="65"/>
  <c r="AJ98" i="65"/>
  <c r="AQ62" i="65"/>
  <c r="G6" i="112"/>
  <c r="G13" i="112"/>
  <c r="G10" i="112"/>
  <c r="G11" i="112"/>
  <c r="G12" i="112"/>
  <c r="G9" i="112"/>
  <c r="G7" i="112"/>
  <c r="G8" i="112"/>
  <c r="AR62" i="65"/>
  <c r="AK98" i="65"/>
  <c r="AL98" i="65"/>
  <c r="BC26" i="113"/>
  <c r="AF98" i="65"/>
  <c r="AF62" i="65"/>
  <c r="AZ74" i="65"/>
  <c r="AZ86" i="65"/>
  <c r="AZ26" i="113"/>
  <c r="BD26" i="113"/>
  <c r="BD74" i="65"/>
  <c r="BD98" i="65"/>
  <c r="AZ62" i="65"/>
  <c r="BA26" i="113"/>
  <c r="BA86" i="65"/>
  <c r="BA74" i="65"/>
  <c r="BA62" i="65"/>
  <c r="BA98" i="65"/>
  <c r="BE74" i="65"/>
  <c r="BE98" i="65"/>
  <c r="BE26" i="113"/>
  <c r="AV62" i="65"/>
  <c r="AV74" i="65"/>
  <c r="AZ98" i="65"/>
  <c r="AK62" i="65"/>
  <c r="AG98" i="65"/>
  <c r="AX98" i="65"/>
  <c r="AW74" i="65"/>
  <c r="AW98" i="65"/>
  <c r="AS98" i="65"/>
  <c r="AS74" i="65"/>
  <c r="D27" i="112"/>
  <c r="BD77" i="66"/>
  <c r="F27" i="112"/>
  <c r="E9" i="112" l="1"/>
  <c r="E10" i="112"/>
  <c r="E12" i="112"/>
  <c r="E8" i="112"/>
  <c r="E7" i="112"/>
  <c r="E13" i="112"/>
  <c r="E11" i="112"/>
  <c r="E6" i="112"/>
  <c r="G24" i="112"/>
  <c r="I24" i="112"/>
  <c r="E24" i="112"/>
  <c r="G14" i="112"/>
  <c r="I13" i="112"/>
  <c r="I10" i="112"/>
  <c r="I11" i="112"/>
  <c r="I7" i="112"/>
  <c r="I9" i="112"/>
  <c r="I12" i="112"/>
  <c r="I8" i="112"/>
  <c r="I23" i="112"/>
  <c r="I22" i="112"/>
  <c r="I21" i="112"/>
  <c r="I20" i="112"/>
  <c r="I19" i="112"/>
  <c r="I25" i="112"/>
  <c r="I26" i="112"/>
  <c r="G23" i="112"/>
  <c r="G22" i="112"/>
  <c r="G21" i="112"/>
  <c r="G20" i="112"/>
  <c r="G19" i="112"/>
  <c r="G26" i="112"/>
  <c r="G25" i="112"/>
  <c r="E23" i="112"/>
  <c r="E22" i="112"/>
  <c r="E21" i="112"/>
  <c r="E20" i="112"/>
  <c r="E19" i="112"/>
  <c r="E26" i="112"/>
  <c r="E25" i="112"/>
  <c r="E14" i="112" l="1"/>
  <c r="I14" i="112"/>
  <c r="E27" i="112"/>
  <c r="G27" i="112"/>
  <c r="I27" i="112"/>
</calcChain>
</file>

<file path=xl/sharedStrings.xml><?xml version="1.0" encoding="utf-8"?>
<sst xmlns="http://schemas.openxmlformats.org/spreadsheetml/2006/main" count="1129" uniqueCount="387">
  <si>
    <t>GWP</t>
  </si>
  <si>
    <t>Note</t>
    <phoneticPr fontId="9"/>
  </si>
  <si>
    <t>1.Total</t>
  </si>
  <si>
    <t>0.Contents</t>
    <phoneticPr fontId="9"/>
  </si>
  <si>
    <t>1,000,000,000,000 g</t>
    <phoneticPr fontId="9"/>
  </si>
  <si>
    <t>1 Mt</t>
    <phoneticPr fontId="9"/>
  </si>
  <si>
    <t>1,000,000,000 g</t>
    <phoneticPr fontId="9"/>
  </si>
  <si>
    <t>1 kt</t>
    <phoneticPr fontId="9"/>
  </si>
  <si>
    <t>1,000,000 g</t>
    <phoneticPr fontId="9"/>
  </si>
  <si>
    <t>1 t</t>
    <phoneticPr fontId="9"/>
  </si>
  <si>
    <t>1,000 g</t>
    <phoneticPr fontId="9"/>
  </si>
  <si>
    <t>―</t>
    <phoneticPr fontId="9"/>
  </si>
  <si>
    <t>1 g</t>
    <phoneticPr fontId="9"/>
  </si>
  <si>
    <t>HFCs</t>
    <phoneticPr fontId="9"/>
  </si>
  <si>
    <t>PFCs</t>
    <phoneticPr fontId="9"/>
  </si>
  <si>
    <t xml:space="preserve"> </t>
    <phoneticPr fontId="9"/>
  </si>
  <si>
    <t>http://www-gio.nies.go.jp/aboutghg/nir/nir-j.html</t>
    <phoneticPr fontId="9"/>
  </si>
  <si>
    <t>1 Tg</t>
    <phoneticPr fontId="9"/>
  </si>
  <si>
    <t>1 Gg</t>
    <phoneticPr fontId="9"/>
  </si>
  <si>
    <t>1 Mg</t>
    <phoneticPr fontId="9"/>
  </si>
  <si>
    <t>1 kg</t>
    <phoneticPr fontId="9"/>
  </si>
  <si>
    <t>HFCs</t>
    <phoneticPr fontId="8"/>
  </si>
  <si>
    <r>
      <t>CH</t>
    </r>
    <r>
      <rPr>
        <sz val="11"/>
        <color theme="0" tint="-0.499984740745262"/>
        <rFont val="ＭＳ Ｐ明朝"/>
        <family val="1"/>
        <charset val="128"/>
      </rPr>
      <t>₄</t>
    </r>
  </si>
  <si>
    <r>
      <t>N</t>
    </r>
    <r>
      <rPr>
        <sz val="11"/>
        <color theme="0" tint="-0.499984740745262"/>
        <rFont val="ＭＳ Ｐ明朝"/>
        <family val="1"/>
        <charset val="128"/>
      </rPr>
      <t>₂</t>
    </r>
    <r>
      <rPr>
        <sz val="11"/>
        <color theme="0" tint="-0.499984740745262"/>
        <rFont val="Century"/>
        <family val="1"/>
      </rPr>
      <t>O</t>
    </r>
    <phoneticPr fontId="8"/>
  </si>
  <si>
    <t>PFCs</t>
    <phoneticPr fontId="8"/>
  </si>
  <si>
    <r>
      <t>SF</t>
    </r>
    <r>
      <rPr>
        <sz val="11"/>
        <color theme="0" tint="-0.499984740745262"/>
        <rFont val="ＭＳ Ｐ明朝"/>
        <family val="1"/>
        <charset val="128"/>
      </rPr>
      <t>₆</t>
    </r>
    <phoneticPr fontId="8"/>
  </si>
  <si>
    <r>
      <t>NF</t>
    </r>
    <r>
      <rPr>
        <sz val="11"/>
        <color theme="0" tint="-0.499984740745262"/>
        <rFont val="ＭＳ Ｐ明朝"/>
        <family val="1"/>
        <charset val="128"/>
      </rPr>
      <t>₃</t>
    </r>
    <phoneticPr fontId="8"/>
  </si>
  <si>
    <t>家庭部門</t>
    <phoneticPr fontId="9"/>
  </si>
  <si>
    <t>燃料の燃焼</t>
    <rPh sb="0" eb="2">
      <t>ネンリョウ</t>
    </rPh>
    <rPh sb="3" eb="5">
      <t>ネンショウ</t>
    </rPh>
    <phoneticPr fontId="11"/>
  </si>
  <si>
    <r>
      <t>2016</t>
    </r>
    <r>
      <rPr>
        <sz val="10"/>
        <rFont val="ＭＳ Ｐ明朝"/>
        <family val="1"/>
        <charset val="128"/>
      </rPr>
      <t>年度
（平成</t>
    </r>
    <r>
      <rPr>
        <sz val="10"/>
        <rFont val="Century"/>
        <family val="1"/>
      </rPr>
      <t>34年度）</t>
    </r>
    <r>
      <rPr>
        <sz val="13"/>
        <rFont val="ＭＳ Ｐ明朝"/>
        <family val="1"/>
        <charset val="128"/>
      </rPr>
      <t/>
    </r>
    <rPh sb="5" eb="6">
      <t>ド</t>
    </rPh>
    <rPh sb="13" eb="14">
      <t>ド</t>
    </rPh>
    <phoneticPr fontId="9"/>
  </si>
  <si>
    <t>CO2</t>
    <phoneticPr fontId="9"/>
  </si>
  <si>
    <t>CH4</t>
    <phoneticPr fontId="9"/>
  </si>
  <si>
    <t>N2O</t>
    <phoneticPr fontId="9"/>
  </si>
  <si>
    <r>
      <t>2016</t>
    </r>
    <r>
      <rPr>
        <sz val="10"/>
        <rFont val="ＭＳ Ｐ明朝"/>
        <family val="1"/>
        <charset val="128"/>
      </rPr>
      <t>年
（平成</t>
    </r>
    <r>
      <rPr>
        <sz val="10"/>
        <rFont val="Century"/>
        <family val="1"/>
      </rPr>
      <t>32年）</t>
    </r>
    <r>
      <rPr>
        <sz val="13"/>
        <rFont val="ＭＳ Ｐ明朝"/>
        <family val="1"/>
        <charset val="128"/>
      </rPr>
      <t/>
    </r>
  </si>
  <si>
    <r>
      <t>2016</t>
    </r>
    <r>
      <rPr>
        <sz val="10"/>
        <rFont val="ＭＳ Ｐ明朝"/>
        <family val="1"/>
        <charset val="128"/>
      </rPr>
      <t>年
（平成</t>
    </r>
    <r>
      <rPr>
        <sz val="10"/>
        <rFont val="Century"/>
        <family val="1"/>
      </rPr>
      <t>33年）</t>
    </r>
    <r>
      <rPr>
        <sz val="13"/>
        <rFont val="ＭＳ Ｐ明朝"/>
        <family val="1"/>
        <charset val="128"/>
      </rPr>
      <t/>
    </r>
  </si>
  <si>
    <r>
      <t>2016</t>
    </r>
    <r>
      <rPr>
        <sz val="10"/>
        <rFont val="ＭＳ Ｐ明朝"/>
        <family val="1"/>
        <charset val="128"/>
      </rPr>
      <t>年
（平成</t>
    </r>
    <r>
      <rPr>
        <sz val="10"/>
        <rFont val="Century"/>
        <family val="1"/>
      </rPr>
      <t>34年）</t>
    </r>
    <r>
      <rPr>
        <sz val="13"/>
        <rFont val="ＭＳ Ｐ明朝"/>
        <family val="1"/>
        <charset val="128"/>
      </rPr>
      <t/>
    </r>
  </si>
  <si>
    <t>HFCs</t>
    <phoneticPr fontId="9"/>
  </si>
  <si>
    <t>SF6</t>
    <phoneticPr fontId="9"/>
  </si>
  <si>
    <t>NF3</t>
    <phoneticPr fontId="9"/>
  </si>
  <si>
    <r>
      <t>2019</t>
    </r>
    <r>
      <rPr>
        <sz val="10"/>
        <rFont val="ＭＳ Ｐ明朝"/>
        <family val="1"/>
        <charset val="128"/>
      </rPr>
      <t>年
（平成</t>
    </r>
    <r>
      <rPr>
        <sz val="10"/>
        <rFont val="Century"/>
        <family val="1"/>
      </rPr>
      <t>31</t>
    </r>
    <r>
      <rPr>
        <sz val="10"/>
        <rFont val="ＭＳ Ｐ明朝"/>
        <family val="1"/>
        <charset val="128"/>
      </rPr>
      <t>年）</t>
    </r>
    <phoneticPr fontId="9"/>
  </si>
  <si>
    <t>9.CH4</t>
  </si>
  <si>
    <t>11.N2O</t>
  </si>
  <si>
    <t>13.F-gas</t>
  </si>
  <si>
    <r>
      <rPr>
        <sz val="14"/>
        <rFont val="Century"/>
        <family val="1"/>
      </rPr>
      <t>(2021年度)</t>
    </r>
    <r>
      <rPr>
        <sz val="10"/>
        <rFont val="ＭＳ Ｐ明朝"/>
        <family val="1"/>
        <charset val="128"/>
      </rPr>
      <t/>
    </r>
  </si>
  <si>
    <r>
      <rPr>
        <sz val="14"/>
        <rFont val="Century"/>
        <family val="1"/>
      </rPr>
      <t>(2022年度)</t>
    </r>
    <r>
      <rPr>
        <sz val="10"/>
        <rFont val="ＭＳ Ｐ明朝"/>
        <family val="1"/>
        <charset val="128"/>
      </rPr>
      <t/>
    </r>
  </si>
  <si>
    <r>
      <rPr>
        <sz val="14"/>
        <rFont val="Century"/>
        <family val="1"/>
      </rPr>
      <t>(2015</t>
    </r>
    <r>
      <rPr>
        <sz val="14"/>
        <rFont val="ＭＳ Ｐ明朝"/>
        <family val="1"/>
        <charset val="128"/>
      </rPr>
      <t>年度)</t>
    </r>
    <phoneticPr fontId="9"/>
  </si>
  <si>
    <r>
      <t>CO</t>
    </r>
    <r>
      <rPr>
        <sz val="11"/>
        <color theme="0" tint="-0.499984740745262"/>
        <rFont val="ＭＳ Ｐ明朝"/>
        <family val="1"/>
        <charset val="128"/>
      </rPr>
      <t>₂</t>
    </r>
    <r>
      <rPr>
        <sz val="11"/>
        <color theme="0" tint="-0.499984740745262"/>
        <rFont val="Century"/>
        <family val="1"/>
      </rPr>
      <t xml:space="preserve"> </t>
    </r>
    <phoneticPr fontId="9"/>
  </si>
  <si>
    <t>5.CO2-Share</t>
  </si>
  <si>
    <t>業務その他部門
（商業･ｻｰﾋﾞｽ･事業所等）</t>
    <phoneticPr fontId="9"/>
  </si>
  <si>
    <t>産業部門
（工場等）</t>
    <phoneticPr fontId="9"/>
  </si>
  <si>
    <r>
      <rPr>
        <sz val="10"/>
        <rFont val="ＭＳ Ｐ明朝"/>
        <family val="1"/>
        <charset val="128"/>
      </rPr>
      <t>工業プロセス及び製品の使用</t>
    </r>
    <r>
      <rPr>
        <sz val="10"/>
        <rFont val="Century"/>
        <family val="1"/>
      </rPr>
      <t xml:space="preserve"> </t>
    </r>
    <rPh sb="0" eb="2">
      <t>コウギョウ</t>
    </rPh>
    <phoneticPr fontId="11"/>
  </si>
  <si>
    <t>廃棄物
（埋立、排水処理等）</t>
    <rPh sb="0" eb="3">
      <t>ハイキブツ</t>
    </rPh>
    <phoneticPr fontId="11"/>
  </si>
  <si>
    <t>燃料の燃焼・漏出</t>
    <phoneticPr fontId="9"/>
  </si>
  <si>
    <t>廃棄物
（排水処理、焼却等）</t>
    <rPh sb="5" eb="9">
      <t>ハイスイショリ</t>
    </rPh>
    <rPh sb="10" eb="12">
      <t>ショウキャク</t>
    </rPh>
    <rPh sb="12" eb="13">
      <t>トウ</t>
    </rPh>
    <phoneticPr fontId="9"/>
  </si>
  <si>
    <r>
      <rPr>
        <sz val="9"/>
        <rFont val="ＭＳ Ｐ明朝"/>
        <family val="1"/>
        <charset val="128"/>
      </rPr>
      <t>農業</t>
    </r>
    <r>
      <rPr>
        <sz val="9"/>
        <rFont val="Century"/>
        <family val="1"/>
      </rPr>
      <t xml:space="preserve">
 (</t>
    </r>
    <r>
      <rPr>
        <sz val="9"/>
        <rFont val="ＭＳ Ｐ明朝"/>
        <family val="1"/>
        <charset val="128"/>
      </rPr>
      <t>家畜排せつ物の管理、
農用地の土壌等</t>
    </r>
    <r>
      <rPr>
        <sz val="9"/>
        <rFont val="Century"/>
        <family val="1"/>
      </rPr>
      <t>)</t>
    </r>
    <phoneticPr fontId="9"/>
  </si>
  <si>
    <t>-</t>
    <phoneticPr fontId="9"/>
  </si>
  <si>
    <r>
      <t xml:space="preserve"> </t>
    </r>
    <r>
      <rPr>
        <sz val="10"/>
        <rFont val="ＭＳ Ｐ明朝"/>
        <family val="1"/>
        <charset val="128"/>
      </rPr>
      <t>電気熱配分誤差</t>
    </r>
    <phoneticPr fontId="9"/>
  </si>
  <si>
    <r>
      <rPr>
        <sz val="11"/>
        <color indexed="8"/>
        <rFont val="ＭＳ 明朝"/>
        <family val="1"/>
        <charset val="128"/>
      </rPr>
      <t>■注意事項</t>
    </r>
    <rPh sb="1" eb="3">
      <t>チュウイ</t>
    </rPh>
    <rPh sb="3" eb="5">
      <t>ジコウ</t>
    </rPh>
    <phoneticPr fontId="9"/>
  </si>
  <si>
    <r>
      <rPr>
        <sz val="11"/>
        <color indexed="8"/>
        <rFont val="ＭＳ 明朝"/>
        <family val="1"/>
        <charset val="128"/>
      </rPr>
      <t>【電気・熱配分後排出量】は、発電や熱の生産に伴う排出量を、電力や熱の消費量に応じて各部門に配分した後の値。</t>
    </r>
    <rPh sb="41" eb="42">
      <t>カク</t>
    </rPh>
    <phoneticPr fontId="9"/>
  </si>
  <si>
    <r>
      <rPr>
        <sz val="11"/>
        <color indexed="8"/>
        <rFont val="ＭＳ 明朝"/>
        <family val="1"/>
        <charset val="128"/>
      </rPr>
      <t>■単位に関して</t>
    </r>
    <rPh sb="1" eb="3">
      <t>タンイ</t>
    </rPh>
    <rPh sb="4" eb="5">
      <t>カン</t>
    </rPh>
    <phoneticPr fontId="9"/>
  </si>
  <si>
    <r>
      <t>1</t>
    </r>
    <r>
      <rPr>
        <sz val="11"/>
        <color indexed="8"/>
        <rFont val="ＭＳ 明朝"/>
        <family val="1"/>
        <charset val="128"/>
      </rPr>
      <t>百万トン</t>
    </r>
    <rPh sb="1" eb="2">
      <t>ヒャク</t>
    </rPh>
    <rPh sb="2" eb="3">
      <t>マン</t>
    </rPh>
    <phoneticPr fontId="9"/>
  </si>
  <si>
    <r>
      <t>1</t>
    </r>
    <r>
      <rPr>
        <sz val="11"/>
        <color indexed="8"/>
        <rFont val="ＭＳ 明朝"/>
        <family val="1"/>
        <charset val="128"/>
      </rPr>
      <t>千トン</t>
    </r>
    <rPh sb="1" eb="2">
      <t>セン</t>
    </rPh>
    <phoneticPr fontId="9"/>
  </si>
  <si>
    <r>
      <rPr>
        <sz val="11"/>
        <rFont val="ＭＳ Ｐ明朝"/>
        <family val="1"/>
        <charset val="128"/>
      </rPr>
      <t>製造業（上記を除く）</t>
    </r>
    <rPh sb="0" eb="2">
      <t>セイゾウ</t>
    </rPh>
    <rPh sb="2" eb="3">
      <t>ギョウ</t>
    </rPh>
    <rPh sb="4" eb="6">
      <t>ジョウキ</t>
    </rPh>
    <rPh sb="7" eb="8">
      <t>ノゾ</t>
    </rPh>
    <phoneticPr fontId="9"/>
  </si>
  <si>
    <r>
      <t>CH</t>
    </r>
    <r>
      <rPr>
        <b/>
        <vertAlign val="subscript"/>
        <sz val="16"/>
        <rFont val="Century"/>
        <family val="1"/>
      </rPr>
      <t>4</t>
    </r>
    <r>
      <rPr>
        <b/>
        <sz val="16"/>
        <rFont val="ＭＳ Ｐゴシック"/>
        <family val="3"/>
        <charset val="128"/>
      </rPr>
      <t>排出量（簡約表）</t>
    </r>
    <phoneticPr fontId="9"/>
  </si>
  <si>
    <r>
      <rPr>
        <sz val="11"/>
        <color rgb="FFFFFFFF"/>
        <rFont val="ＭＳ Ｐ明朝"/>
        <family val="1"/>
        <charset val="128"/>
      </rPr>
      <t>液晶製造</t>
    </r>
    <rPh sb="0" eb="2">
      <t>エキショウ</t>
    </rPh>
    <rPh sb="2" eb="4">
      <t>セイゾウ</t>
    </rPh>
    <phoneticPr fontId="9"/>
  </si>
  <si>
    <r>
      <rPr>
        <sz val="11"/>
        <color indexed="8"/>
        <rFont val="ＭＳ 明朝"/>
        <family val="1"/>
        <charset val="128"/>
      </rPr>
      <t>出典：</t>
    </r>
    <r>
      <rPr>
        <sz val="11"/>
        <color indexed="8"/>
        <rFont val="Century"/>
        <family val="1"/>
      </rPr>
      <t>IPCC</t>
    </r>
    <r>
      <rPr>
        <sz val="11"/>
        <color indexed="8"/>
        <rFont val="ＭＳ 明朝"/>
        <family val="1"/>
        <charset val="128"/>
      </rPr>
      <t>第四次評価報告書（</t>
    </r>
    <r>
      <rPr>
        <sz val="11"/>
        <color indexed="8"/>
        <rFont val="Century"/>
        <family val="1"/>
      </rPr>
      <t>2007</t>
    </r>
    <r>
      <rPr>
        <sz val="11"/>
        <color indexed="8"/>
        <rFont val="ＭＳ 明朝"/>
        <family val="1"/>
        <charset val="128"/>
      </rPr>
      <t>）</t>
    </r>
    <rPh sb="0" eb="2">
      <t>シュッテン</t>
    </rPh>
    <phoneticPr fontId="9"/>
  </si>
  <si>
    <t>Industrial Processes</t>
    <phoneticPr fontId="9"/>
  </si>
  <si>
    <t>HFCs</t>
    <phoneticPr fontId="8"/>
  </si>
  <si>
    <t>PFCs</t>
    <phoneticPr fontId="8"/>
  </si>
  <si>
    <r>
      <t>CH</t>
    </r>
    <r>
      <rPr>
        <sz val="11"/>
        <rFont val="ＭＳ 明朝"/>
        <family val="1"/>
        <charset val="128"/>
      </rPr>
      <t>₄</t>
    </r>
  </si>
  <si>
    <r>
      <t>N</t>
    </r>
    <r>
      <rPr>
        <sz val="11"/>
        <rFont val="ＭＳ 明朝"/>
        <family val="1"/>
        <charset val="128"/>
      </rPr>
      <t>₂</t>
    </r>
    <r>
      <rPr>
        <sz val="11"/>
        <rFont val="Century"/>
        <family val="1"/>
      </rPr>
      <t>O</t>
    </r>
  </si>
  <si>
    <r>
      <t>SF</t>
    </r>
    <r>
      <rPr>
        <sz val="11"/>
        <rFont val="ＭＳ 明朝"/>
        <family val="1"/>
        <charset val="128"/>
      </rPr>
      <t>₆</t>
    </r>
  </si>
  <si>
    <r>
      <t>NF</t>
    </r>
    <r>
      <rPr>
        <sz val="11"/>
        <rFont val="ＭＳ 明朝"/>
        <family val="1"/>
        <charset val="128"/>
      </rPr>
      <t>₃</t>
    </r>
  </si>
  <si>
    <r>
      <t>Non-Energy-related CO</t>
    </r>
    <r>
      <rPr>
        <sz val="11"/>
        <color theme="0" tint="-0.499984740745262"/>
        <rFont val="ＭＳ 明朝"/>
        <family val="1"/>
        <charset val="128"/>
      </rPr>
      <t>₂</t>
    </r>
    <phoneticPr fontId="8"/>
  </si>
  <si>
    <t>折れ線グラフ用</t>
    <rPh sb="0" eb="1">
      <t>オ</t>
    </rPh>
    <rPh sb="2" eb="3">
      <t>セン</t>
    </rPh>
    <rPh sb="6" eb="7">
      <t>ヨウ</t>
    </rPh>
    <phoneticPr fontId="9"/>
  </si>
  <si>
    <t>ドーナツグラフ用</t>
    <rPh sb="7" eb="8">
      <t>ヨウ</t>
    </rPh>
    <phoneticPr fontId="9"/>
  </si>
  <si>
    <t>棒グラフ一部兼用</t>
    <rPh sb="4" eb="6">
      <t>イチブ</t>
    </rPh>
    <rPh sb="6" eb="8">
      <t>ケンヨウ</t>
    </rPh>
    <phoneticPr fontId="9"/>
  </si>
  <si>
    <t xml:space="preserve">      (FY2015)</t>
    <phoneticPr fontId="9"/>
  </si>
  <si>
    <t xml:space="preserve">      (FY2016)</t>
  </si>
  <si>
    <t xml:space="preserve">      (FY2017)</t>
  </si>
  <si>
    <t xml:space="preserve">      (FY2018)</t>
  </si>
  <si>
    <t xml:space="preserve">      (FY2019)</t>
  </si>
  <si>
    <t xml:space="preserve">      (FY2020)</t>
  </si>
  <si>
    <t>Energy Industries Sector
(Electric Power Plant, etc.)</t>
    <phoneticPr fontId="9"/>
  </si>
  <si>
    <t>Commercial and other sector
(Commerce, Service, Office, etc.)</t>
    <phoneticPr fontId="9"/>
  </si>
  <si>
    <t>Residential  Sector</t>
    <phoneticPr fontId="9"/>
  </si>
  <si>
    <t>Waste
(Incineration of waste plastics
and waste oil, etc.)</t>
    <phoneticPr fontId="9"/>
  </si>
  <si>
    <t xml:space="preserve">Agriculture and Others
(Fugitive emissions from fuels, etc.) </t>
    <phoneticPr fontId="9"/>
  </si>
  <si>
    <t xml:space="preserve">  in FY2014</t>
    <phoneticPr fontId="9"/>
  </si>
  <si>
    <t>Industries
(Factories, etc.)</t>
    <phoneticPr fontId="9"/>
  </si>
  <si>
    <t>Transport
(Motor vehicles and ships, etc.)</t>
    <phoneticPr fontId="9"/>
  </si>
  <si>
    <r>
      <t xml:space="preserve">Statistical discrepancy
</t>
    </r>
    <r>
      <rPr>
        <sz val="10"/>
        <rFont val="ＭＳ Ｐ明朝"/>
        <family val="1"/>
        <charset val="128"/>
      </rPr>
      <t>　</t>
    </r>
    <r>
      <rPr>
        <sz val="10"/>
        <rFont val="Times New Roman"/>
        <family val="1"/>
      </rPr>
      <t>from power and heat allocation</t>
    </r>
    <phoneticPr fontId="9"/>
  </si>
  <si>
    <t>Agriculture 
(Enteric fermentation, 
Rice cultivation, etc.)</t>
    <phoneticPr fontId="11"/>
  </si>
  <si>
    <t>Waste
(Land filling, Wastewater 
treatment, etc.)</t>
    <phoneticPr fontId="11"/>
  </si>
  <si>
    <t>Fuel Combustion</t>
    <phoneticPr fontId="11"/>
  </si>
  <si>
    <t>Fugitive Emissions from Fuel
(Natural gas and Coal mining)</t>
    <phoneticPr fontId="11"/>
  </si>
  <si>
    <t>Industrial Processes</t>
    <phoneticPr fontId="11"/>
  </si>
  <si>
    <t>J</t>
    <phoneticPr fontId="9"/>
  </si>
  <si>
    <t>E</t>
    <phoneticPr fontId="9"/>
  </si>
  <si>
    <t xml:space="preserve">    in FY1990</t>
    <phoneticPr fontId="9"/>
  </si>
  <si>
    <t xml:space="preserve">    in FY2005</t>
    <phoneticPr fontId="9"/>
  </si>
  <si>
    <t xml:space="preserve">    in FY2013</t>
    <phoneticPr fontId="9"/>
  </si>
  <si>
    <t xml:space="preserve">    in FY2015</t>
    <phoneticPr fontId="9"/>
  </si>
  <si>
    <t xml:space="preserve">    in FY2016</t>
  </si>
  <si>
    <t xml:space="preserve">    in FY2017</t>
  </si>
  <si>
    <t xml:space="preserve">    in FY2018</t>
  </si>
  <si>
    <t xml:space="preserve">    in FY2019</t>
  </si>
  <si>
    <t xml:space="preserve">    in FY2020</t>
  </si>
  <si>
    <t>Agriculture
(Livestock manure management, Agricultural soils, etc.)</t>
    <phoneticPr fontId="9"/>
  </si>
  <si>
    <t>Waste
(Wastewater treatment, 
Waste incineration, etc.)</t>
    <phoneticPr fontId="9"/>
  </si>
  <si>
    <t xml:space="preserve">    in CY1990</t>
    <phoneticPr fontId="9"/>
  </si>
  <si>
    <t xml:space="preserve">    in CY2005</t>
    <phoneticPr fontId="9"/>
  </si>
  <si>
    <t xml:space="preserve">    in CY2013</t>
    <phoneticPr fontId="9"/>
  </si>
  <si>
    <t xml:space="preserve">    in CY2015</t>
    <phoneticPr fontId="9"/>
  </si>
  <si>
    <t xml:space="preserve">    in CY2016</t>
  </si>
  <si>
    <t xml:space="preserve">    in CY2017</t>
  </si>
  <si>
    <t xml:space="preserve">    in CY2018</t>
  </si>
  <si>
    <t xml:space="preserve">    in CY2019</t>
  </si>
  <si>
    <t xml:space="preserve">    in CY2020</t>
  </si>
  <si>
    <t>J</t>
    <phoneticPr fontId="9"/>
  </si>
  <si>
    <t>E</t>
    <phoneticPr fontId="9"/>
  </si>
  <si>
    <t>E</t>
    <phoneticPr fontId="9"/>
  </si>
  <si>
    <t xml:space="preserve">   in FY1990</t>
    <phoneticPr fontId="9"/>
  </si>
  <si>
    <t xml:space="preserve">   in FY2005</t>
    <phoneticPr fontId="9"/>
  </si>
  <si>
    <t xml:space="preserve">   in FY2013</t>
    <phoneticPr fontId="9"/>
  </si>
  <si>
    <t xml:space="preserve">   in FY2015</t>
    <phoneticPr fontId="9"/>
  </si>
  <si>
    <t xml:space="preserve">    in FY2016</t>
    <phoneticPr fontId="9"/>
  </si>
  <si>
    <t xml:space="preserve">   in FY2017</t>
    <phoneticPr fontId="9"/>
  </si>
  <si>
    <t xml:space="preserve">   in FY2018</t>
    <phoneticPr fontId="9"/>
  </si>
  <si>
    <t xml:space="preserve">   in FY2019</t>
    <phoneticPr fontId="9"/>
  </si>
  <si>
    <t xml:space="preserve">   in FY2020</t>
    <phoneticPr fontId="9"/>
  </si>
  <si>
    <r>
      <t>SF</t>
    </r>
    <r>
      <rPr>
        <vertAlign val="subscript"/>
        <sz val="11"/>
        <rFont val="Century"/>
        <family val="1"/>
      </rPr>
      <t>6</t>
    </r>
    <phoneticPr fontId="9"/>
  </si>
  <si>
    <r>
      <t>NF</t>
    </r>
    <r>
      <rPr>
        <vertAlign val="subscript"/>
        <sz val="11"/>
        <rFont val="Century"/>
        <family val="1"/>
      </rPr>
      <t>3</t>
    </r>
    <phoneticPr fontId="9"/>
  </si>
  <si>
    <r>
      <t>N</t>
    </r>
    <r>
      <rPr>
        <b/>
        <vertAlign val="subscript"/>
        <sz val="16"/>
        <rFont val="Century"/>
        <family val="1"/>
      </rPr>
      <t>2</t>
    </r>
    <r>
      <rPr>
        <b/>
        <sz val="16"/>
        <rFont val="Century"/>
        <family val="1"/>
      </rPr>
      <t>O</t>
    </r>
    <r>
      <rPr>
        <b/>
        <sz val="16"/>
        <rFont val="ＭＳ Ｐゴシック"/>
        <family val="3"/>
        <charset val="128"/>
      </rPr>
      <t>排出量（簡約表）</t>
    </r>
    <phoneticPr fontId="9"/>
  </si>
  <si>
    <t>Energy
(Fuel combustion and
 fugitive emissions)</t>
    <phoneticPr fontId="9"/>
  </si>
  <si>
    <r>
      <rPr>
        <sz val="11"/>
        <color indexed="8"/>
        <rFont val="ＭＳ Ｐ明朝"/>
        <family val="1"/>
        <charset val="128"/>
      </rPr>
      <t>１．</t>
    </r>
    <phoneticPr fontId="9"/>
  </si>
  <si>
    <r>
      <rPr>
        <sz val="11"/>
        <color indexed="8"/>
        <rFont val="ＭＳ 明朝"/>
        <family val="1"/>
        <charset val="128"/>
      </rPr>
      <t xml:space="preserve">【電気・熱配分前排出量】は、発電や熱の生産に伴う排出量を、その電力や熱の生産者からの排出として計算した値。
</t>
    </r>
    <phoneticPr fontId="9"/>
  </si>
  <si>
    <r>
      <rPr>
        <sz val="11"/>
        <color indexed="8"/>
        <rFont val="ＭＳ 明朝"/>
        <family val="1"/>
        <charset val="128"/>
      </rPr>
      <t>（電力会社の発電に伴う排出量や熱供給事業者の熱生産による排出量はエネルギー転換部門に、自家用発電や自家用蒸気発生に伴う排出量は産業または業務他部門に計上。）</t>
    </r>
    <phoneticPr fontId="9"/>
  </si>
  <si>
    <r>
      <rPr>
        <sz val="11"/>
        <color theme="1"/>
        <rFont val="ＭＳ Ｐ明朝"/>
        <family val="1"/>
        <charset val="128"/>
      </rPr>
      <t>２．</t>
    </r>
    <phoneticPr fontId="9"/>
  </si>
  <si>
    <r>
      <rPr>
        <sz val="11"/>
        <color indexed="8"/>
        <rFont val="ＭＳ Ｐ明朝"/>
        <family val="1"/>
        <charset val="128"/>
      </rPr>
      <t>特に断りのない限り、各排出量に</t>
    </r>
    <r>
      <rPr>
        <sz val="11"/>
        <color indexed="8"/>
        <rFont val="Century"/>
        <family val="1"/>
      </rPr>
      <t>LULUCF</t>
    </r>
    <r>
      <rPr>
        <sz val="11"/>
        <color indexed="8"/>
        <rFont val="ＭＳ Ｐ明朝"/>
        <family val="1"/>
        <charset val="128"/>
      </rPr>
      <t>（土地利用、土地利用変化及び林業）分野の排出・吸収量は含まれていない。</t>
    </r>
    <phoneticPr fontId="9"/>
  </si>
  <si>
    <r>
      <t>10</t>
    </r>
    <r>
      <rPr>
        <vertAlign val="superscript"/>
        <sz val="11"/>
        <color indexed="8"/>
        <rFont val="Century"/>
        <family val="1"/>
      </rPr>
      <t xml:space="preserve">12 </t>
    </r>
    <r>
      <rPr>
        <sz val="11"/>
        <color indexed="8"/>
        <rFont val="Century"/>
        <family val="1"/>
      </rPr>
      <t>g</t>
    </r>
    <phoneticPr fontId="9"/>
  </si>
  <si>
    <r>
      <t>10</t>
    </r>
    <r>
      <rPr>
        <vertAlign val="superscript"/>
        <sz val="11"/>
        <color indexed="8"/>
        <rFont val="Century"/>
        <family val="1"/>
      </rPr>
      <t>9</t>
    </r>
    <r>
      <rPr>
        <sz val="11"/>
        <color indexed="8"/>
        <rFont val="Century"/>
        <family val="1"/>
      </rPr>
      <t xml:space="preserve"> g</t>
    </r>
    <phoneticPr fontId="9"/>
  </si>
  <si>
    <r>
      <t>10</t>
    </r>
    <r>
      <rPr>
        <vertAlign val="superscript"/>
        <sz val="11"/>
        <color indexed="8"/>
        <rFont val="Century"/>
        <family val="1"/>
      </rPr>
      <t>6</t>
    </r>
    <r>
      <rPr>
        <sz val="11"/>
        <color indexed="8"/>
        <rFont val="Century"/>
        <family val="1"/>
      </rPr>
      <t xml:space="preserve"> g</t>
    </r>
    <phoneticPr fontId="9"/>
  </si>
  <si>
    <r>
      <t>1</t>
    </r>
    <r>
      <rPr>
        <sz val="11"/>
        <color indexed="8"/>
        <rFont val="ＭＳ 明朝"/>
        <family val="1"/>
        <charset val="128"/>
      </rPr>
      <t>トン</t>
    </r>
    <phoneticPr fontId="9"/>
  </si>
  <si>
    <r>
      <t>10</t>
    </r>
    <r>
      <rPr>
        <vertAlign val="superscript"/>
        <sz val="11"/>
        <color indexed="8"/>
        <rFont val="Century"/>
        <family val="1"/>
      </rPr>
      <t>3</t>
    </r>
    <r>
      <rPr>
        <sz val="11"/>
        <color indexed="8"/>
        <rFont val="Century"/>
        <family val="1"/>
      </rPr>
      <t xml:space="preserve"> g</t>
    </r>
    <phoneticPr fontId="9"/>
  </si>
  <si>
    <r>
      <t>CO</t>
    </r>
    <r>
      <rPr>
        <vertAlign val="subscript"/>
        <sz val="11"/>
        <color indexed="8"/>
        <rFont val="Century"/>
        <family val="1"/>
      </rPr>
      <t>2</t>
    </r>
    <phoneticPr fontId="9"/>
  </si>
  <si>
    <r>
      <t>CH</t>
    </r>
    <r>
      <rPr>
        <vertAlign val="subscript"/>
        <sz val="11"/>
        <color indexed="8"/>
        <rFont val="Century"/>
        <family val="1"/>
      </rPr>
      <t>4</t>
    </r>
    <phoneticPr fontId="9"/>
  </si>
  <si>
    <r>
      <t>N</t>
    </r>
    <r>
      <rPr>
        <vertAlign val="subscript"/>
        <sz val="11"/>
        <color indexed="8"/>
        <rFont val="Century"/>
        <family val="1"/>
      </rPr>
      <t>2</t>
    </r>
    <r>
      <rPr>
        <sz val="11"/>
        <color indexed="8"/>
        <rFont val="Century"/>
        <family val="1"/>
      </rPr>
      <t>O</t>
    </r>
    <phoneticPr fontId="9"/>
  </si>
  <si>
    <r>
      <t xml:space="preserve">1,430 </t>
    </r>
    <r>
      <rPr>
        <sz val="11"/>
        <color indexed="8"/>
        <rFont val="ＭＳ 明朝"/>
        <family val="1"/>
        <charset val="128"/>
      </rPr>
      <t>など</t>
    </r>
    <phoneticPr fontId="9"/>
  </si>
  <si>
    <r>
      <t xml:space="preserve">7,390 </t>
    </r>
    <r>
      <rPr>
        <sz val="11"/>
        <color indexed="8"/>
        <rFont val="ＭＳ 明朝"/>
        <family val="1"/>
        <charset val="128"/>
      </rPr>
      <t>など</t>
    </r>
    <phoneticPr fontId="9"/>
  </si>
  <si>
    <r>
      <t>SF</t>
    </r>
    <r>
      <rPr>
        <vertAlign val="subscript"/>
        <sz val="11"/>
        <color indexed="8"/>
        <rFont val="Century"/>
        <family val="1"/>
      </rPr>
      <t>6</t>
    </r>
    <phoneticPr fontId="9"/>
  </si>
  <si>
    <r>
      <t>NF</t>
    </r>
    <r>
      <rPr>
        <vertAlign val="subscript"/>
        <sz val="11"/>
        <color indexed="8"/>
        <rFont val="Century"/>
        <family val="1"/>
      </rPr>
      <t>3</t>
    </r>
    <phoneticPr fontId="9"/>
  </si>
  <si>
    <r>
      <rPr>
        <sz val="11"/>
        <color indexed="8"/>
        <rFont val="ＭＳ 明朝"/>
        <family val="1"/>
        <charset val="128"/>
      </rPr>
      <t>■地球温暖化係数（</t>
    </r>
    <r>
      <rPr>
        <sz val="11"/>
        <color indexed="8"/>
        <rFont val="Century"/>
        <family val="1"/>
      </rPr>
      <t xml:space="preserve">GWP): </t>
    </r>
    <r>
      <rPr>
        <sz val="11"/>
        <color indexed="8"/>
        <rFont val="ＭＳ 明朝"/>
        <family val="1"/>
        <charset val="128"/>
      </rPr>
      <t>時間枠＝</t>
    </r>
    <r>
      <rPr>
        <sz val="11"/>
        <color indexed="8"/>
        <rFont val="Century"/>
        <family val="1"/>
      </rPr>
      <t>100</t>
    </r>
    <r>
      <rPr>
        <sz val="11"/>
        <color indexed="8"/>
        <rFont val="ＭＳ 明朝"/>
        <family val="1"/>
        <charset val="128"/>
      </rPr>
      <t>年</t>
    </r>
    <rPh sb="1" eb="3">
      <t>チキュウ</t>
    </rPh>
    <rPh sb="3" eb="6">
      <t>オンダンカ</t>
    </rPh>
    <rPh sb="6" eb="8">
      <t>ケイスウ</t>
    </rPh>
    <rPh sb="15" eb="18">
      <t>ジカンワク</t>
    </rPh>
    <rPh sb="22" eb="23">
      <t>ネン</t>
    </rPh>
    <phoneticPr fontId="9"/>
  </si>
  <si>
    <r>
      <t xml:space="preserve"> </t>
    </r>
    <r>
      <rPr>
        <sz val="11"/>
        <rFont val="ＭＳ 明朝"/>
        <family val="1"/>
        <charset val="128"/>
      </rPr>
      <t>※参考：　</t>
    </r>
    <r>
      <rPr>
        <sz val="11"/>
        <rFont val="Century"/>
        <family val="1"/>
      </rPr>
      <t>2012</t>
    </r>
    <r>
      <rPr>
        <sz val="11"/>
        <rFont val="ＭＳ 明朝"/>
        <family val="1"/>
        <charset val="128"/>
      </rPr>
      <t>年度確報値以前は、</t>
    </r>
    <r>
      <rPr>
        <sz val="11"/>
        <rFont val="Century"/>
        <family val="1"/>
      </rPr>
      <t>IPCC</t>
    </r>
    <r>
      <rPr>
        <sz val="11"/>
        <rFont val="ＭＳ 明朝"/>
        <family val="1"/>
        <charset val="128"/>
      </rPr>
      <t>第二次評価報告書</t>
    </r>
    <r>
      <rPr>
        <sz val="11"/>
        <rFont val="Century"/>
        <family val="1"/>
      </rPr>
      <t xml:space="preserve">(1995) </t>
    </r>
    <r>
      <rPr>
        <sz val="11"/>
        <rFont val="ＭＳ 明朝"/>
        <family val="1"/>
        <charset val="128"/>
      </rPr>
      <t>に記載の地球温暖化係数を使用していた。</t>
    </r>
    <rPh sb="2" eb="4">
      <t>サンコウ</t>
    </rPh>
    <rPh sb="10" eb="12">
      <t>ネンド</t>
    </rPh>
    <rPh sb="12" eb="14">
      <t>カクホウ</t>
    </rPh>
    <rPh sb="14" eb="15">
      <t>チ</t>
    </rPh>
    <rPh sb="15" eb="17">
      <t>イゼン</t>
    </rPh>
    <rPh sb="23" eb="24">
      <t>ダイ</t>
    </rPh>
    <rPh sb="24" eb="26">
      <t>ニジ</t>
    </rPh>
    <rPh sb="26" eb="28">
      <t>ヒョウカ</t>
    </rPh>
    <rPh sb="28" eb="31">
      <t>ホウコクショ</t>
    </rPh>
    <rPh sb="39" eb="41">
      <t>キサイ</t>
    </rPh>
    <rPh sb="42" eb="44">
      <t>チキュウ</t>
    </rPh>
    <rPh sb="44" eb="47">
      <t>オンダンカ</t>
    </rPh>
    <rPh sb="47" eb="49">
      <t>ケイスウ</t>
    </rPh>
    <rPh sb="50" eb="52">
      <t>シヨウ</t>
    </rPh>
    <phoneticPr fontId="9"/>
  </si>
  <si>
    <r>
      <rPr>
        <sz val="11"/>
        <color theme="1"/>
        <rFont val="ＭＳ 明朝"/>
        <family val="1"/>
        <charset val="128"/>
      </rPr>
      <t>間接</t>
    </r>
    <r>
      <rPr>
        <sz val="11"/>
        <color theme="1"/>
        <rFont val="Century"/>
        <family val="1"/>
      </rPr>
      <t>CO</t>
    </r>
    <r>
      <rPr>
        <vertAlign val="subscript"/>
        <sz val="11"/>
        <color indexed="8"/>
        <rFont val="Century"/>
        <family val="1"/>
      </rPr>
      <t>2</t>
    </r>
    <r>
      <rPr>
        <sz val="11"/>
        <color indexed="8"/>
        <rFont val="ＭＳ 明朝"/>
        <family val="1"/>
        <charset val="128"/>
      </rPr>
      <t>はこれらの排出量を</t>
    </r>
    <r>
      <rPr>
        <sz val="11"/>
        <color indexed="8"/>
        <rFont val="Century"/>
        <family val="1"/>
      </rPr>
      <t>CO</t>
    </r>
    <r>
      <rPr>
        <vertAlign val="subscript"/>
        <sz val="11"/>
        <color indexed="8"/>
        <rFont val="Century"/>
        <family val="1"/>
      </rPr>
      <t>2</t>
    </r>
    <r>
      <rPr>
        <sz val="11"/>
        <color indexed="8"/>
        <rFont val="ＭＳ 明朝"/>
        <family val="1"/>
        <charset val="128"/>
      </rPr>
      <t>換算した値を示す。ただし、燃焼起源及びバイオマス起源の</t>
    </r>
    <r>
      <rPr>
        <sz val="11"/>
        <color indexed="8"/>
        <rFont val="Century"/>
        <family val="1"/>
      </rPr>
      <t>CO</t>
    </r>
    <r>
      <rPr>
        <sz val="11"/>
        <color indexed="8"/>
        <rFont val="ＭＳ 明朝"/>
        <family val="1"/>
        <charset val="128"/>
      </rPr>
      <t>、</t>
    </r>
    <r>
      <rPr>
        <sz val="11"/>
        <color indexed="8"/>
        <rFont val="Century"/>
        <family val="1"/>
      </rPr>
      <t>CH</t>
    </r>
    <r>
      <rPr>
        <vertAlign val="subscript"/>
        <sz val="11"/>
        <color indexed="8"/>
        <rFont val="Century"/>
        <family val="1"/>
      </rPr>
      <t>4</t>
    </r>
    <r>
      <rPr>
        <sz val="11"/>
        <color indexed="8"/>
        <rFont val="ＭＳ 明朝"/>
        <family val="1"/>
        <charset val="128"/>
      </rPr>
      <t>及び</t>
    </r>
    <r>
      <rPr>
        <sz val="11"/>
        <color indexed="8"/>
        <rFont val="Century"/>
        <family val="1"/>
      </rPr>
      <t>NMVOC</t>
    </r>
    <r>
      <rPr>
        <sz val="11"/>
        <color indexed="8"/>
        <rFont val="ＭＳ 明朝"/>
        <family val="1"/>
        <charset val="128"/>
      </rPr>
      <t>に由来する排出量は、二重計上や</t>
    </r>
    <rPh sb="0" eb="2">
      <t>カンセツ</t>
    </rPh>
    <rPh sb="10" eb="12">
      <t>ハイシュツ</t>
    </rPh>
    <rPh sb="12" eb="13">
      <t>リョウ</t>
    </rPh>
    <rPh sb="17" eb="19">
      <t>カンサン</t>
    </rPh>
    <rPh sb="21" eb="22">
      <t>アタイ</t>
    </rPh>
    <rPh sb="23" eb="24">
      <t>シメ</t>
    </rPh>
    <phoneticPr fontId="9"/>
  </si>
  <si>
    <r>
      <rPr>
        <sz val="11"/>
        <color theme="1"/>
        <rFont val="ＭＳ 明朝"/>
        <family val="1"/>
        <charset val="128"/>
      </rPr>
      <t>カーボンニュートラルの観点から計上対象外とする。なお、この間接</t>
    </r>
    <r>
      <rPr>
        <sz val="11"/>
        <color theme="1"/>
        <rFont val="Century"/>
        <family val="1"/>
      </rPr>
      <t>CO</t>
    </r>
    <r>
      <rPr>
        <vertAlign val="subscript"/>
        <sz val="11"/>
        <color theme="1"/>
        <rFont val="Century"/>
        <family val="1"/>
      </rPr>
      <t>2</t>
    </r>
    <r>
      <rPr>
        <sz val="11"/>
        <color theme="1"/>
        <rFont val="ＭＳ 明朝"/>
        <family val="1"/>
        <charset val="128"/>
      </rPr>
      <t>とは、電気・熱配分後排出量（</t>
    </r>
    <r>
      <rPr>
        <sz val="11"/>
        <color theme="1"/>
        <rFont val="Century"/>
        <family val="1"/>
      </rPr>
      <t>2015</t>
    </r>
    <r>
      <rPr>
        <sz val="11"/>
        <color theme="1"/>
        <rFont val="ＭＳ 明朝"/>
        <family val="1"/>
        <charset val="128"/>
      </rPr>
      <t>年度速報値まで「間接排出量」と呼称）とは異なる。</t>
    </r>
    <phoneticPr fontId="9"/>
  </si>
  <si>
    <t>温室効果ガス排出量</t>
    <phoneticPr fontId="8"/>
  </si>
  <si>
    <t>Notes</t>
    <phoneticPr fontId="9"/>
  </si>
  <si>
    <t>7.F-gas</t>
    <phoneticPr fontId="9"/>
  </si>
  <si>
    <r>
      <rPr>
        <sz val="11"/>
        <rFont val="ＭＳ Ｐ明朝"/>
        <family val="1"/>
        <charset val="128"/>
      </rPr>
      <t>国立環境研究所　温室効果ガスインベントリオフィス</t>
    </r>
    <rPh sb="0" eb="2">
      <t>コクリツ</t>
    </rPh>
    <rPh sb="2" eb="4">
      <t>カンキョウ</t>
    </rPh>
    <rPh sb="4" eb="7">
      <t>ケンキュウショ</t>
    </rPh>
    <rPh sb="8" eb="10">
      <t>オンシツ</t>
    </rPh>
    <rPh sb="10" eb="12">
      <t>コウカ</t>
    </rPh>
    <phoneticPr fontId="9"/>
  </si>
  <si>
    <r>
      <rPr>
        <sz val="11"/>
        <rFont val="ＭＳ Ｐ明朝"/>
        <family val="1"/>
        <charset val="128"/>
      </rPr>
      <t>内容</t>
    </r>
    <rPh sb="0" eb="2">
      <t>ナイヨウ</t>
    </rPh>
    <phoneticPr fontId="9"/>
  </si>
  <si>
    <r>
      <rPr>
        <sz val="11"/>
        <rFont val="ＭＳ Ｐ明朝"/>
        <family val="1"/>
        <charset val="128"/>
      </rPr>
      <t>本シート</t>
    </r>
    <rPh sb="0" eb="1">
      <t>ホン</t>
    </rPh>
    <phoneticPr fontId="9"/>
  </si>
  <si>
    <r>
      <rPr>
        <u/>
        <sz val="11"/>
        <color indexed="12"/>
        <rFont val="ＭＳ Ｐ明朝"/>
        <family val="1"/>
        <charset val="128"/>
      </rPr>
      <t>単位／地球温暖化係数／その他注意事項</t>
    </r>
    <rPh sb="0" eb="2">
      <t>タンイ</t>
    </rPh>
    <rPh sb="3" eb="5">
      <t>チキュウ</t>
    </rPh>
    <rPh sb="5" eb="8">
      <t>オンダンカ</t>
    </rPh>
    <rPh sb="8" eb="10">
      <t>ケイスウ</t>
    </rPh>
    <rPh sb="13" eb="14">
      <t>タ</t>
    </rPh>
    <rPh sb="14" eb="16">
      <t>チュウイ</t>
    </rPh>
    <rPh sb="16" eb="18">
      <t>ジコウ</t>
    </rPh>
    <phoneticPr fontId="9"/>
  </si>
  <si>
    <r>
      <rPr>
        <u/>
        <sz val="11"/>
        <color indexed="12"/>
        <rFont val="ＭＳ Ｐ明朝"/>
        <family val="1"/>
        <charset val="128"/>
      </rPr>
      <t>温室効果ガス排出量</t>
    </r>
    <rPh sb="0" eb="2">
      <t>オンシツ</t>
    </rPh>
    <rPh sb="2" eb="4">
      <t>コウカ</t>
    </rPh>
    <rPh sb="6" eb="8">
      <t>ハイシュツ</t>
    </rPh>
    <rPh sb="8" eb="9">
      <t>リョウ</t>
    </rPh>
    <phoneticPr fontId="9"/>
  </si>
  <si>
    <r>
      <rPr>
        <sz val="11"/>
        <rFont val="ＭＳ Ｐ明朝"/>
        <family val="1"/>
        <charset val="128"/>
      </rPr>
      <t>シート名／</t>
    </r>
    <r>
      <rPr>
        <sz val="11"/>
        <rFont val="Century"/>
        <family val="1"/>
      </rPr>
      <t>Sheets</t>
    </r>
    <rPh sb="3" eb="4">
      <t>メイ</t>
    </rPh>
    <phoneticPr fontId="9"/>
  </si>
  <si>
    <r>
      <rPr>
        <sz val="12"/>
        <rFont val="ＭＳ 明朝"/>
        <family val="1"/>
        <charset val="128"/>
      </rPr>
      <t>隠しシート（公表時に非表示）</t>
    </r>
    <rPh sb="0" eb="1">
      <t>カク</t>
    </rPh>
    <rPh sb="6" eb="8">
      <t>コウヒョウ</t>
    </rPh>
    <rPh sb="8" eb="9">
      <t>ジ</t>
    </rPh>
    <rPh sb="10" eb="13">
      <t>ヒヒョウジ</t>
    </rPh>
    <phoneticPr fontId="9"/>
  </si>
  <si>
    <t>J</t>
    <phoneticPr fontId="9"/>
  </si>
  <si>
    <t>速報値</t>
    <rPh sb="0" eb="3">
      <t>ソクホウチ</t>
    </rPh>
    <phoneticPr fontId="9"/>
  </si>
  <si>
    <r>
      <rPr>
        <sz val="14"/>
        <rFont val="Century"/>
        <family val="1"/>
      </rPr>
      <t>2017</t>
    </r>
    <r>
      <rPr>
        <sz val="14"/>
        <rFont val="ＭＳ Ｐ明朝"/>
        <family val="1"/>
        <charset val="128"/>
      </rPr>
      <t>年度</t>
    </r>
    <r>
      <rPr>
        <sz val="10"/>
        <rFont val="ＭＳ Ｐ明朝"/>
        <family val="1"/>
        <charset val="128"/>
      </rPr>
      <t/>
    </r>
    <phoneticPr fontId="9"/>
  </si>
  <si>
    <r>
      <rPr>
        <sz val="14"/>
        <rFont val="Century"/>
        <family val="1"/>
      </rPr>
      <t>2016</t>
    </r>
    <r>
      <rPr>
        <sz val="14"/>
        <rFont val="ＭＳ Ｐ明朝"/>
        <family val="1"/>
        <charset val="128"/>
      </rPr>
      <t>年度</t>
    </r>
    <r>
      <rPr>
        <sz val="10"/>
        <rFont val="ＭＳ Ｐ明朝"/>
        <family val="1"/>
        <charset val="128"/>
      </rPr>
      <t/>
    </r>
    <phoneticPr fontId="9"/>
  </si>
  <si>
    <r>
      <rPr>
        <sz val="14"/>
        <rFont val="Century"/>
        <family val="1"/>
      </rPr>
      <t>2018</t>
    </r>
    <r>
      <rPr>
        <sz val="14"/>
        <rFont val="ＭＳ Ｐ明朝"/>
        <family val="1"/>
        <charset val="128"/>
      </rPr>
      <t>年度</t>
    </r>
    <r>
      <rPr>
        <sz val="10"/>
        <rFont val="ＭＳ Ｐ明朝"/>
        <family val="1"/>
        <charset val="128"/>
      </rPr>
      <t/>
    </r>
    <phoneticPr fontId="9"/>
  </si>
  <si>
    <r>
      <rPr>
        <sz val="14"/>
        <rFont val="Century"/>
        <family val="1"/>
      </rPr>
      <t>2019</t>
    </r>
    <r>
      <rPr>
        <sz val="14"/>
        <rFont val="ＭＳ Ｐ明朝"/>
        <family val="1"/>
        <charset val="128"/>
      </rPr>
      <t>年度</t>
    </r>
    <r>
      <rPr>
        <sz val="10"/>
        <rFont val="ＭＳ Ｐ明朝"/>
        <family val="1"/>
        <charset val="128"/>
      </rPr>
      <t/>
    </r>
    <phoneticPr fontId="9"/>
  </si>
  <si>
    <r>
      <rPr>
        <sz val="14"/>
        <rFont val="Century"/>
        <family val="1"/>
      </rPr>
      <t>2020</t>
    </r>
    <r>
      <rPr>
        <sz val="14"/>
        <rFont val="ＭＳ Ｐ明朝"/>
        <family val="1"/>
        <charset val="128"/>
      </rPr>
      <t>年度</t>
    </r>
    <r>
      <rPr>
        <sz val="10"/>
        <rFont val="ＭＳ Ｐ明朝"/>
        <family val="1"/>
        <charset val="128"/>
      </rPr>
      <t/>
    </r>
    <phoneticPr fontId="9"/>
  </si>
  <si>
    <r>
      <rPr>
        <sz val="9"/>
        <rFont val="ＭＳ Ｐ明朝"/>
        <family val="1"/>
        <charset val="128"/>
      </rPr>
      <t>工業プロセス及び製品の使用</t>
    </r>
    <r>
      <rPr>
        <sz val="9"/>
        <rFont val="Century"/>
        <family val="1"/>
      </rPr>
      <t xml:space="preserve">
</t>
    </r>
    <r>
      <rPr>
        <sz val="9"/>
        <rFont val="ＭＳ Ｐ明朝"/>
        <family val="1"/>
        <charset val="128"/>
      </rPr>
      <t>（化学産業、半導体・液晶製造工程等）</t>
    </r>
    <rPh sb="6" eb="7">
      <t>オヨ</t>
    </rPh>
    <rPh sb="8" eb="10">
      <t>セイヒン</t>
    </rPh>
    <rPh sb="11" eb="13">
      <t>シヨウ</t>
    </rPh>
    <rPh sb="20" eb="23">
      <t>ハンドウタイ</t>
    </rPh>
    <rPh sb="24" eb="26">
      <t>エキショウ</t>
    </rPh>
    <rPh sb="26" eb="28">
      <t>セイゾウ</t>
    </rPh>
    <rPh sb="28" eb="30">
      <t>コウテイ</t>
    </rPh>
    <phoneticPr fontId="9"/>
  </si>
  <si>
    <r>
      <t>1990</t>
    </r>
    <r>
      <rPr>
        <sz val="10"/>
        <rFont val="ＭＳ 明朝"/>
        <family val="1"/>
        <charset val="128"/>
      </rPr>
      <t>年度</t>
    </r>
    <rPh sb="4" eb="6">
      <t>ネンドヘイセイネンド</t>
    </rPh>
    <phoneticPr fontId="9"/>
  </si>
  <si>
    <r>
      <t>2005</t>
    </r>
    <r>
      <rPr>
        <sz val="10"/>
        <rFont val="ＭＳ 明朝"/>
        <family val="1"/>
        <charset val="128"/>
      </rPr>
      <t>年度</t>
    </r>
    <r>
      <rPr>
        <sz val="10"/>
        <rFont val="Century"/>
        <family val="1"/>
      </rPr>
      <t/>
    </r>
    <rPh sb="5" eb="6">
      <t>ド</t>
    </rPh>
    <phoneticPr fontId="9"/>
  </si>
  <si>
    <r>
      <t>2013</t>
    </r>
    <r>
      <rPr>
        <sz val="10"/>
        <rFont val="ＭＳ 明朝"/>
        <family val="1"/>
        <charset val="128"/>
      </rPr>
      <t>年度</t>
    </r>
    <rPh sb="5" eb="6">
      <t>ド</t>
    </rPh>
    <phoneticPr fontId="9"/>
  </si>
  <si>
    <r>
      <t>2015</t>
    </r>
    <r>
      <rPr>
        <sz val="10"/>
        <rFont val="ＭＳ Ｐ明朝"/>
        <family val="1"/>
        <charset val="128"/>
      </rPr>
      <t>年度</t>
    </r>
    <rPh sb="5" eb="6">
      <t>ド</t>
    </rPh>
    <phoneticPr fontId="9"/>
  </si>
  <si>
    <r>
      <t>2016</t>
    </r>
    <r>
      <rPr>
        <sz val="10"/>
        <rFont val="ＭＳ Ｐ明朝"/>
        <family val="1"/>
        <charset val="128"/>
      </rPr>
      <t>年度</t>
    </r>
    <rPh sb="5" eb="6">
      <t>ド</t>
    </rPh>
    <phoneticPr fontId="9"/>
  </si>
  <si>
    <r>
      <t>2017</t>
    </r>
    <r>
      <rPr>
        <sz val="10"/>
        <rFont val="ＭＳ Ｐ明朝"/>
        <family val="1"/>
        <charset val="128"/>
      </rPr>
      <t>年度</t>
    </r>
    <rPh sb="5" eb="6">
      <t>ド</t>
    </rPh>
    <phoneticPr fontId="9"/>
  </si>
  <si>
    <r>
      <t>2019</t>
    </r>
    <r>
      <rPr>
        <sz val="10"/>
        <rFont val="ＭＳ Ｐ明朝"/>
        <family val="1"/>
        <charset val="128"/>
      </rPr>
      <t>年度</t>
    </r>
    <rPh sb="5" eb="6">
      <t>ド</t>
    </rPh>
    <phoneticPr fontId="9"/>
  </si>
  <si>
    <r>
      <t>2020年度</t>
    </r>
    <r>
      <rPr>
        <sz val="10"/>
        <rFont val="ＭＳ Ｐ明朝"/>
        <family val="1"/>
        <charset val="128"/>
      </rPr>
      <t/>
    </r>
    <rPh sb="5" eb="6">
      <t>ド</t>
    </rPh>
    <phoneticPr fontId="9"/>
  </si>
  <si>
    <r>
      <t>2021年度</t>
    </r>
    <r>
      <rPr>
        <sz val="10"/>
        <rFont val="ＭＳ Ｐ明朝"/>
        <family val="1"/>
        <charset val="128"/>
      </rPr>
      <t/>
    </r>
    <rPh sb="5" eb="6">
      <t>ド</t>
    </rPh>
    <phoneticPr fontId="9"/>
  </si>
  <si>
    <r>
      <t>1990</t>
    </r>
    <r>
      <rPr>
        <sz val="10"/>
        <rFont val="ＭＳ 明朝"/>
        <family val="1"/>
        <charset val="128"/>
      </rPr>
      <t>年度</t>
    </r>
    <rPh sb="4" eb="5">
      <t>ネン</t>
    </rPh>
    <rPh sb="5" eb="6">
      <t>ド</t>
    </rPh>
    <phoneticPr fontId="9"/>
  </si>
  <si>
    <r>
      <t>2005</t>
    </r>
    <r>
      <rPr>
        <sz val="10"/>
        <rFont val="ＭＳ 明朝"/>
        <family val="1"/>
        <charset val="128"/>
      </rPr>
      <t>年度</t>
    </r>
    <r>
      <rPr>
        <sz val="10"/>
        <rFont val="ＭＳ 明朝"/>
        <family val="1"/>
        <charset val="128"/>
      </rPr>
      <t/>
    </r>
    <rPh sb="5" eb="6">
      <t>ド</t>
    </rPh>
    <phoneticPr fontId="9"/>
  </si>
  <si>
    <r>
      <t>1990</t>
    </r>
    <r>
      <rPr>
        <sz val="10"/>
        <rFont val="ＭＳ 明朝"/>
        <family val="1"/>
        <charset val="128"/>
      </rPr>
      <t>年</t>
    </r>
    <rPh sb="4" eb="5">
      <t>ネン</t>
    </rPh>
    <phoneticPr fontId="9"/>
  </si>
  <si>
    <r>
      <t>2005</t>
    </r>
    <r>
      <rPr>
        <sz val="10"/>
        <rFont val="ＭＳ 明朝"/>
        <family val="1"/>
        <charset val="128"/>
      </rPr>
      <t>年</t>
    </r>
    <r>
      <rPr>
        <sz val="10"/>
        <rFont val="ＭＳ 明朝"/>
        <family val="1"/>
        <charset val="128"/>
      </rPr>
      <t/>
    </r>
    <phoneticPr fontId="9"/>
  </si>
  <si>
    <r>
      <t>2013</t>
    </r>
    <r>
      <rPr>
        <sz val="10"/>
        <rFont val="ＭＳ 明朝"/>
        <family val="1"/>
        <charset val="128"/>
      </rPr>
      <t>年</t>
    </r>
    <phoneticPr fontId="9"/>
  </si>
  <si>
    <r>
      <t>2015</t>
    </r>
    <r>
      <rPr>
        <sz val="10"/>
        <rFont val="ＭＳ Ｐ明朝"/>
        <family val="1"/>
        <charset val="128"/>
      </rPr>
      <t>年</t>
    </r>
    <phoneticPr fontId="9"/>
  </si>
  <si>
    <r>
      <t>2016</t>
    </r>
    <r>
      <rPr>
        <sz val="10"/>
        <rFont val="ＭＳ Ｐ明朝"/>
        <family val="1"/>
        <charset val="128"/>
      </rPr>
      <t>年</t>
    </r>
    <phoneticPr fontId="9"/>
  </si>
  <si>
    <r>
      <t>2017</t>
    </r>
    <r>
      <rPr>
        <sz val="10"/>
        <rFont val="ＭＳ Ｐ明朝"/>
        <family val="1"/>
        <charset val="128"/>
      </rPr>
      <t>年</t>
    </r>
    <phoneticPr fontId="9"/>
  </si>
  <si>
    <r>
      <t>その他
（農業・間接CO</t>
    </r>
    <r>
      <rPr>
        <sz val="6"/>
        <rFont val="ＭＳ Ｐ明朝"/>
        <family val="1"/>
        <charset val="128"/>
      </rPr>
      <t>2</t>
    </r>
    <r>
      <rPr>
        <sz val="10"/>
        <rFont val="ＭＳ Ｐ明朝"/>
        <family val="1"/>
        <charset val="128"/>
      </rPr>
      <t>等）</t>
    </r>
    <phoneticPr fontId="9"/>
  </si>
  <si>
    <r>
      <rPr>
        <sz val="12"/>
        <rFont val="ＭＳ Ｐ明朝"/>
        <family val="1"/>
        <charset val="128"/>
      </rPr>
      <t>二酸化炭素（</t>
    </r>
    <r>
      <rPr>
        <sz val="12"/>
        <rFont val="Century"/>
        <family val="1"/>
      </rPr>
      <t>CO</t>
    </r>
    <r>
      <rPr>
        <vertAlign val="subscript"/>
        <sz val="12"/>
        <rFont val="Century"/>
        <family val="1"/>
      </rPr>
      <t>2</t>
    </r>
    <r>
      <rPr>
        <sz val="12"/>
        <rFont val="ＭＳ Ｐ明朝"/>
        <family val="1"/>
        <charset val="128"/>
      </rPr>
      <t>）</t>
    </r>
    <rPh sb="0" eb="3">
      <t>ニサンカ</t>
    </rPh>
    <rPh sb="3" eb="5">
      <t>タンソ</t>
    </rPh>
    <phoneticPr fontId="9"/>
  </si>
  <si>
    <r>
      <rPr>
        <sz val="11"/>
        <rFont val="ＭＳ Ｐ明朝"/>
        <family val="1"/>
        <charset val="128"/>
      </rPr>
      <t>エネルギー起源</t>
    </r>
    <rPh sb="5" eb="7">
      <t>キゲン</t>
    </rPh>
    <phoneticPr fontId="8"/>
  </si>
  <si>
    <r>
      <rPr>
        <sz val="11"/>
        <rFont val="ＭＳ Ｐ明朝"/>
        <family val="1"/>
        <charset val="128"/>
      </rPr>
      <t>非エネルギー起源</t>
    </r>
    <r>
      <rPr>
        <vertAlign val="superscript"/>
        <sz val="11"/>
        <rFont val="ＭＳ Ｐ明朝"/>
        <family val="1"/>
        <charset val="128"/>
      </rPr>
      <t>※</t>
    </r>
    <rPh sb="0" eb="1">
      <t>ヒ</t>
    </rPh>
    <rPh sb="6" eb="8">
      <t>キゲン</t>
    </rPh>
    <phoneticPr fontId="8"/>
  </si>
  <si>
    <r>
      <rPr>
        <sz val="12"/>
        <rFont val="ＭＳ Ｐ明朝"/>
        <family val="1"/>
        <charset val="128"/>
      </rPr>
      <t>メタン（</t>
    </r>
    <r>
      <rPr>
        <sz val="12"/>
        <rFont val="Century"/>
        <family val="1"/>
      </rPr>
      <t>CH</t>
    </r>
    <r>
      <rPr>
        <vertAlign val="subscript"/>
        <sz val="12"/>
        <rFont val="Century"/>
        <family val="1"/>
      </rPr>
      <t>4</t>
    </r>
    <r>
      <rPr>
        <sz val="12"/>
        <rFont val="ＭＳ Ｐ明朝"/>
        <family val="1"/>
        <charset val="128"/>
      </rPr>
      <t>）</t>
    </r>
    <phoneticPr fontId="9"/>
  </si>
  <si>
    <r>
      <rPr>
        <sz val="12"/>
        <rFont val="ＭＳ Ｐ明朝"/>
        <family val="1"/>
        <charset val="128"/>
      </rPr>
      <t>一酸化二窒素（</t>
    </r>
    <r>
      <rPr>
        <sz val="12"/>
        <rFont val="Century"/>
        <family val="1"/>
      </rPr>
      <t>N</t>
    </r>
    <r>
      <rPr>
        <vertAlign val="subscript"/>
        <sz val="12"/>
        <rFont val="Century"/>
        <family val="1"/>
      </rPr>
      <t>2</t>
    </r>
    <r>
      <rPr>
        <sz val="12"/>
        <rFont val="Century"/>
        <family val="1"/>
      </rPr>
      <t>O</t>
    </r>
    <r>
      <rPr>
        <sz val="12"/>
        <rFont val="ＭＳ Ｐ明朝"/>
        <family val="1"/>
        <charset val="128"/>
      </rPr>
      <t>）</t>
    </r>
    <rPh sb="0" eb="6">
      <t>ン２オ</t>
    </rPh>
    <phoneticPr fontId="9"/>
  </si>
  <si>
    <r>
      <rPr>
        <sz val="12"/>
        <rFont val="ＭＳ Ｐ明朝"/>
        <family val="1"/>
        <charset val="128"/>
      </rPr>
      <t>代替フロン等４ガス</t>
    </r>
    <rPh sb="0" eb="2">
      <t>ダイタイ</t>
    </rPh>
    <rPh sb="5" eb="6">
      <t>トウ</t>
    </rPh>
    <phoneticPr fontId="8"/>
  </si>
  <si>
    <r>
      <rPr>
        <sz val="11"/>
        <rFont val="ＭＳ Ｐ明朝"/>
        <family val="1"/>
        <charset val="128"/>
      </rPr>
      <t>ハイドロフルオロカーボン類
（</t>
    </r>
    <r>
      <rPr>
        <sz val="11"/>
        <rFont val="Century"/>
        <family val="1"/>
      </rPr>
      <t>HFCs</t>
    </r>
    <r>
      <rPr>
        <sz val="11"/>
        <rFont val="ＭＳ Ｐ明朝"/>
        <family val="1"/>
        <charset val="128"/>
      </rPr>
      <t>）</t>
    </r>
    <phoneticPr fontId="8"/>
  </si>
  <si>
    <r>
      <t>HFC-134a</t>
    </r>
    <r>
      <rPr>
        <sz val="11"/>
        <rFont val="ＭＳ Ｐ明朝"/>
        <family val="1"/>
        <charset val="128"/>
      </rPr>
      <t xml:space="preserve">：
</t>
    </r>
    <r>
      <rPr>
        <sz val="11"/>
        <rFont val="Century"/>
        <family val="1"/>
      </rPr>
      <t>1,430</t>
    </r>
    <r>
      <rPr>
        <sz val="11"/>
        <rFont val="ＭＳ Ｐ明朝"/>
        <family val="1"/>
        <charset val="128"/>
      </rPr>
      <t>など</t>
    </r>
    <phoneticPr fontId="8"/>
  </si>
  <si>
    <r>
      <rPr>
        <sz val="11"/>
        <rFont val="ＭＳ Ｐ明朝"/>
        <family val="1"/>
        <charset val="128"/>
      </rPr>
      <t>パーフルオロカーボン類
（</t>
    </r>
    <r>
      <rPr>
        <sz val="11"/>
        <rFont val="Century"/>
        <family val="1"/>
      </rPr>
      <t>PFCs</t>
    </r>
    <r>
      <rPr>
        <sz val="11"/>
        <rFont val="ＭＳ Ｐ明朝"/>
        <family val="1"/>
        <charset val="128"/>
      </rPr>
      <t>）</t>
    </r>
    <phoneticPr fontId="8"/>
  </si>
  <si>
    <r>
      <t>PFC-14</t>
    </r>
    <r>
      <rPr>
        <sz val="11"/>
        <rFont val="ＭＳ Ｐ明朝"/>
        <family val="1"/>
        <charset val="128"/>
      </rPr>
      <t xml:space="preserve">：
</t>
    </r>
    <r>
      <rPr>
        <sz val="11"/>
        <rFont val="Century"/>
        <family val="1"/>
      </rPr>
      <t>7,390</t>
    </r>
    <r>
      <rPr>
        <sz val="11"/>
        <rFont val="ＭＳ Ｐ明朝"/>
        <family val="1"/>
        <charset val="128"/>
      </rPr>
      <t>など</t>
    </r>
    <phoneticPr fontId="8"/>
  </si>
  <si>
    <r>
      <rPr>
        <sz val="12"/>
        <rFont val="ＭＳ Ｐ明朝"/>
        <family val="1"/>
        <charset val="128"/>
      </rPr>
      <t>六ふっ化硫黄（</t>
    </r>
    <r>
      <rPr>
        <sz val="12"/>
        <rFont val="Century"/>
        <family val="1"/>
      </rPr>
      <t>SF</t>
    </r>
    <r>
      <rPr>
        <vertAlign val="subscript"/>
        <sz val="12"/>
        <rFont val="Century"/>
        <family val="1"/>
      </rPr>
      <t>6</t>
    </r>
    <r>
      <rPr>
        <sz val="12"/>
        <rFont val="ＭＳ Ｐ明朝"/>
        <family val="1"/>
        <charset val="128"/>
      </rPr>
      <t>）</t>
    </r>
    <rPh sb="0" eb="1">
      <t>ロク</t>
    </rPh>
    <phoneticPr fontId="8"/>
  </si>
  <si>
    <r>
      <rPr>
        <sz val="12"/>
        <rFont val="ＭＳ Ｐ明朝"/>
        <family val="1"/>
        <charset val="128"/>
      </rPr>
      <t>三ふっ化窒素（</t>
    </r>
    <r>
      <rPr>
        <sz val="12"/>
        <rFont val="Century"/>
        <family val="1"/>
      </rPr>
      <t>NF</t>
    </r>
    <r>
      <rPr>
        <vertAlign val="subscript"/>
        <sz val="12"/>
        <rFont val="Century"/>
        <family val="1"/>
      </rPr>
      <t>3</t>
    </r>
    <r>
      <rPr>
        <sz val="12"/>
        <rFont val="ＭＳ Ｐ明朝"/>
        <family val="1"/>
        <charset val="128"/>
      </rPr>
      <t>）</t>
    </r>
    <rPh sb="0" eb="1">
      <t>サン</t>
    </rPh>
    <rPh sb="3" eb="4">
      <t>カ</t>
    </rPh>
    <rPh sb="4" eb="6">
      <t>チッソ</t>
    </rPh>
    <phoneticPr fontId="8"/>
  </si>
  <si>
    <r>
      <rPr>
        <sz val="12"/>
        <rFont val="ＭＳ Ｐ明朝"/>
        <family val="1"/>
        <charset val="128"/>
      </rPr>
      <t>計</t>
    </r>
    <rPh sb="0" eb="1">
      <t>ケイ</t>
    </rPh>
    <phoneticPr fontId="8"/>
  </si>
  <si>
    <r>
      <rPr>
        <sz val="11"/>
        <rFont val="ＭＳ Ｐ明朝"/>
        <family val="1"/>
        <charset val="128"/>
      </rPr>
      <t>■シェア</t>
    </r>
    <phoneticPr fontId="8"/>
  </si>
  <si>
    <r>
      <rPr>
        <sz val="11"/>
        <rFont val="ＭＳ Ｐ明朝"/>
        <family val="1"/>
        <charset val="128"/>
      </rPr>
      <t>温室効果ガス</t>
    </r>
  </si>
  <si>
    <r>
      <rPr>
        <sz val="11"/>
        <rFont val="ＭＳ Ｐ明朝"/>
        <family val="1"/>
        <charset val="128"/>
      </rPr>
      <t>計</t>
    </r>
  </si>
  <si>
    <r>
      <rPr>
        <sz val="11"/>
        <rFont val="ＭＳ Ｐ明朝"/>
        <family val="1"/>
        <charset val="128"/>
      </rPr>
      <t>■</t>
    </r>
    <r>
      <rPr>
        <sz val="11"/>
        <rFont val="Century"/>
        <family val="1"/>
      </rPr>
      <t>1990</t>
    </r>
    <r>
      <rPr>
        <sz val="11"/>
        <rFont val="ＭＳ Ｐ明朝"/>
        <family val="1"/>
        <charset val="128"/>
      </rPr>
      <t>年度比</t>
    </r>
    <rPh sb="5" eb="7">
      <t>ネンド</t>
    </rPh>
    <rPh sb="7" eb="8">
      <t>ヒ</t>
    </rPh>
    <phoneticPr fontId="8"/>
  </si>
  <si>
    <r>
      <rPr>
        <sz val="11"/>
        <rFont val="ＭＳ Ｐ明朝"/>
        <family val="1"/>
        <charset val="128"/>
      </rPr>
      <t>■</t>
    </r>
    <r>
      <rPr>
        <sz val="11"/>
        <rFont val="Century"/>
        <family val="1"/>
      </rPr>
      <t>2005</t>
    </r>
    <r>
      <rPr>
        <sz val="11"/>
        <rFont val="ＭＳ Ｐ明朝"/>
        <family val="1"/>
        <charset val="128"/>
      </rPr>
      <t>年度比</t>
    </r>
    <rPh sb="5" eb="7">
      <t>ネンド</t>
    </rPh>
    <rPh sb="7" eb="8">
      <t>ヒ</t>
    </rPh>
    <phoneticPr fontId="8"/>
  </si>
  <si>
    <r>
      <rPr>
        <sz val="11"/>
        <rFont val="ＭＳ Ｐ明朝"/>
        <family val="1"/>
        <charset val="128"/>
      </rPr>
      <t>■</t>
    </r>
    <r>
      <rPr>
        <sz val="11"/>
        <rFont val="Century"/>
        <family val="1"/>
      </rPr>
      <t>2013</t>
    </r>
    <r>
      <rPr>
        <sz val="11"/>
        <rFont val="ＭＳ Ｐ明朝"/>
        <family val="1"/>
        <charset val="128"/>
      </rPr>
      <t>年比</t>
    </r>
    <rPh sb="5" eb="6">
      <t>ネン</t>
    </rPh>
    <rPh sb="6" eb="7">
      <t>ヒ</t>
    </rPh>
    <phoneticPr fontId="9"/>
  </si>
  <si>
    <r>
      <rPr>
        <sz val="11"/>
        <rFont val="ＭＳ Ｐ明朝"/>
        <family val="1"/>
        <charset val="128"/>
      </rPr>
      <t>■前年比</t>
    </r>
    <rPh sb="1" eb="2">
      <t>ゼン</t>
    </rPh>
    <rPh sb="3" eb="4">
      <t>ヒ</t>
    </rPh>
    <phoneticPr fontId="9"/>
  </si>
  <si>
    <r>
      <rPr>
        <sz val="11"/>
        <rFont val="ＭＳ Ｐ明朝"/>
        <family val="1"/>
        <charset val="128"/>
      </rPr>
      <t>■排出量　</t>
    </r>
    <r>
      <rPr>
        <sz val="11"/>
        <rFont val="Century"/>
        <family val="1"/>
      </rPr>
      <t>[kt CO</t>
    </r>
    <r>
      <rPr>
        <vertAlign val="subscript"/>
        <sz val="11"/>
        <rFont val="Century"/>
        <family val="1"/>
      </rPr>
      <t>2</t>
    </r>
    <r>
      <rPr>
        <sz val="11"/>
        <rFont val="Century"/>
        <family val="1"/>
      </rPr>
      <t>]</t>
    </r>
    <phoneticPr fontId="9"/>
  </si>
  <si>
    <r>
      <rPr>
        <sz val="11"/>
        <rFont val="ＭＳ Ｐ明朝"/>
        <family val="1"/>
        <charset val="128"/>
      </rPr>
      <t>備考</t>
    </r>
    <rPh sb="0" eb="2">
      <t>ビコウ</t>
    </rPh>
    <phoneticPr fontId="9"/>
  </si>
  <si>
    <r>
      <rPr>
        <sz val="11"/>
        <rFont val="ＭＳ Ｐ明朝"/>
        <family val="1"/>
        <charset val="128"/>
      </rPr>
      <t>■排出量　</t>
    </r>
    <r>
      <rPr>
        <sz val="11"/>
        <rFont val="Century"/>
        <family val="1"/>
      </rPr>
      <t>[Mt CO</t>
    </r>
    <r>
      <rPr>
        <vertAlign val="subscript"/>
        <sz val="11"/>
        <rFont val="Century"/>
        <family val="1"/>
      </rPr>
      <t>2</t>
    </r>
    <r>
      <rPr>
        <sz val="11"/>
        <rFont val="Century"/>
        <family val="1"/>
      </rPr>
      <t>]</t>
    </r>
    <phoneticPr fontId="9"/>
  </si>
  <si>
    <r>
      <rPr>
        <sz val="11"/>
        <rFont val="ＭＳ Ｐ明朝"/>
        <family val="1"/>
        <charset val="128"/>
      </rPr>
      <t>エネルギー転換部門</t>
    </r>
    <rPh sb="5" eb="7">
      <t>テンカン</t>
    </rPh>
    <rPh sb="7" eb="9">
      <t>ブモン</t>
    </rPh>
    <phoneticPr fontId="9"/>
  </si>
  <si>
    <r>
      <rPr>
        <sz val="11"/>
        <rFont val="ＭＳ Ｐ明朝"/>
        <family val="1"/>
        <charset val="128"/>
      </rPr>
      <t>産業部門</t>
    </r>
    <rPh sb="0" eb="2">
      <t>サンギョウ</t>
    </rPh>
    <rPh sb="2" eb="4">
      <t>ブモン</t>
    </rPh>
    <phoneticPr fontId="9"/>
  </si>
  <si>
    <r>
      <rPr>
        <sz val="11"/>
        <rFont val="ＭＳ Ｐ明朝"/>
        <family val="1"/>
        <charset val="128"/>
      </rPr>
      <t>運輸部門</t>
    </r>
    <rPh sb="0" eb="2">
      <t>ウンユ</t>
    </rPh>
    <rPh sb="2" eb="4">
      <t>ブモン</t>
    </rPh>
    <phoneticPr fontId="9"/>
  </si>
  <si>
    <r>
      <rPr>
        <sz val="11"/>
        <rFont val="ＭＳ Ｐ明朝"/>
        <family val="1"/>
        <charset val="128"/>
      </rPr>
      <t>業務その他部門</t>
    </r>
    <rPh sb="0" eb="2">
      <t>ギョウム</t>
    </rPh>
    <rPh sb="4" eb="5">
      <t>タ</t>
    </rPh>
    <rPh sb="5" eb="7">
      <t>ブモン</t>
    </rPh>
    <phoneticPr fontId="9"/>
  </si>
  <si>
    <r>
      <rPr>
        <sz val="11"/>
        <rFont val="ＭＳ Ｐ明朝"/>
        <family val="1"/>
        <charset val="128"/>
      </rPr>
      <t>家庭部門</t>
    </r>
    <rPh sb="0" eb="2">
      <t>カテイ</t>
    </rPh>
    <rPh sb="2" eb="4">
      <t>ブモン</t>
    </rPh>
    <phoneticPr fontId="9"/>
  </si>
  <si>
    <r>
      <rPr>
        <sz val="11"/>
        <rFont val="ＭＳ Ｐ明朝"/>
        <family val="1"/>
        <charset val="128"/>
      </rPr>
      <t>工業プロセス及び製品の使用</t>
    </r>
    <rPh sb="0" eb="2">
      <t>コウギョウ</t>
    </rPh>
    <rPh sb="6" eb="7">
      <t>オヨ</t>
    </rPh>
    <rPh sb="8" eb="10">
      <t>セイヒン</t>
    </rPh>
    <rPh sb="11" eb="13">
      <t>シヨウ</t>
    </rPh>
    <phoneticPr fontId="9"/>
  </si>
  <si>
    <r>
      <rPr>
        <sz val="11"/>
        <rFont val="ＭＳ Ｐ明朝"/>
        <family val="1"/>
        <charset val="128"/>
      </rPr>
      <t>廃棄物</t>
    </r>
    <rPh sb="0" eb="3">
      <t>ハイキブツ</t>
    </rPh>
    <phoneticPr fontId="9"/>
  </si>
  <si>
    <r>
      <rPr>
        <sz val="11"/>
        <rFont val="ＭＳ Ｐ明朝"/>
        <family val="1"/>
        <charset val="128"/>
      </rPr>
      <t>その他（農業・間接</t>
    </r>
    <r>
      <rPr>
        <sz val="11"/>
        <rFont val="Century"/>
        <family val="1"/>
      </rPr>
      <t>CO</t>
    </r>
    <r>
      <rPr>
        <vertAlign val="subscript"/>
        <sz val="11"/>
        <rFont val="Century"/>
        <family val="1"/>
      </rPr>
      <t>2</t>
    </r>
    <r>
      <rPr>
        <sz val="11"/>
        <rFont val="ＭＳ Ｐ明朝"/>
        <family val="1"/>
        <charset val="128"/>
      </rPr>
      <t>等）</t>
    </r>
    <rPh sb="2" eb="3">
      <t>タ</t>
    </rPh>
    <rPh sb="4" eb="6">
      <t>ノウギョウ</t>
    </rPh>
    <rPh sb="7" eb="9">
      <t>カンセツ</t>
    </rPh>
    <rPh sb="12" eb="13">
      <t>トウ</t>
    </rPh>
    <phoneticPr fontId="9"/>
  </si>
  <si>
    <r>
      <rPr>
        <sz val="11"/>
        <rFont val="ＭＳ Ｐ明朝"/>
        <family val="1"/>
        <charset val="128"/>
      </rPr>
      <t>合計</t>
    </r>
    <rPh sb="0" eb="2">
      <t>ゴウケイ</t>
    </rPh>
    <phoneticPr fontId="9"/>
  </si>
  <si>
    <r>
      <rPr>
        <sz val="11"/>
        <rFont val="ＭＳ Ｐ明朝"/>
        <family val="1"/>
        <charset val="128"/>
      </rPr>
      <t>■</t>
    </r>
    <r>
      <rPr>
        <sz val="11"/>
        <rFont val="Century"/>
        <family val="1"/>
      </rPr>
      <t>1990</t>
    </r>
    <r>
      <rPr>
        <sz val="11"/>
        <rFont val="ＭＳ Ｐ明朝"/>
        <family val="1"/>
        <charset val="128"/>
      </rPr>
      <t>年度比</t>
    </r>
    <rPh sb="5" eb="7">
      <t>ネンド</t>
    </rPh>
    <rPh sb="7" eb="8">
      <t>ヒ</t>
    </rPh>
    <phoneticPr fontId="9"/>
  </si>
  <si>
    <r>
      <rPr>
        <sz val="11"/>
        <rFont val="ＭＳ Ｐ明朝"/>
        <family val="1"/>
        <charset val="128"/>
      </rPr>
      <t>■</t>
    </r>
    <r>
      <rPr>
        <sz val="11"/>
        <rFont val="Century"/>
        <family val="1"/>
      </rPr>
      <t>2005</t>
    </r>
    <r>
      <rPr>
        <sz val="11"/>
        <rFont val="ＭＳ Ｐ明朝"/>
        <family val="1"/>
        <charset val="128"/>
      </rPr>
      <t>年度比</t>
    </r>
    <rPh sb="5" eb="7">
      <t>ネンド</t>
    </rPh>
    <rPh sb="7" eb="8">
      <t>ヒ</t>
    </rPh>
    <phoneticPr fontId="9"/>
  </si>
  <si>
    <r>
      <rPr>
        <sz val="11"/>
        <rFont val="ＭＳ Ｐ明朝"/>
        <family val="1"/>
        <charset val="128"/>
      </rPr>
      <t>■</t>
    </r>
    <r>
      <rPr>
        <sz val="11"/>
        <rFont val="Century"/>
        <family val="1"/>
      </rPr>
      <t>2013</t>
    </r>
    <r>
      <rPr>
        <sz val="11"/>
        <rFont val="ＭＳ Ｐ明朝"/>
        <family val="1"/>
        <charset val="128"/>
      </rPr>
      <t>年度比</t>
    </r>
    <rPh sb="5" eb="7">
      <t>ネンド</t>
    </rPh>
    <rPh sb="7" eb="8">
      <t>ヒ</t>
    </rPh>
    <phoneticPr fontId="9"/>
  </si>
  <si>
    <r>
      <rPr>
        <sz val="11"/>
        <rFont val="ＭＳ Ｐ明朝"/>
        <family val="1"/>
        <charset val="128"/>
      </rPr>
      <t>■前年度比</t>
    </r>
    <rPh sb="1" eb="2">
      <t>ゼン</t>
    </rPh>
    <rPh sb="2" eb="4">
      <t>ネンド</t>
    </rPh>
    <rPh sb="4" eb="5">
      <t>ヒ</t>
    </rPh>
    <phoneticPr fontId="9"/>
  </si>
  <si>
    <r>
      <rPr>
        <sz val="11"/>
        <color theme="0" tint="-0.249977111117893"/>
        <rFont val="ＭＳ Ｐ明朝"/>
        <family val="1"/>
        <charset val="128"/>
      </rPr>
      <t>エネルギー転換部門（電気熱配分誤差）</t>
    </r>
    <rPh sb="5" eb="7">
      <t>テンカン</t>
    </rPh>
    <rPh sb="7" eb="9">
      <t>ブモン</t>
    </rPh>
    <rPh sb="10" eb="12">
      <t>デンキ</t>
    </rPh>
    <rPh sb="12" eb="13">
      <t>ネツ</t>
    </rPh>
    <rPh sb="13" eb="15">
      <t>ハイブン</t>
    </rPh>
    <rPh sb="15" eb="17">
      <t>ゴサ</t>
    </rPh>
    <phoneticPr fontId="9"/>
  </si>
  <si>
    <r>
      <rPr>
        <sz val="11"/>
        <rFont val="ＭＳ Ｐ明朝"/>
        <family val="1"/>
        <charset val="128"/>
      </rPr>
      <t>エネルギー転換部門（電気熱配分統計誤差除く）</t>
    </r>
    <rPh sb="5" eb="7">
      <t>テンカン</t>
    </rPh>
    <rPh sb="7" eb="9">
      <t>ブモン</t>
    </rPh>
    <rPh sb="10" eb="12">
      <t>デンキ</t>
    </rPh>
    <rPh sb="12" eb="13">
      <t>ネツ</t>
    </rPh>
    <rPh sb="13" eb="15">
      <t>ハイブン</t>
    </rPh>
    <rPh sb="15" eb="17">
      <t>トウケイ</t>
    </rPh>
    <rPh sb="17" eb="19">
      <t>ゴサ</t>
    </rPh>
    <rPh sb="19" eb="20">
      <t>ノゾ</t>
    </rPh>
    <phoneticPr fontId="9"/>
  </si>
  <si>
    <r>
      <rPr>
        <sz val="8"/>
        <rFont val="ＭＳ Ｐ明朝"/>
        <family val="1"/>
        <charset val="128"/>
      </rPr>
      <t>　　</t>
    </r>
    <phoneticPr fontId="9"/>
  </si>
  <si>
    <r>
      <rPr>
        <sz val="8"/>
        <rFont val="ＭＳ Ｐ明朝"/>
        <family val="1"/>
        <charset val="128"/>
      </rPr>
      <t>　</t>
    </r>
    <phoneticPr fontId="9"/>
  </si>
  <si>
    <r>
      <rPr>
        <sz val="14"/>
        <rFont val="ＭＳ Ｐ明朝"/>
        <family val="1"/>
        <charset val="128"/>
      </rPr>
      <t>■【電気・熱配分前】</t>
    </r>
    <phoneticPr fontId="9"/>
  </si>
  <si>
    <r>
      <t>2005</t>
    </r>
    <r>
      <rPr>
        <sz val="14"/>
        <rFont val="ＭＳ Ｐ明朝"/>
        <family val="1"/>
        <charset val="128"/>
      </rPr>
      <t>年度</t>
    </r>
    <rPh sb="4" eb="5">
      <t>ネン</t>
    </rPh>
    <rPh sb="5" eb="6">
      <t>ド</t>
    </rPh>
    <phoneticPr fontId="9"/>
  </si>
  <si>
    <r>
      <t>2013</t>
    </r>
    <r>
      <rPr>
        <sz val="14"/>
        <rFont val="ＭＳ Ｐ明朝"/>
        <family val="1"/>
        <charset val="128"/>
      </rPr>
      <t>年度</t>
    </r>
    <rPh sb="4" eb="5">
      <t>ネン</t>
    </rPh>
    <rPh sb="5" eb="6">
      <t>ド</t>
    </rPh>
    <phoneticPr fontId="9"/>
  </si>
  <si>
    <r>
      <rPr>
        <sz val="11"/>
        <rFont val="ＭＳ Ｐ明朝"/>
        <family val="1"/>
        <charset val="128"/>
      </rPr>
      <t xml:space="preserve">排出量
</t>
    </r>
    <r>
      <rPr>
        <sz val="11"/>
        <rFont val="Century"/>
        <family val="1"/>
      </rPr>
      <t>[kt CO</t>
    </r>
    <r>
      <rPr>
        <vertAlign val="subscript"/>
        <sz val="11"/>
        <rFont val="Century"/>
        <family val="1"/>
      </rPr>
      <t>2</t>
    </r>
    <r>
      <rPr>
        <sz val="11"/>
        <rFont val="Century"/>
        <family val="1"/>
      </rPr>
      <t>]</t>
    </r>
    <rPh sb="0" eb="2">
      <t>ハイシュツ</t>
    </rPh>
    <rPh sb="2" eb="3">
      <t>リョウ</t>
    </rPh>
    <phoneticPr fontId="9"/>
  </si>
  <si>
    <r>
      <t xml:space="preserve">
</t>
    </r>
    <r>
      <rPr>
        <sz val="11"/>
        <rFont val="ＭＳ Ｐ明朝"/>
        <family val="1"/>
        <charset val="128"/>
      </rPr>
      <t>シェア</t>
    </r>
    <phoneticPr fontId="9"/>
  </si>
  <si>
    <r>
      <rPr>
        <sz val="14"/>
        <rFont val="ＭＳ Ｐ明朝"/>
        <family val="1"/>
        <charset val="128"/>
      </rPr>
      <t>■【電気・熱配分後】</t>
    </r>
    <rPh sb="8" eb="9">
      <t>ゴ</t>
    </rPh>
    <phoneticPr fontId="9"/>
  </si>
  <si>
    <r>
      <rPr>
        <sz val="11"/>
        <rFont val="ＭＳ Ｐ明朝"/>
        <family val="1"/>
        <charset val="128"/>
      </rPr>
      <t>エネルギー転換部門</t>
    </r>
    <r>
      <rPr>
        <vertAlign val="superscript"/>
        <sz val="11"/>
        <rFont val="ＭＳ Ｐ明朝"/>
        <family val="1"/>
        <charset val="128"/>
      </rPr>
      <t>※</t>
    </r>
    <rPh sb="5" eb="7">
      <t>テンカン</t>
    </rPh>
    <rPh sb="7" eb="9">
      <t>ブモン</t>
    </rPh>
    <phoneticPr fontId="9"/>
  </si>
  <si>
    <r>
      <rPr>
        <sz val="10"/>
        <rFont val="ＭＳ Ｐ明朝"/>
        <family val="1"/>
        <charset val="128"/>
      </rPr>
      <t>※電気熱配分誤差を含む</t>
    </r>
    <rPh sb="1" eb="3">
      <t>デンキ</t>
    </rPh>
    <rPh sb="3" eb="4">
      <t>ネツ</t>
    </rPh>
    <rPh sb="4" eb="6">
      <t>ハイブン</t>
    </rPh>
    <rPh sb="6" eb="8">
      <t>ゴサ</t>
    </rPh>
    <rPh sb="9" eb="10">
      <t>フク</t>
    </rPh>
    <phoneticPr fontId="9"/>
  </si>
  <si>
    <r>
      <rPr>
        <sz val="10"/>
        <rFont val="ＭＳ Ｐ明朝"/>
        <family val="1"/>
        <charset val="128"/>
      </rPr>
      <t>　</t>
    </r>
    <phoneticPr fontId="9"/>
  </si>
  <si>
    <r>
      <rPr>
        <sz val="11"/>
        <rFont val="ＭＳ Ｐ明朝"/>
        <family val="1"/>
        <charset val="128"/>
      </rPr>
      <t>農業</t>
    </r>
    <rPh sb="0" eb="2">
      <t>ノウギョウ</t>
    </rPh>
    <phoneticPr fontId="11"/>
  </si>
  <si>
    <r>
      <rPr>
        <sz val="11"/>
        <rFont val="ＭＳ Ｐ明朝"/>
        <family val="1"/>
        <charset val="128"/>
      </rPr>
      <t>廃棄物</t>
    </r>
    <rPh sb="0" eb="3">
      <t>ハイキブツ</t>
    </rPh>
    <phoneticPr fontId="11"/>
  </si>
  <si>
    <r>
      <rPr>
        <sz val="11"/>
        <rFont val="ＭＳ Ｐ明朝"/>
        <family val="1"/>
        <charset val="128"/>
      </rPr>
      <t>燃料の燃焼</t>
    </r>
    <rPh sb="0" eb="2">
      <t>ネンリョウ</t>
    </rPh>
    <rPh sb="3" eb="5">
      <t>ネンショウ</t>
    </rPh>
    <phoneticPr fontId="11"/>
  </si>
  <si>
    <r>
      <rPr>
        <sz val="11"/>
        <rFont val="ＭＳ Ｐ明朝"/>
        <family val="1"/>
        <charset val="128"/>
      </rPr>
      <t>燃料からの漏出</t>
    </r>
    <rPh sb="0" eb="2">
      <t>ネンリョウ</t>
    </rPh>
    <rPh sb="5" eb="7">
      <t>ロウシュツ</t>
    </rPh>
    <phoneticPr fontId="11"/>
  </si>
  <si>
    <r>
      <rPr>
        <sz val="11"/>
        <rFont val="ＭＳ Ｐ明朝"/>
        <family val="1"/>
        <charset val="128"/>
      </rPr>
      <t>合計</t>
    </r>
    <rPh sb="0" eb="2">
      <t>ゴウケイ</t>
    </rPh>
    <phoneticPr fontId="11"/>
  </si>
  <si>
    <r>
      <rPr>
        <sz val="11"/>
        <rFont val="ＭＳ Ｐ明朝"/>
        <family val="1"/>
        <charset val="128"/>
      </rPr>
      <t>■シェア</t>
    </r>
    <phoneticPr fontId="9"/>
  </si>
  <si>
    <r>
      <rPr>
        <sz val="11"/>
        <rFont val="ＭＳ Ｐ明朝"/>
        <family val="1"/>
        <charset val="128"/>
      </rPr>
      <t>燃料からの漏出</t>
    </r>
  </si>
  <si>
    <r>
      <rPr>
        <sz val="11"/>
        <rFont val="ＭＳ Ｐ明朝"/>
        <family val="1"/>
        <charset val="128"/>
      </rPr>
      <t>工業プロセス及び製品の使用</t>
    </r>
    <rPh sb="0" eb="2">
      <t>コウギョウ</t>
    </rPh>
    <rPh sb="6" eb="7">
      <t>オヨ</t>
    </rPh>
    <rPh sb="8" eb="10">
      <t>セイヒン</t>
    </rPh>
    <rPh sb="11" eb="13">
      <t>シヨウ</t>
    </rPh>
    <phoneticPr fontId="11"/>
  </si>
  <si>
    <r>
      <rPr>
        <sz val="11"/>
        <rFont val="ＭＳ Ｐ明朝"/>
        <family val="1"/>
        <charset val="128"/>
      </rPr>
      <t>燃料の燃焼・漏出</t>
    </r>
    <rPh sb="0" eb="2">
      <t>ネンリョウ</t>
    </rPh>
    <rPh sb="3" eb="5">
      <t>ネンショウ</t>
    </rPh>
    <rPh sb="6" eb="8">
      <t>ロウシュツ</t>
    </rPh>
    <phoneticPr fontId="11"/>
  </si>
  <si>
    <r>
      <rPr>
        <sz val="11"/>
        <rFont val="ＭＳ Ｐ明朝"/>
        <family val="1"/>
        <charset val="128"/>
      </rPr>
      <t>エアゾール・</t>
    </r>
    <r>
      <rPr>
        <sz val="11"/>
        <rFont val="Century"/>
        <family val="1"/>
      </rPr>
      <t>MDI</t>
    </r>
    <r>
      <rPr>
        <sz val="11"/>
        <rFont val="ＭＳ Ｐ明朝"/>
        <family val="1"/>
        <charset val="128"/>
      </rPr>
      <t>（定量噴射剤）</t>
    </r>
    <rPh sb="10" eb="12">
      <t>テイリョウ</t>
    </rPh>
    <rPh sb="12" eb="15">
      <t>フンシャザイ</t>
    </rPh>
    <phoneticPr fontId="9"/>
  </si>
  <si>
    <r>
      <t>HCFC22</t>
    </r>
    <r>
      <rPr>
        <sz val="11"/>
        <rFont val="ＭＳ Ｐ明朝"/>
        <family val="1"/>
        <charset val="128"/>
      </rPr>
      <t>製造時の副生</t>
    </r>
    <r>
      <rPr>
        <sz val="11"/>
        <rFont val="Century"/>
        <family val="1"/>
      </rPr>
      <t>HFC23</t>
    </r>
    <rPh sb="6" eb="8">
      <t>セイゾウ</t>
    </rPh>
    <rPh sb="8" eb="9">
      <t>ジ</t>
    </rPh>
    <rPh sb="10" eb="11">
      <t>フク</t>
    </rPh>
    <rPh sb="11" eb="12">
      <t>ナマ</t>
    </rPh>
    <phoneticPr fontId="11"/>
  </si>
  <si>
    <r>
      <rPr>
        <sz val="11"/>
        <rFont val="ＭＳ Ｐ明朝"/>
        <family val="1"/>
        <charset val="128"/>
      </rPr>
      <t>消火剤</t>
    </r>
    <rPh sb="0" eb="3">
      <t>ショウカザイ</t>
    </rPh>
    <phoneticPr fontId="9"/>
  </si>
  <si>
    <r>
      <rPr>
        <sz val="11"/>
        <rFont val="ＭＳ Ｐ明朝"/>
        <family val="1"/>
        <charset val="128"/>
      </rPr>
      <t>その他</t>
    </r>
    <rPh sb="2" eb="3">
      <t>タ</t>
    </rPh>
    <phoneticPr fontId="9"/>
  </si>
  <si>
    <r>
      <rPr>
        <sz val="11"/>
        <rFont val="ＭＳ Ｐ明朝"/>
        <family val="1"/>
        <charset val="128"/>
      </rPr>
      <t>粒子加速器等</t>
    </r>
    <rPh sb="0" eb="2">
      <t>リュウシ</t>
    </rPh>
    <rPh sb="2" eb="5">
      <t>カソクキ</t>
    </rPh>
    <rPh sb="5" eb="6">
      <t>トウ</t>
    </rPh>
    <phoneticPr fontId="9"/>
  </si>
  <si>
    <r>
      <rPr>
        <sz val="11"/>
        <rFont val="ＭＳ Ｐ明朝"/>
        <family val="1"/>
        <charset val="128"/>
      </rPr>
      <t>電気絶縁ガス使用機器</t>
    </r>
    <rPh sb="0" eb="2">
      <t>デンキ</t>
    </rPh>
    <rPh sb="2" eb="4">
      <t>ゼツエン</t>
    </rPh>
    <rPh sb="6" eb="8">
      <t>シヨウ</t>
    </rPh>
    <rPh sb="8" eb="10">
      <t>キキ</t>
    </rPh>
    <phoneticPr fontId="9"/>
  </si>
  <si>
    <r>
      <t>SF</t>
    </r>
    <r>
      <rPr>
        <vertAlign val="subscript"/>
        <sz val="11"/>
        <rFont val="Century"/>
        <family val="1"/>
      </rPr>
      <t xml:space="preserve">6 </t>
    </r>
    <r>
      <rPr>
        <sz val="11"/>
        <rFont val="ＭＳ Ｐ明朝"/>
        <family val="1"/>
        <charset val="128"/>
      </rPr>
      <t>製造時の漏出</t>
    </r>
    <rPh sb="4" eb="6">
      <t>セイゾウ</t>
    </rPh>
    <rPh sb="6" eb="7">
      <t>ジ</t>
    </rPh>
    <rPh sb="8" eb="10">
      <t>ロウシュツ</t>
    </rPh>
    <phoneticPr fontId="9"/>
  </si>
  <si>
    <r>
      <t>NF</t>
    </r>
    <r>
      <rPr>
        <sz val="11"/>
        <color rgb="FFFFFFFF"/>
        <rFont val="ＭＳ Ｐ明朝"/>
        <family val="1"/>
        <charset val="128"/>
      </rPr>
      <t>₃製造時の漏出</t>
    </r>
    <rPh sb="3" eb="5">
      <t>セイゾウ</t>
    </rPh>
    <rPh sb="5" eb="6">
      <t>ジ</t>
    </rPh>
    <rPh sb="7" eb="9">
      <t>ロウシュツ</t>
    </rPh>
    <phoneticPr fontId="9"/>
  </si>
  <si>
    <r>
      <rPr>
        <sz val="11"/>
        <color rgb="FFFFFFFF"/>
        <rFont val="ＭＳ Ｐ明朝"/>
        <family val="1"/>
        <charset val="128"/>
      </rPr>
      <t>半導体製造</t>
    </r>
    <rPh sb="0" eb="3">
      <t>ハンドウタイ</t>
    </rPh>
    <rPh sb="3" eb="5">
      <t>セイゾウ</t>
    </rPh>
    <phoneticPr fontId="9"/>
  </si>
  <si>
    <r>
      <t xml:space="preserve">F-gas </t>
    </r>
    <r>
      <rPr>
        <sz val="11"/>
        <rFont val="ＭＳ Ｐ明朝"/>
        <family val="1"/>
        <charset val="128"/>
      </rPr>
      <t>合計</t>
    </r>
    <phoneticPr fontId="9"/>
  </si>
  <si>
    <r>
      <rPr>
        <sz val="11"/>
        <rFont val="ＭＳ Ｐ明朝"/>
        <family val="1"/>
        <charset val="128"/>
      </rPr>
      <t>■</t>
    </r>
    <r>
      <rPr>
        <sz val="11"/>
        <rFont val="Century"/>
        <family val="1"/>
      </rPr>
      <t>1990</t>
    </r>
    <r>
      <rPr>
        <sz val="11"/>
        <rFont val="ＭＳ Ｐ明朝"/>
        <family val="1"/>
        <charset val="128"/>
      </rPr>
      <t>年比</t>
    </r>
    <rPh sb="5" eb="7">
      <t>ネンヒ</t>
    </rPh>
    <phoneticPr fontId="9"/>
  </si>
  <si>
    <r>
      <rPr>
        <sz val="11"/>
        <rFont val="ＭＳ Ｐ明朝"/>
        <family val="1"/>
        <charset val="128"/>
      </rPr>
      <t>■</t>
    </r>
    <r>
      <rPr>
        <sz val="11"/>
        <rFont val="Century"/>
        <family val="1"/>
      </rPr>
      <t>2005</t>
    </r>
    <r>
      <rPr>
        <sz val="11"/>
        <rFont val="ＭＳ Ｐ明朝"/>
        <family val="1"/>
        <charset val="128"/>
      </rPr>
      <t>年比</t>
    </r>
    <rPh sb="5" eb="7">
      <t>ネンヒ</t>
    </rPh>
    <phoneticPr fontId="9"/>
  </si>
  <si>
    <r>
      <rPr>
        <sz val="11"/>
        <rFont val="ＭＳ Ｐ明朝"/>
        <family val="1"/>
        <charset val="128"/>
      </rPr>
      <t>■</t>
    </r>
    <r>
      <rPr>
        <sz val="11"/>
        <rFont val="Century"/>
        <family val="1"/>
      </rPr>
      <t>2013</t>
    </r>
    <r>
      <rPr>
        <sz val="11"/>
        <rFont val="ＭＳ Ｐ明朝"/>
        <family val="1"/>
        <charset val="128"/>
      </rPr>
      <t>年比</t>
    </r>
    <rPh sb="5" eb="7">
      <t>ネンヒ</t>
    </rPh>
    <phoneticPr fontId="9"/>
  </si>
  <si>
    <r>
      <rPr>
        <sz val="11"/>
        <rFont val="ＭＳ Ｐ明朝"/>
        <family val="1"/>
        <charset val="128"/>
      </rPr>
      <t>■前年比</t>
    </r>
    <rPh sb="1" eb="3">
      <t>ゼンネン</t>
    </rPh>
    <phoneticPr fontId="9"/>
  </si>
  <si>
    <r>
      <t>CH</t>
    </r>
    <r>
      <rPr>
        <u/>
        <sz val="8"/>
        <color indexed="12"/>
        <rFont val="Century"/>
        <family val="1"/>
      </rPr>
      <t>4</t>
    </r>
    <r>
      <rPr>
        <u/>
        <sz val="11"/>
        <color indexed="12"/>
        <rFont val="Century"/>
        <family val="1"/>
      </rPr>
      <t xml:space="preserve"> </t>
    </r>
    <r>
      <rPr>
        <u/>
        <sz val="11"/>
        <color indexed="12"/>
        <rFont val="ＭＳ Ｐ明朝"/>
        <family val="1"/>
        <charset val="128"/>
      </rPr>
      <t>排出量（簡約表）</t>
    </r>
    <rPh sb="4" eb="7">
      <t>ハイシュツリョウ</t>
    </rPh>
    <rPh sb="8" eb="11">
      <t>カンヤクヒョウ</t>
    </rPh>
    <phoneticPr fontId="9"/>
  </si>
  <si>
    <r>
      <t>N</t>
    </r>
    <r>
      <rPr>
        <u/>
        <sz val="8"/>
        <color indexed="12"/>
        <rFont val="Century"/>
        <family val="1"/>
      </rPr>
      <t>2</t>
    </r>
    <r>
      <rPr>
        <u/>
        <sz val="11"/>
        <color indexed="12"/>
        <rFont val="Century"/>
        <family val="1"/>
      </rPr>
      <t>O</t>
    </r>
    <r>
      <rPr>
        <u/>
        <sz val="11"/>
        <color indexed="12"/>
        <rFont val="ＭＳ Ｐ明朝"/>
        <family val="1"/>
        <charset val="128"/>
      </rPr>
      <t>排出量（簡約表）</t>
    </r>
    <rPh sb="3" eb="6">
      <t>ハイシュツリョウ</t>
    </rPh>
    <rPh sb="7" eb="10">
      <t>カンヤクヒョウ</t>
    </rPh>
    <phoneticPr fontId="9"/>
  </si>
  <si>
    <r>
      <t>F-gas</t>
    </r>
    <r>
      <rPr>
        <u/>
        <sz val="11"/>
        <color indexed="12"/>
        <rFont val="ＭＳ Ｐ明朝"/>
        <family val="1"/>
        <charset val="128"/>
      </rPr>
      <t>（</t>
    </r>
    <r>
      <rPr>
        <u/>
        <sz val="11"/>
        <color indexed="12"/>
        <rFont val="Century"/>
        <family val="1"/>
      </rPr>
      <t>HFCs, PFCs, SF</t>
    </r>
    <r>
      <rPr>
        <u/>
        <sz val="8"/>
        <color indexed="12"/>
        <rFont val="Century"/>
        <family val="1"/>
      </rPr>
      <t>6</t>
    </r>
    <r>
      <rPr>
        <u/>
        <sz val="11"/>
        <color indexed="12"/>
        <rFont val="Century"/>
        <family val="1"/>
      </rPr>
      <t>, NF</t>
    </r>
    <r>
      <rPr>
        <u/>
        <sz val="8"/>
        <color indexed="12"/>
        <rFont val="Century"/>
        <family val="1"/>
      </rPr>
      <t>3</t>
    </r>
    <r>
      <rPr>
        <u/>
        <sz val="11"/>
        <color indexed="12"/>
        <rFont val="ＭＳ Ｐ明朝"/>
        <family val="1"/>
        <charset val="128"/>
      </rPr>
      <t>）排出量</t>
    </r>
    <rPh sb="27" eb="30">
      <t>ハイシュツリョウ</t>
    </rPh>
    <phoneticPr fontId="9"/>
  </si>
  <si>
    <t>工業プロセス及び製品の使用</t>
    <rPh sb="0" eb="2">
      <t>コウギョウ</t>
    </rPh>
    <rPh sb="6" eb="7">
      <t>オヨ</t>
    </rPh>
    <rPh sb="8" eb="10">
      <t>セイヒン</t>
    </rPh>
    <rPh sb="11" eb="13">
      <t>シヨウ</t>
    </rPh>
    <phoneticPr fontId="11"/>
  </si>
  <si>
    <r>
      <rPr>
        <b/>
        <sz val="16"/>
        <rFont val="ＭＳ Ｐ明朝"/>
        <family val="1"/>
        <charset val="128"/>
      </rPr>
      <t>日本の温室効果ガス排出量データ（</t>
    </r>
    <r>
      <rPr>
        <b/>
        <sz val="16"/>
        <rFont val="Century"/>
        <family val="1"/>
      </rPr>
      <t>1990</t>
    </r>
    <r>
      <rPr>
        <b/>
        <sz val="16"/>
        <rFont val="ＭＳ Ｐ明朝"/>
        <family val="1"/>
        <charset val="128"/>
      </rPr>
      <t>～</t>
    </r>
    <r>
      <rPr>
        <b/>
        <sz val="16"/>
        <rFont val="Century"/>
        <family val="1"/>
      </rPr>
      <t>2018</t>
    </r>
    <r>
      <rPr>
        <b/>
        <sz val="16"/>
        <rFont val="ＭＳ Ｐ明朝"/>
        <family val="1"/>
        <charset val="128"/>
      </rPr>
      <t>年度）</t>
    </r>
    <phoneticPr fontId="9"/>
  </si>
  <si>
    <r>
      <t>2020</t>
    </r>
    <r>
      <rPr>
        <sz val="11"/>
        <color indexed="8"/>
        <rFont val="ＭＳ Ｐ明朝"/>
        <family val="1"/>
        <charset val="128"/>
      </rPr>
      <t>年春公表予定の確報値との間には差異を生じることがある。</t>
    </r>
    <phoneticPr fontId="9"/>
  </si>
  <si>
    <t>マグネシウム鋳造</t>
    <phoneticPr fontId="9"/>
  </si>
  <si>
    <t>＜速報値＞</t>
    <rPh sb="1" eb="4">
      <t>ソクホウチ</t>
    </rPh>
    <phoneticPr fontId="8"/>
  </si>
  <si>
    <r>
      <rPr>
        <sz val="11"/>
        <rFont val="ＭＳ 明朝"/>
        <family val="1"/>
        <charset val="128"/>
      </rPr>
      <t>■排出量　</t>
    </r>
    <r>
      <rPr>
        <sz val="11"/>
        <rFont val="Century"/>
        <family val="1"/>
      </rPr>
      <t>[kt CO</t>
    </r>
    <r>
      <rPr>
        <vertAlign val="subscript"/>
        <sz val="11"/>
        <rFont val="Century"/>
        <family val="1"/>
      </rPr>
      <t>2</t>
    </r>
    <r>
      <rPr>
        <sz val="11"/>
        <rFont val="Century"/>
        <family val="1"/>
      </rPr>
      <t>]</t>
    </r>
    <phoneticPr fontId="9"/>
  </si>
  <si>
    <r>
      <rPr>
        <sz val="11"/>
        <rFont val="ＭＳ 明朝"/>
        <family val="1"/>
        <charset val="128"/>
      </rPr>
      <t>備考</t>
    </r>
    <rPh sb="0" eb="2">
      <t>ビコウ</t>
    </rPh>
    <phoneticPr fontId="9"/>
  </si>
  <si>
    <r>
      <rPr>
        <b/>
        <sz val="11"/>
        <color theme="1"/>
        <rFont val="ＭＳ 明朝"/>
        <family val="1"/>
        <charset val="128"/>
      </rPr>
      <t>エネルギー起源</t>
    </r>
    <rPh sb="5" eb="7">
      <t>キゲン</t>
    </rPh>
    <phoneticPr fontId="9"/>
  </si>
  <si>
    <r>
      <rPr>
        <b/>
        <sz val="11"/>
        <rFont val="ＭＳ 明朝"/>
        <family val="1"/>
        <charset val="128"/>
      </rPr>
      <t>エネルギー転換部門</t>
    </r>
  </si>
  <si>
    <r>
      <rPr>
        <b/>
        <sz val="11"/>
        <rFont val="ＭＳ 明朝"/>
        <family val="1"/>
        <charset val="128"/>
      </rPr>
      <t>製油所・発電所等</t>
    </r>
    <rPh sb="0" eb="3">
      <t>セイユショ</t>
    </rPh>
    <rPh sb="4" eb="6">
      <t>ハツデン</t>
    </rPh>
    <rPh sb="6" eb="7">
      <t>ショ</t>
    </rPh>
    <rPh sb="7" eb="8">
      <t>トウ</t>
    </rPh>
    <phoneticPr fontId="9"/>
  </si>
  <si>
    <r>
      <rPr>
        <sz val="11"/>
        <rFont val="ＭＳ 明朝"/>
        <family val="1"/>
        <charset val="128"/>
      </rPr>
      <t>ガス製造</t>
    </r>
  </si>
  <si>
    <r>
      <rPr>
        <sz val="11"/>
        <rFont val="ＭＳ 明朝"/>
        <family val="1"/>
        <charset val="128"/>
      </rPr>
      <t>事業用発電</t>
    </r>
  </si>
  <si>
    <r>
      <rPr>
        <b/>
        <sz val="11"/>
        <rFont val="ＭＳ 明朝"/>
        <family val="1"/>
        <charset val="128"/>
      </rPr>
      <t>産業</t>
    </r>
    <rPh sb="0" eb="2">
      <t>サンギョウ</t>
    </rPh>
    <phoneticPr fontId="9"/>
  </si>
  <si>
    <r>
      <rPr>
        <b/>
        <sz val="11"/>
        <rFont val="ＭＳ 明朝"/>
        <family val="1"/>
        <charset val="128"/>
      </rPr>
      <t>農林水産鉱建設業</t>
    </r>
  </si>
  <si>
    <r>
      <rPr>
        <b/>
        <sz val="11"/>
        <rFont val="ＭＳ 明朝"/>
        <family val="1"/>
        <charset val="128"/>
      </rPr>
      <t>製造業</t>
    </r>
    <rPh sb="0" eb="3">
      <t>セイゾウギョウ</t>
    </rPh>
    <phoneticPr fontId="9"/>
  </si>
  <si>
    <r>
      <rPr>
        <sz val="11"/>
        <rFont val="ＭＳ 明朝"/>
        <family val="1"/>
        <charset val="128"/>
      </rPr>
      <t>食品飲料</t>
    </r>
    <phoneticPr fontId="9"/>
  </si>
  <si>
    <r>
      <rPr>
        <sz val="11"/>
        <rFont val="ＭＳ 明朝"/>
        <family val="1"/>
        <charset val="128"/>
      </rPr>
      <t>繊維</t>
    </r>
    <phoneticPr fontId="9"/>
  </si>
  <si>
    <r>
      <rPr>
        <sz val="11"/>
        <rFont val="ＭＳ 明朝"/>
        <family val="1"/>
        <charset val="128"/>
      </rPr>
      <t>パルプ･紙･紙加工品</t>
    </r>
    <phoneticPr fontId="9"/>
  </si>
  <si>
    <r>
      <rPr>
        <sz val="11"/>
        <rFont val="ＭＳ 明朝"/>
        <family val="1"/>
        <charset val="128"/>
      </rPr>
      <t>鉄鋼</t>
    </r>
    <rPh sb="0" eb="2">
      <t>テッコウ</t>
    </rPh>
    <phoneticPr fontId="0"/>
  </si>
  <si>
    <r>
      <rPr>
        <b/>
        <sz val="11"/>
        <rFont val="ＭＳ 明朝"/>
        <family val="1"/>
        <charset val="128"/>
      </rPr>
      <t>業務他</t>
    </r>
    <r>
      <rPr>
        <b/>
        <sz val="11"/>
        <rFont val="Century"/>
        <family val="1"/>
      </rPr>
      <t>(</t>
    </r>
    <r>
      <rPr>
        <b/>
        <sz val="11"/>
        <rFont val="ＭＳ 明朝"/>
        <family val="1"/>
        <charset val="128"/>
      </rPr>
      <t>第三次産業</t>
    </r>
    <r>
      <rPr>
        <b/>
        <sz val="11"/>
        <rFont val="Century"/>
        <family val="1"/>
      </rPr>
      <t>)</t>
    </r>
  </si>
  <si>
    <r>
      <rPr>
        <b/>
        <sz val="11"/>
        <rFont val="ＭＳ 明朝"/>
        <family val="1"/>
        <charset val="128"/>
      </rPr>
      <t>運輸</t>
    </r>
  </si>
  <si>
    <r>
      <rPr>
        <b/>
        <sz val="11"/>
        <rFont val="ＭＳ 明朝"/>
        <family val="1"/>
        <charset val="128"/>
      </rPr>
      <t>家庭</t>
    </r>
  </si>
  <si>
    <t>非エネルギー起源</t>
    <phoneticPr fontId="9"/>
  </si>
  <si>
    <t>工業プロセス及び製品の使用</t>
    <rPh sb="0" eb="2">
      <t>コウギョウ</t>
    </rPh>
    <rPh sb="6" eb="7">
      <t>オヨ</t>
    </rPh>
    <rPh sb="8" eb="10">
      <t>セイヒン</t>
    </rPh>
    <rPh sb="11" eb="13">
      <t>シヨウ</t>
    </rPh>
    <phoneticPr fontId="9"/>
  </si>
  <si>
    <r>
      <rPr>
        <b/>
        <sz val="11"/>
        <rFont val="ＭＳ 明朝"/>
        <family val="1"/>
        <charset val="128"/>
      </rPr>
      <t>廃棄物</t>
    </r>
    <rPh sb="0" eb="3">
      <t>ハイキブツ</t>
    </rPh>
    <phoneticPr fontId="9"/>
  </si>
  <si>
    <r>
      <rPr>
        <b/>
        <sz val="11"/>
        <color theme="1"/>
        <rFont val="ＭＳ 明朝"/>
        <family val="1"/>
        <charset val="128"/>
      </rPr>
      <t>その他（農業・間接</t>
    </r>
    <r>
      <rPr>
        <b/>
        <sz val="11"/>
        <color theme="1"/>
        <rFont val="Century"/>
        <family val="1"/>
      </rPr>
      <t>CO</t>
    </r>
    <r>
      <rPr>
        <b/>
        <vertAlign val="subscript"/>
        <sz val="11"/>
        <color theme="1"/>
        <rFont val="Century"/>
        <family val="1"/>
      </rPr>
      <t>2</t>
    </r>
    <r>
      <rPr>
        <b/>
        <sz val="11"/>
        <color theme="1"/>
        <rFont val="ＭＳ 明朝"/>
        <family val="1"/>
        <charset val="128"/>
      </rPr>
      <t>等）</t>
    </r>
    <rPh sb="2" eb="3">
      <t>タ</t>
    </rPh>
    <rPh sb="4" eb="6">
      <t>ノウギョウ</t>
    </rPh>
    <rPh sb="7" eb="9">
      <t>カンセツ</t>
    </rPh>
    <rPh sb="12" eb="13">
      <t>トウ</t>
    </rPh>
    <phoneticPr fontId="9"/>
  </si>
  <si>
    <r>
      <rPr>
        <sz val="11"/>
        <rFont val="ＭＳ 明朝"/>
        <family val="1"/>
        <charset val="128"/>
      </rPr>
      <t>合計</t>
    </r>
    <r>
      <rPr>
        <sz val="11"/>
        <color rgb="FFFF0000"/>
        <rFont val="ＭＳ 明朝"/>
        <family val="1"/>
        <charset val="128"/>
      </rPr>
      <t/>
    </r>
    <rPh sb="0" eb="2">
      <t>ゴウケイ</t>
    </rPh>
    <phoneticPr fontId="9"/>
  </si>
  <si>
    <r>
      <rPr>
        <b/>
        <sz val="11"/>
        <color theme="1" tint="0.499984740745262"/>
        <rFont val="ＭＳ 明朝"/>
        <family val="1"/>
        <charset val="128"/>
      </rPr>
      <t>電気熱配分誤差</t>
    </r>
    <phoneticPr fontId="9"/>
  </si>
  <si>
    <r>
      <rPr>
        <sz val="11"/>
        <color indexed="8"/>
        <rFont val="ＭＳ Ｐ明朝"/>
        <family val="1"/>
        <charset val="128"/>
      </rPr>
      <t>一酸化炭素（</t>
    </r>
    <r>
      <rPr>
        <sz val="11"/>
        <color indexed="8"/>
        <rFont val="Century"/>
        <family val="1"/>
      </rPr>
      <t>CO</t>
    </r>
    <r>
      <rPr>
        <sz val="11"/>
        <color indexed="8"/>
        <rFont val="ＭＳ Ｐ明朝"/>
        <family val="1"/>
        <charset val="128"/>
      </rPr>
      <t>）、メタン（</t>
    </r>
    <r>
      <rPr>
        <sz val="11"/>
        <color indexed="8"/>
        <rFont val="Century"/>
        <family val="1"/>
      </rPr>
      <t>CH4</t>
    </r>
    <r>
      <rPr>
        <sz val="11"/>
        <color indexed="8"/>
        <rFont val="ＭＳ Ｐ明朝"/>
        <family val="1"/>
        <charset val="128"/>
      </rPr>
      <t>）、及び、非メタン揮発性有機化合物（</t>
    </r>
    <r>
      <rPr>
        <sz val="11"/>
        <color indexed="8"/>
        <rFont val="Century"/>
        <family val="1"/>
      </rPr>
      <t>NMVOC</t>
    </r>
    <r>
      <rPr>
        <sz val="11"/>
        <color indexed="8"/>
        <rFont val="ＭＳ Ｐ明朝"/>
        <family val="1"/>
        <charset val="128"/>
      </rPr>
      <t>）は長期的には大気中で酸化されて</t>
    </r>
    <r>
      <rPr>
        <sz val="11"/>
        <color indexed="8"/>
        <rFont val="Century"/>
        <family val="1"/>
      </rPr>
      <t>CO</t>
    </r>
    <r>
      <rPr>
        <vertAlign val="subscript"/>
        <sz val="11"/>
        <color rgb="FF000000"/>
        <rFont val="Century"/>
        <family val="1"/>
      </rPr>
      <t>2</t>
    </r>
    <r>
      <rPr>
        <sz val="11"/>
        <color indexed="8"/>
        <rFont val="ＭＳ Ｐ明朝"/>
        <family val="1"/>
        <charset val="128"/>
      </rPr>
      <t>に変換される。</t>
    </r>
    <phoneticPr fontId="9"/>
  </si>
  <si>
    <r>
      <rPr>
        <sz val="11"/>
        <rFont val="ＭＳ 明朝"/>
        <family val="1"/>
        <charset val="128"/>
      </rPr>
      <t>非エネルギー
起源</t>
    </r>
    <r>
      <rPr>
        <sz val="11"/>
        <rFont val="Century"/>
        <family val="1"/>
      </rPr>
      <t>CO</t>
    </r>
    <r>
      <rPr>
        <sz val="11"/>
        <rFont val="ＭＳ 明朝"/>
        <family val="1"/>
        <charset val="128"/>
      </rPr>
      <t>₂</t>
    </r>
    <phoneticPr fontId="9"/>
  </si>
  <si>
    <r>
      <t>2018</t>
    </r>
    <r>
      <rPr>
        <sz val="14"/>
        <rFont val="ＭＳ Ｐ明朝"/>
        <family val="1"/>
        <charset val="128"/>
      </rPr>
      <t>年度</t>
    </r>
    <r>
      <rPr>
        <sz val="14"/>
        <rFont val="Century"/>
        <family val="1"/>
      </rPr>
      <t xml:space="preserve">
</t>
    </r>
    <r>
      <rPr>
        <sz val="9"/>
        <rFont val="ＭＳ Ｐ明朝"/>
        <family val="1"/>
        <charset val="128"/>
      </rPr>
      <t>（速報値）</t>
    </r>
    <rPh sb="4" eb="5">
      <t>ネン</t>
    </rPh>
    <rPh sb="5" eb="6">
      <t>ド</t>
    </rPh>
    <rPh sb="8" eb="9">
      <t>ソク</t>
    </rPh>
    <rPh sb="9" eb="10">
      <t>ホウ</t>
    </rPh>
    <rPh sb="10" eb="11">
      <t>チ</t>
    </rPh>
    <phoneticPr fontId="9"/>
  </si>
  <si>
    <r>
      <t>2018</t>
    </r>
    <r>
      <rPr>
        <sz val="14"/>
        <rFont val="ＭＳ Ｐ明朝"/>
        <family val="1"/>
        <charset val="128"/>
      </rPr>
      <t xml:space="preserve">年度
</t>
    </r>
    <r>
      <rPr>
        <sz val="9"/>
        <rFont val="ＭＳ Ｐ明朝"/>
        <family val="1"/>
        <charset val="128"/>
      </rPr>
      <t>（速報値）</t>
    </r>
    <rPh sb="4" eb="5">
      <t>ネン</t>
    </rPh>
    <rPh sb="5" eb="6">
      <t>ド</t>
    </rPh>
    <rPh sb="8" eb="9">
      <t>ソク</t>
    </rPh>
    <rPh sb="9" eb="10">
      <t>ホウ</t>
    </rPh>
    <rPh sb="10" eb="11">
      <t>チ</t>
    </rPh>
    <phoneticPr fontId="9"/>
  </si>
  <si>
    <r>
      <rPr>
        <sz val="11"/>
        <rFont val="Segoe UI Symbol"/>
        <family val="1"/>
      </rPr>
      <t>■</t>
    </r>
    <r>
      <rPr>
        <sz val="11"/>
        <rFont val="ＭＳ Ｐ明朝"/>
        <family val="1"/>
        <charset val="128"/>
      </rPr>
      <t>排出量　</t>
    </r>
    <r>
      <rPr>
        <sz val="11"/>
        <rFont val="Century"/>
        <family val="1"/>
      </rPr>
      <t>[</t>
    </r>
    <r>
      <rPr>
        <sz val="11"/>
        <rFont val="ＭＳ Ｐ明朝"/>
        <family val="1"/>
        <charset val="128"/>
      </rPr>
      <t>百万トン</t>
    </r>
    <r>
      <rPr>
        <sz val="11"/>
        <rFont val="Century"/>
        <family val="1"/>
      </rPr>
      <t>CO</t>
    </r>
    <r>
      <rPr>
        <vertAlign val="subscript"/>
        <sz val="11"/>
        <rFont val="Century"/>
        <family val="1"/>
      </rPr>
      <t>2</t>
    </r>
    <r>
      <rPr>
        <sz val="11"/>
        <rFont val="ＭＳ Ｐ明朝"/>
        <family val="1"/>
        <charset val="128"/>
      </rPr>
      <t>換算</t>
    </r>
    <r>
      <rPr>
        <sz val="11"/>
        <rFont val="Century"/>
        <family val="1"/>
      </rPr>
      <t>]</t>
    </r>
    <phoneticPr fontId="8"/>
  </si>
  <si>
    <r>
      <t>2018</t>
    </r>
    <r>
      <rPr>
        <sz val="10"/>
        <rFont val="ＭＳ Ｐ明朝"/>
        <family val="1"/>
        <charset val="128"/>
      </rPr>
      <t>年（速報値）</t>
    </r>
    <phoneticPr fontId="9"/>
  </si>
  <si>
    <r>
      <t>2018</t>
    </r>
    <r>
      <rPr>
        <sz val="10"/>
        <rFont val="ＭＳ Ｐ明朝"/>
        <family val="1"/>
        <charset val="128"/>
      </rPr>
      <t>年度（速報値）</t>
    </r>
    <rPh sb="5" eb="6">
      <t>ド</t>
    </rPh>
    <phoneticPr fontId="9"/>
  </si>
  <si>
    <r>
      <t>2018</t>
    </r>
    <r>
      <rPr>
        <sz val="10"/>
        <rFont val="ＭＳ Ｐ明朝"/>
        <family val="1"/>
        <charset val="128"/>
      </rPr>
      <t>年度（速報値）</t>
    </r>
    <rPh sb="5" eb="6">
      <t>ド</t>
    </rPh>
    <rPh sb="7" eb="10">
      <t>ソクホウチ</t>
    </rPh>
    <phoneticPr fontId="9"/>
  </si>
  <si>
    <r>
      <rPr>
        <sz val="11"/>
        <rFont val="ＭＳ 明朝"/>
        <family val="1"/>
        <charset val="128"/>
      </rPr>
      <t>化学工業</t>
    </r>
    <r>
      <rPr>
        <sz val="11"/>
        <rFont val="Century"/>
        <family val="1"/>
      </rPr>
      <t>(</t>
    </r>
    <r>
      <rPr>
        <sz val="11"/>
        <rFont val="ＭＳ 明朝"/>
        <family val="1"/>
        <charset val="128"/>
      </rPr>
      <t>含 石油石炭製品</t>
    </r>
    <r>
      <rPr>
        <sz val="11"/>
        <rFont val="Century"/>
        <family val="1"/>
      </rPr>
      <t>)</t>
    </r>
    <rPh sb="0" eb="2">
      <t>カガク</t>
    </rPh>
    <rPh sb="2" eb="4">
      <t>コウギョウ</t>
    </rPh>
    <rPh sb="5" eb="6">
      <t>フク</t>
    </rPh>
    <rPh sb="7" eb="9">
      <t>セキユ</t>
    </rPh>
    <rPh sb="9" eb="11">
      <t>セキタン</t>
    </rPh>
    <rPh sb="11" eb="13">
      <t>セイヒン</t>
    </rPh>
    <phoneticPr fontId="0"/>
  </si>
  <si>
    <t>機械（含金属製品）</t>
    <rPh sb="0" eb="2">
      <t>キカイ</t>
    </rPh>
    <rPh sb="3" eb="4">
      <t>フク</t>
    </rPh>
    <rPh sb="4" eb="6">
      <t>キンゾク</t>
    </rPh>
    <rPh sb="6" eb="8">
      <t>セイヒン</t>
    </rPh>
    <phoneticPr fontId="0"/>
  </si>
  <si>
    <t>廃棄物</t>
    <rPh sb="0" eb="3">
      <t>ハイキブツ</t>
    </rPh>
    <phoneticPr fontId="9"/>
  </si>
  <si>
    <t>運輸部門
（自動車等）</t>
    <phoneticPr fontId="9"/>
  </si>
  <si>
    <t>工業プロセス及び製品の使用</t>
    <rPh sb="0" eb="2">
      <t>シヨウ</t>
    </rPh>
    <phoneticPr fontId="9"/>
  </si>
  <si>
    <t>廃棄物
（焼却等）</t>
    <rPh sb="7" eb="8">
      <t>トウ</t>
    </rPh>
    <phoneticPr fontId="9"/>
  </si>
  <si>
    <r>
      <rPr>
        <sz val="10"/>
        <rFont val="ＭＳ Ｐ明朝"/>
        <family val="1"/>
        <charset val="128"/>
      </rPr>
      <t xml:space="preserve">農業
</t>
    </r>
    <r>
      <rPr>
        <sz val="10"/>
        <rFont val="Century"/>
        <family val="1"/>
      </rPr>
      <t>(</t>
    </r>
    <r>
      <rPr>
        <sz val="10"/>
        <rFont val="ＭＳ Ｐ明朝"/>
        <family val="1"/>
        <charset val="128"/>
      </rPr>
      <t>家畜の消化管内発酵、
稲作等</t>
    </r>
    <r>
      <rPr>
        <sz val="10"/>
        <rFont val="Century"/>
        <family val="1"/>
      </rPr>
      <t>)</t>
    </r>
    <rPh sb="0" eb="2">
      <t>ノウギョウ</t>
    </rPh>
    <phoneticPr fontId="11"/>
  </si>
  <si>
    <t>燃料からの漏出
（天然ガス生産時・石炭採掘時の漏出等）</t>
    <rPh sb="0" eb="2">
      <t>ネンリョウ</t>
    </rPh>
    <rPh sb="5" eb="7">
      <t>ロウシュツ</t>
    </rPh>
    <rPh sb="13" eb="15">
      <t>セイサン</t>
    </rPh>
    <rPh sb="15" eb="16">
      <t>ジ</t>
    </rPh>
    <rPh sb="19" eb="21">
      <t>サイクツ</t>
    </rPh>
    <phoneticPr fontId="11"/>
  </si>
  <si>
    <r>
      <rPr>
        <sz val="11"/>
        <color theme="6"/>
        <rFont val="ＭＳ Ｐ明朝"/>
        <family val="1"/>
        <charset val="128"/>
      </rPr>
      <t>半導体製造</t>
    </r>
    <rPh sb="0" eb="3">
      <t>ハンドウタイ</t>
    </rPh>
    <rPh sb="3" eb="5">
      <t>セイゾウ</t>
    </rPh>
    <phoneticPr fontId="9"/>
  </si>
  <si>
    <r>
      <rPr>
        <sz val="11"/>
        <color theme="6"/>
        <rFont val="ＭＳ Ｐ明朝"/>
        <family val="1"/>
        <charset val="128"/>
      </rPr>
      <t>液晶製造</t>
    </r>
    <rPh sb="0" eb="2">
      <t>エキショウ</t>
    </rPh>
    <rPh sb="2" eb="4">
      <t>セイゾウ</t>
    </rPh>
    <phoneticPr fontId="9"/>
  </si>
  <si>
    <r>
      <rPr>
        <sz val="11"/>
        <color theme="6"/>
        <rFont val="ＭＳ Ｐ明朝"/>
        <family val="1"/>
        <charset val="128"/>
      </rPr>
      <t>半導体製造</t>
    </r>
    <rPh sb="0" eb="3">
      <t>ハンドウタイ</t>
    </rPh>
    <rPh sb="3" eb="5">
      <t>セイゾウ</t>
    </rPh>
    <phoneticPr fontId="11"/>
  </si>
  <si>
    <r>
      <t>NF</t>
    </r>
    <r>
      <rPr>
        <vertAlign val="subscript"/>
        <sz val="11"/>
        <rFont val="Century"/>
        <family val="1"/>
      </rPr>
      <t>3</t>
    </r>
    <r>
      <rPr>
        <sz val="11"/>
        <rFont val="Yu Gothic"/>
        <family val="3"/>
        <charset val="128"/>
      </rPr>
      <t>の</t>
    </r>
    <r>
      <rPr>
        <sz val="11"/>
        <rFont val="ＭＳ Ｐ明朝"/>
        <family val="1"/>
        <charset val="128"/>
      </rPr>
      <t>製造時の漏出</t>
    </r>
    <rPh sb="4" eb="6">
      <t>セイゾウ</t>
    </rPh>
    <rPh sb="6" eb="7">
      <t>ジ</t>
    </rPh>
    <rPh sb="8" eb="10">
      <t>ロウシュツ</t>
    </rPh>
    <phoneticPr fontId="9"/>
  </si>
  <si>
    <t>冷蔵庫及び空調機器</t>
    <rPh sb="0" eb="3">
      <t>レイゾウコ</t>
    </rPh>
    <rPh sb="3" eb="4">
      <t>オヨ</t>
    </rPh>
    <rPh sb="5" eb="7">
      <t>クウチョウ</t>
    </rPh>
    <rPh sb="7" eb="9">
      <t>キキ</t>
    </rPh>
    <phoneticPr fontId="11"/>
  </si>
  <si>
    <t>発泡剤</t>
    <rPh sb="2" eb="3">
      <t>ザイ</t>
    </rPh>
    <phoneticPr fontId="9"/>
  </si>
  <si>
    <t>うち、廃棄物のエネルギー利用</t>
    <rPh sb="3" eb="5">
      <t>ハイキ</t>
    </rPh>
    <rPh sb="5" eb="6">
      <t>ブツ</t>
    </rPh>
    <rPh sb="12" eb="14">
      <t>リヨウ</t>
    </rPh>
    <phoneticPr fontId="9"/>
  </si>
  <si>
    <r>
      <rPr>
        <sz val="11"/>
        <rFont val="ＭＳ 明朝"/>
        <family val="1"/>
        <charset val="128"/>
      </rPr>
      <t>旅客</t>
    </r>
    <rPh sb="0" eb="2">
      <t>リョキャク</t>
    </rPh>
    <phoneticPr fontId="9"/>
  </si>
  <si>
    <r>
      <rPr>
        <sz val="11"/>
        <rFont val="ＭＳ 明朝"/>
        <family val="1"/>
        <charset val="128"/>
      </rPr>
      <t>貨物</t>
    </r>
    <phoneticPr fontId="9"/>
  </si>
  <si>
    <r>
      <rPr>
        <sz val="11"/>
        <rFont val="ＭＳ 明朝"/>
        <family val="1"/>
        <charset val="128"/>
      </rPr>
      <t>旅客</t>
    </r>
    <rPh sb="0" eb="2">
      <t>リョカク</t>
    </rPh>
    <phoneticPr fontId="9"/>
  </si>
  <si>
    <t>-</t>
    <phoneticPr fontId="9"/>
  </si>
  <si>
    <r>
      <rPr>
        <sz val="12"/>
        <rFont val="ＭＳ Ｐ明朝"/>
        <family val="1"/>
        <charset val="128"/>
      </rPr>
      <t>※非エネルギー起源</t>
    </r>
    <r>
      <rPr>
        <sz val="12"/>
        <rFont val="Century"/>
        <family val="1"/>
      </rPr>
      <t>CO</t>
    </r>
    <r>
      <rPr>
        <vertAlign val="subscript"/>
        <sz val="12"/>
        <rFont val="Century"/>
        <family val="1"/>
      </rPr>
      <t>2</t>
    </r>
    <r>
      <rPr>
        <sz val="12"/>
        <rFont val="ＭＳ Ｐ明朝"/>
        <family val="1"/>
        <charset val="128"/>
      </rPr>
      <t>は間接</t>
    </r>
    <r>
      <rPr>
        <sz val="12"/>
        <rFont val="Century"/>
        <family val="1"/>
      </rPr>
      <t>CO</t>
    </r>
    <r>
      <rPr>
        <vertAlign val="subscript"/>
        <sz val="12"/>
        <rFont val="Century"/>
        <family val="1"/>
      </rPr>
      <t>2</t>
    </r>
    <r>
      <rPr>
        <sz val="12"/>
        <rFont val="ＭＳ Ｐ明朝"/>
        <family val="1"/>
        <charset val="128"/>
      </rPr>
      <t>を含む</t>
    </r>
    <rPh sb="1" eb="2">
      <t>ヒ</t>
    </rPh>
    <rPh sb="7" eb="9">
      <t>キゲン</t>
    </rPh>
    <rPh sb="13" eb="15">
      <t>カンセツ</t>
    </rPh>
    <rPh sb="19" eb="20">
      <t>フク</t>
    </rPh>
    <phoneticPr fontId="8"/>
  </si>
  <si>
    <r>
      <t>RGB</t>
    </r>
    <r>
      <rPr>
        <sz val="10"/>
        <rFont val="ＭＳ Ｐ明朝"/>
        <family val="1"/>
        <charset val="128"/>
      </rPr>
      <t>値</t>
    </r>
    <rPh sb="3" eb="4">
      <t>チ</t>
    </rPh>
    <phoneticPr fontId="9"/>
  </si>
  <si>
    <r>
      <t>エネルギー転換部門</t>
    </r>
    <r>
      <rPr>
        <sz val="10"/>
        <color rgb="FF4572A7"/>
        <rFont val="ＭＳ Ｐゴシック"/>
        <family val="3"/>
        <charset val="128"/>
      </rPr>
      <t>（製油所・発電所等）</t>
    </r>
  </si>
  <si>
    <r>
      <t>産業部門</t>
    </r>
    <r>
      <rPr>
        <sz val="10"/>
        <color rgb="FFA8423F"/>
        <rFont val="ＭＳ Ｐゴシック"/>
        <family val="3"/>
        <charset val="128"/>
      </rPr>
      <t>（工場等）</t>
    </r>
  </si>
  <si>
    <r>
      <t xml:space="preserve">運輸部門 </t>
    </r>
    <r>
      <rPr>
        <sz val="10"/>
        <color rgb="FF669900"/>
        <rFont val="ＭＳ Ｐゴシック"/>
        <family val="3"/>
        <charset val="128"/>
      </rPr>
      <t>（自動車等）</t>
    </r>
    <r>
      <rPr>
        <sz val="12"/>
        <color rgb="FF669900"/>
        <rFont val="ＭＳ Ｐゴシック"/>
        <family val="3"/>
        <charset val="128"/>
      </rPr>
      <t>　</t>
    </r>
  </si>
  <si>
    <r>
      <t>業務その他</t>
    </r>
    <r>
      <rPr>
        <sz val="11"/>
        <color rgb="FF6E548D"/>
        <rFont val="ＭＳ Ｐゴシック"/>
        <family val="3"/>
        <charset val="128"/>
      </rPr>
      <t>部門</t>
    </r>
  </si>
  <si>
    <t>家庭部門</t>
  </si>
  <si>
    <t>工業プロセス及び製品の使用</t>
  </si>
  <si>
    <t>廃棄物（焼却等）</t>
  </si>
  <si>
    <t>その他</t>
    <phoneticPr fontId="9"/>
  </si>
  <si>
    <t>部門・分野</t>
    <rPh sb="0" eb="2">
      <t>ブモン</t>
    </rPh>
    <rPh sb="3" eb="5">
      <t>ブンヤ</t>
    </rPh>
    <phoneticPr fontId="9"/>
  </si>
  <si>
    <t>168、66、63</t>
    <phoneticPr fontId="9"/>
  </si>
  <si>
    <t>134、164、74</t>
    <phoneticPr fontId="9"/>
  </si>
  <si>
    <t>110、84、141</t>
    <phoneticPr fontId="9"/>
  </si>
  <si>
    <t>247、150、70</t>
    <phoneticPr fontId="9"/>
  </si>
  <si>
    <t>74、69、42</t>
    <phoneticPr fontId="9"/>
  </si>
  <si>
    <t>69、114、167</t>
    <phoneticPr fontId="9"/>
  </si>
  <si>
    <t>61、150、174</t>
    <phoneticPr fontId="9"/>
  </si>
  <si>
    <t>142、165、203</t>
    <phoneticPr fontId="9"/>
  </si>
  <si>
    <r>
      <rPr>
        <sz val="11"/>
        <rFont val="Segoe UI Symbol"/>
        <family val="1"/>
      </rPr>
      <t>■</t>
    </r>
    <r>
      <rPr>
        <sz val="11"/>
        <rFont val="ＭＳ Ｐ明朝"/>
        <family val="1"/>
        <charset val="128"/>
      </rPr>
      <t>排出量</t>
    </r>
    <r>
      <rPr>
        <sz val="11"/>
        <rFont val="Century"/>
        <family val="1"/>
      </rPr>
      <t>(kt CO</t>
    </r>
    <r>
      <rPr>
        <vertAlign val="subscript"/>
        <sz val="11"/>
        <rFont val="Century"/>
        <family val="1"/>
      </rPr>
      <t>2</t>
    </r>
    <r>
      <rPr>
        <sz val="11"/>
        <rFont val="Century"/>
        <family val="1"/>
      </rPr>
      <t xml:space="preserve"> </t>
    </r>
    <r>
      <rPr>
        <sz val="11"/>
        <rFont val="ＭＳ Ｐ明朝"/>
        <family val="1"/>
        <charset val="128"/>
      </rPr>
      <t>換算）</t>
    </r>
    <rPh sb="1" eb="3">
      <t>ハイシュツ</t>
    </rPh>
    <rPh sb="3" eb="4">
      <t>リョウ</t>
    </rPh>
    <rPh sb="12" eb="14">
      <t>カンサン</t>
    </rPh>
    <phoneticPr fontId="9"/>
  </si>
  <si>
    <r>
      <rPr>
        <sz val="11"/>
        <rFont val="Segoe UI Symbol"/>
        <family val="1"/>
      </rPr>
      <t>■</t>
    </r>
    <r>
      <rPr>
        <sz val="11"/>
        <rFont val="ＭＳ Ｐ明朝"/>
        <family val="1"/>
        <charset val="128"/>
      </rPr>
      <t>排出量</t>
    </r>
    <r>
      <rPr>
        <sz val="11"/>
        <rFont val="Century"/>
        <family val="1"/>
      </rPr>
      <t>(kt CO</t>
    </r>
    <r>
      <rPr>
        <vertAlign val="subscript"/>
        <sz val="11"/>
        <rFont val="Century"/>
        <family val="1"/>
      </rPr>
      <t>2</t>
    </r>
    <r>
      <rPr>
        <sz val="11"/>
        <rFont val="ＭＳ Ｐ明朝"/>
        <family val="1"/>
        <charset val="128"/>
      </rPr>
      <t>換算）</t>
    </r>
    <rPh sb="1" eb="3">
      <t>ハイシュツ</t>
    </rPh>
    <rPh sb="3" eb="4">
      <t>リョウ</t>
    </rPh>
    <rPh sb="11" eb="13">
      <t>カンサン</t>
    </rPh>
    <phoneticPr fontId="9"/>
  </si>
  <si>
    <r>
      <rPr>
        <sz val="11"/>
        <rFont val="Segoe UI Symbol"/>
        <family val="1"/>
      </rPr>
      <t>■</t>
    </r>
    <r>
      <rPr>
        <sz val="11"/>
        <rFont val="ＭＳ Ｐ明朝"/>
        <family val="1"/>
        <charset val="128"/>
      </rPr>
      <t>排出量（</t>
    </r>
    <r>
      <rPr>
        <sz val="11"/>
        <rFont val="Century"/>
        <family val="1"/>
      </rPr>
      <t>kt CO</t>
    </r>
    <r>
      <rPr>
        <vertAlign val="subscript"/>
        <sz val="11"/>
        <rFont val="Century"/>
        <family val="1"/>
      </rPr>
      <t>2</t>
    </r>
    <r>
      <rPr>
        <sz val="11"/>
        <rFont val="ＭＳ Ｐ明朝"/>
        <family val="1"/>
        <charset val="128"/>
      </rPr>
      <t>換算）</t>
    </r>
    <rPh sb="1" eb="3">
      <t>ハイシュツ</t>
    </rPh>
    <rPh sb="3" eb="4">
      <t>リョウ</t>
    </rPh>
    <rPh sb="11" eb="13">
      <t>カンサン</t>
    </rPh>
    <phoneticPr fontId="9"/>
  </si>
  <si>
    <t>温室効果ガス</t>
    <rPh sb="0" eb="2">
      <t>オンシツ</t>
    </rPh>
    <rPh sb="2" eb="4">
      <t>コウカ</t>
    </rPh>
    <phoneticPr fontId="8"/>
  </si>
  <si>
    <r>
      <t xml:space="preserve">2018
</t>
    </r>
    <r>
      <rPr>
        <sz val="9"/>
        <rFont val="ＭＳ Ｐ明朝"/>
        <family val="1"/>
        <charset val="128"/>
      </rPr>
      <t>（速報値）</t>
    </r>
    <rPh sb="6" eb="8">
      <t>ソクホウ</t>
    </rPh>
    <rPh sb="8" eb="9">
      <t>チ</t>
    </rPh>
    <phoneticPr fontId="8"/>
  </si>
  <si>
    <r>
      <t xml:space="preserve">2018
</t>
    </r>
    <r>
      <rPr>
        <sz val="9"/>
        <rFont val="ＭＳ 明朝"/>
        <family val="1"/>
        <charset val="128"/>
      </rPr>
      <t>（速報値）</t>
    </r>
    <rPh sb="6" eb="9">
      <t>ソクホウチ</t>
    </rPh>
    <phoneticPr fontId="9"/>
  </si>
  <si>
    <r>
      <t xml:space="preserve">2018
</t>
    </r>
    <r>
      <rPr>
        <sz val="9"/>
        <rFont val="ＭＳ Ｐ明朝"/>
        <family val="1"/>
        <charset val="128"/>
      </rPr>
      <t>(速報値）</t>
    </r>
    <rPh sb="6" eb="9">
      <t>ソクホウチ</t>
    </rPh>
    <phoneticPr fontId="9"/>
  </si>
  <si>
    <r>
      <t xml:space="preserve">2018
</t>
    </r>
    <r>
      <rPr>
        <sz val="9"/>
        <rFont val="ＭＳ Ｐ明朝"/>
        <family val="1"/>
        <charset val="128"/>
      </rPr>
      <t>（速報値）</t>
    </r>
    <phoneticPr fontId="8"/>
  </si>
  <si>
    <t>エネルギー転換部門
（製油所、発電所等）</t>
    <rPh sb="11" eb="14">
      <t>セイユショ</t>
    </rPh>
    <phoneticPr fontId="9"/>
  </si>
  <si>
    <r>
      <rPr>
        <u/>
        <sz val="11"/>
        <color rgb="FF0000FF"/>
        <rFont val="Century"/>
        <family val="1"/>
      </rPr>
      <t>CO</t>
    </r>
    <r>
      <rPr>
        <u/>
        <vertAlign val="subscript"/>
        <sz val="11"/>
        <color rgb="FF0000FF"/>
        <rFont val="Century"/>
        <family val="1"/>
      </rPr>
      <t>2</t>
    </r>
    <r>
      <rPr>
        <u/>
        <sz val="11"/>
        <color rgb="FF0000FF"/>
        <rFont val="ＭＳ Ｐ明朝"/>
        <family val="1"/>
        <charset val="128"/>
      </rPr>
      <t>の部門別排出量</t>
    </r>
    <r>
      <rPr>
        <u/>
        <sz val="11"/>
        <color indexed="12"/>
        <rFont val="ＭＳ Ｐ明朝"/>
        <family val="1"/>
        <charset val="128"/>
      </rPr>
      <t>【電気・熱配分前排出量】（簡約表）</t>
    </r>
    <rPh sb="11" eb="13">
      <t>デンキ</t>
    </rPh>
    <rPh sb="14" eb="15">
      <t>ネツ</t>
    </rPh>
    <rPh sb="15" eb="17">
      <t>ハイブン</t>
    </rPh>
    <rPh sb="17" eb="18">
      <t>マエ</t>
    </rPh>
    <rPh sb="18" eb="20">
      <t>ハイシュツ</t>
    </rPh>
    <rPh sb="20" eb="21">
      <t>リョウ</t>
    </rPh>
    <rPh sb="23" eb="24">
      <t>カン</t>
    </rPh>
    <rPh sb="24" eb="25">
      <t>ヤク</t>
    </rPh>
    <rPh sb="25" eb="26">
      <t>ヒョウ</t>
    </rPh>
    <phoneticPr fontId="9"/>
  </si>
  <si>
    <r>
      <rPr>
        <u/>
        <sz val="11"/>
        <color rgb="FF0000FF"/>
        <rFont val="Century"/>
        <family val="1"/>
      </rPr>
      <t>CO</t>
    </r>
    <r>
      <rPr>
        <u/>
        <vertAlign val="subscript"/>
        <sz val="11"/>
        <color rgb="FF0000FF"/>
        <rFont val="Century"/>
        <family val="1"/>
      </rPr>
      <t>2</t>
    </r>
    <r>
      <rPr>
        <u/>
        <sz val="11"/>
        <color rgb="FF0000FF"/>
        <rFont val="ＭＳ Ｐ明朝"/>
        <family val="1"/>
        <charset val="128"/>
      </rPr>
      <t>の部門別排出量</t>
    </r>
    <r>
      <rPr>
        <u/>
        <sz val="11"/>
        <color indexed="12"/>
        <rFont val="ＭＳ Ｐ明朝"/>
        <family val="1"/>
        <charset val="128"/>
      </rPr>
      <t>【電気・熱配分後排出量】（簡約表）</t>
    </r>
    <rPh sb="11" eb="13">
      <t>デンキ</t>
    </rPh>
    <rPh sb="14" eb="15">
      <t>ネツ</t>
    </rPh>
    <rPh sb="15" eb="17">
      <t>ハイブン</t>
    </rPh>
    <rPh sb="17" eb="18">
      <t>ゴ</t>
    </rPh>
    <rPh sb="23" eb="24">
      <t>カン</t>
    </rPh>
    <rPh sb="24" eb="25">
      <t>ヤク</t>
    </rPh>
    <rPh sb="25" eb="26">
      <t>ヒョウ</t>
    </rPh>
    <phoneticPr fontId="9"/>
  </si>
  <si>
    <r>
      <t>2.CO</t>
    </r>
    <r>
      <rPr>
        <vertAlign val="subscript"/>
        <sz val="11"/>
        <rFont val="Century"/>
        <family val="1"/>
      </rPr>
      <t>2</t>
    </r>
    <r>
      <rPr>
        <sz val="11"/>
        <rFont val="Century"/>
        <family val="1"/>
      </rPr>
      <t>-Sector</t>
    </r>
    <phoneticPr fontId="9"/>
  </si>
  <si>
    <r>
      <t>3.Allocated_CO</t>
    </r>
    <r>
      <rPr>
        <vertAlign val="subscript"/>
        <sz val="11"/>
        <rFont val="Century"/>
        <family val="1"/>
      </rPr>
      <t>2</t>
    </r>
    <r>
      <rPr>
        <sz val="11"/>
        <rFont val="Century"/>
        <family val="1"/>
      </rPr>
      <t>-Sector</t>
    </r>
    <phoneticPr fontId="9"/>
  </si>
  <si>
    <r>
      <t>4.CO</t>
    </r>
    <r>
      <rPr>
        <vertAlign val="subscript"/>
        <sz val="11"/>
        <rFont val="Century"/>
        <family val="1"/>
      </rPr>
      <t>2</t>
    </r>
    <r>
      <rPr>
        <sz val="11"/>
        <rFont val="Century"/>
        <family val="1"/>
      </rPr>
      <t xml:space="preserve">-Share </t>
    </r>
    <phoneticPr fontId="9"/>
  </si>
  <si>
    <r>
      <t>5.CH</t>
    </r>
    <r>
      <rPr>
        <vertAlign val="subscript"/>
        <sz val="11"/>
        <rFont val="Century"/>
        <family val="1"/>
      </rPr>
      <t>4</t>
    </r>
    <phoneticPr fontId="9"/>
  </si>
  <si>
    <r>
      <t>6.N</t>
    </r>
    <r>
      <rPr>
        <vertAlign val="subscript"/>
        <sz val="11"/>
        <rFont val="Century"/>
        <family val="1"/>
      </rPr>
      <t>2</t>
    </r>
    <r>
      <rPr>
        <sz val="11"/>
        <rFont val="Century"/>
        <family val="1"/>
      </rPr>
      <t>O</t>
    </r>
    <phoneticPr fontId="9"/>
  </si>
  <si>
    <r>
      <rPr>
        <u/>
        <sz val="11"/>
        <color rgb="FF0000FF"/>
        <rFont val="Century"/>
        <family val="1"/>
      </rPr>
      <t>CO</t>
    </r>
    <r>
      <rPr>
        <u/>
        <vertAlign val="subscript"/>
        <sz val="11"/>
        <color rgb="FF0000FF"/>
        <rFont val="Century"/>
        <family val="1"/>
      </rPr>
      <t>2</t>
    </r>
    <r>
      <rPr>
        <u/>
        <sz val="11"/>
        <color rgb="FF0000FF"/>
        <rFont val="ＭＳ Ｐ明朝"/>
        <family val="1"/>
        <charset val="128"/>
      </rPr>
      <t>の部門別排出量</t>
    </r>
    <r>
      <rPr>
        <u/>
        <sz val="11"/>
        <color indexed="12"/>
        <rFont val="ＭＳ Ｐ明朝"/>
        <family val="1"/>
        <charset val="128"/>
      </rPr>
      <t>の電気・熱配分前後のシェア</t>
    </r>
    <phoneticPr fontId="9"/>
  </si>
  <si>
    <t>電気熱配分誤差</t>
    <rPh sb="0" eb="2">
      <t>デンキ</t>
    </rPh>
    <rPh sb="2" eb="3">
      <t>ネツ</t>
    </rPh>
    <rPh sb="3" eb="5">
      <t>ハイブン</t>
    </rPh>
    <phoneticPr fontId="9"/>
  </si>
  <si>
    <r>
      <t>CO</t>
    </r>
    <r>
      <rPr>
        <b/>
        <vertAlign val="subscript"/>
        <sz val="16"/>
        <rFont val="Century"/>
        <family val="1"/>
      </rPr>
      <t>2</t>
    </r>
    <r>
      <rPr>
        <b/>
        <sz val="16"/>
        <rFont val="ＭＳ Ｐゴシック"/>
        <family val="3"/>
        <charset val="128"/>
        <scheme val="minor"/>
      </rPr>
      <t>の部門別</t>
    </r>
    <r>
      <rPr>
        <b/>
        <sz val="16"/>
        <rFont val="ＭＳ Ｐゴシック"/>
        <family val="3"/>
        <charset val="128"/>
      </rPr>
      <t>排出量【電気・熱配分前】（簡約表）</t>
    </r>
    <phoneticPr fontId="9"/>
  </si>
  <si>
    <r>
      <t>CO</t>
    </r>
    <r>
      <rPr>
        <b/>
        <vertAlign val="subscript"/>
        <sz val="16"/>
        <rFont val="Century"/>
        <family val="1"/>
      </rPr>
      <t>2</t>
    </r>
    <r>
      <rPr>
        <b/>
        <sz val="16"/>
        <rFont val="Yu Gothic"/>
        <family val="3"/>
        <charset val="128"/>
      </rPr>
      <t>の</t>
    </r>
    <r>
      <rPr>
        <b/>
        <sz val="16"/>
        <rFont val="ＭＳ Ｐゴシック"/>
        <family val="3"/>
        <charset val="128"/>
        <scheme val="minor"/>
      </rPr>
      <t>部門別排出量【電気・熱配分後】（簡約表）</t>
    </r>
    <phoneticPr fontId="9"/>
  </si>
  <si>
    <r>
      <t>CO</t>
    </r>
    <r>
      <rPr>
        <b/>
        <vertAlign val="subscript"/>
        <sz val="16"/>
        <rFont val="Century"/>
        <family val="1"/>
      </rPr>
      <t>2</t>
    </r>
    <r>
      <rPr>
        <b/>
        <sz val="16"/>
        <rFont val="ＭＳ Ｐゴシック"/>
        <family val="3"/>
        <charset val="128"/>
        <scheme val="minor"/>
      </rPr>
      <t>の部門別排出量のシェア</t>
    </r>
    <r>
      <rPr>
        <b/>
        <sz val="16"/>
        <rFont val="ＭＳ Ｐゴシック"/>
        <family val="3"/>
        <charset val="128"/>
      </rPr>
      <t>（電気・熱配分前後のシェア）</t>
    </r>
    <rPh sb="15" eb="17">
      <t>デンキ</t>
    </rPh>
    <rPh sb="18" eb="19">
      <t>ネツ</t>
    </rPh>
    <rPh sb="19" eb="21">
      <t>ハイブン</t>
    </rPh>
    <rPh sb="21" eb="23">
      <t>ゼンゴ</t>
    </rPh>
    <phoneticPr fontId="9"/>
  </si>
  <si>
    <t>石炭製品製造（コークス製造）</t>
    <phoneticPr fontId="9"/>
  </si>
  <si>
    <t>石油製品製造（石油精製）</t>
    <phoneticPr fontId="9"/>
  </si>
  <si>
    <t>地域熱供給（地域冷暖房）</t>
    <phoneticPr fontId="9"/>
  </si>
  <si>
    <t>窯業･土石製品（セメント焼成等）</t>
    <rPh sb="0" eb="2">
      <t>ヨウギョウ</t>
    </rPh>
    <rPh sb="3" eb="5">
      <t>ドセキ</t>
    </rPh>
    <rPh sb="5" eb="7">
      <t>セイヒン</t>
    </rPh>
    <phoneticPr fontId="0"/>
  </si>
  <si>
    <t>非鉄金属（銅精錬等）</t>
    <phoneticPr fontId="9"/>
  </si>
  <si>
    <t>洗浄剤・溶剤</t>
    <rPh sb="4" eb="6">
      <t>ヨウザイ</t>
    </rPh>
    <phoneticPr fontId="9"/>
  </si>
  <si>
    <r>
      <t>HFCs</t>
    </r>
    <r>
      <rPr>
        <sz val="11"/>
        <rFont val="ＭＳ Ｐ明朝"/>
        <family val="1"/>
        <charset val="128"/>
      </rPr>
      <t>の製造時の漏出</t>
    </r>
    <rPh sb="5" eb="7">
      <t>セイゾウ</t>
    </rPh>
    <rPh sb="7" eb="8">
      <t>ジ</t>
    </rPh>
    <rPh sb="9" eb="11">
      <t>ロウシュツ</t>
    </rPh>
    <phoneticPr fontId="11"/>
  </si>
  <si>
    <t>洗浄剤・溶剤</t>
    <rPh sb="0" eb="3">
      <t>センジョウザイ</t>
    </rPh>
    <rPh sb="4" eb="6">
      <t>ヨウザイ</t>
    </rPh>
    <phoneticPr fontId="9"/>
  </si>
  <si>
    <r>
      <t>PFCs</t>
    </r>
    <r>
      <rPr>
        <sz val="11"/>
        <rFont val="ＭＳ Ｐ明朝"/>
        <family val="1"/>
        <charset val="128"/>
      </rPr>
      <t>の製造時の漏出</t>
    </r>
    <rPh sb="5" eb="7">
      <t>セイゾウ</t>
    </rPh>
    <rPh sb="7" eb="8">
      <t>ジ</t>
    </rPh>
    <rPh sb="9" eb="11">
      <t>ロウシュツ</t>
    </rPh>
    <phoneticPr fontId="11"/>
  </si>
  <si>
    <r>
      <rPr>
        <sz val="11"/>
        <rFont val="ＭＳ Ｐ明朝"/>
        <family val="1"/>
        <charset val="128"/>
      </rPr>
      <t>アルミニウム精錬</t>
    </r>
    <rPh sb="6" eb="8">
      <t>セイレン</t>
    </rPh>
    <phoneticPr fontId="9"/>
  </si>
  <si>
    <r>
      <rPr>
        <b/>
        <sz val="10"/>
        <color theme="6"/>
        <rFont val="Yu Gothic"/>
        <family val="1"/>
        <charset val="128"/>
      </rPr>
      <t>※公表資料での合算範囲と異なるが</t>
    </r>
    <r>
      <rPr>
        <b/>
        <sz val="10"/>
        <color theme="6"/>
        <rFont val="Century"/>
        <family val="1"/>
      </rPr>
      <t>7gas</t>
    </r>
    <r>
      <rPr>
        <b/>
        <sz val="10"/>
        <color theme="6"/>
        <rFont val="Yu Gothic"/>
        <family val="1"/>
        <charset val="128"/>
      </rPr>
      <t>の整理がサブカテゴリに呼応している＆差支えがないことを</t>
    </r>
    <r>
      <rPr>
        <b/>
        <sz val="10"/>
        <color theme="6"/>
        <rFont val="Century"/>
        <family val="1"/>
      </rPr>
      <t>2019</t>
    </r>
    <r>
      <rPr>
        <b/>
        <sz val="10"/>
        <color theme="6"/>
        <rFont val="ＭＳ Ｐ明朝"/>
        <family val="1"/>
        <charset val="128"/>
      </rPr>
      <t>確報時に確認済みのものを示す</t>
    </r>
    <rPh sb="1" eb="3">
      <t>コウヒョウ</t>
    </rPh>
    <rPh sb="3" eb="5">
      <t>シリョウ</t>
    </rPh>
    <rPh sb="7" eb="9">
      <t>ガッサン</t>
    </rPh>
    <rPh sb="9" eb="11">
      <t>ハンイ</t>
    </rPh>
    <rPh sb="12" eb="13">
      <t>コト</t>
    </rPh>
    <rPh sb="21" eb="23">
      <t>セイリ</t>
    </rPh>
    <rPh sb="31" eb="33">
      <t>コオウ</t>
    </rPh>
    <rPh sb="38" eb="40">
      <t>サシツカ</t>
    </rPh>
    <rPh sb="51" eb="53">
      <t>カクホウ</t>
    </rPh>
    <rPh sb="53" eb="54">
      <t>ジ</t>
    </rPh>
    <rPh sb="55" eb="57">
      <t>カクニン</t>
    </rPh>
    <rPh sb="57" eb="58">
      <t>ズ</t>
    </rPh>
    <rPh sb="63" eb="64">
      <t>シメ</t>
    </rPh>
    <phoneticPr fontId="9"/>
  </si>
  <si>
    <t>エネルギー起源二酸化炭素について</t>
    <phoneticPr fontId="9"/>
  </si>
  <si>
    <t>【電気・熱配分前排出量】と【電気・熱配分後排出量】の二通りの値があり、両者の違いは、発電や熱の生産のための化石燃料の燃焼による排出量を、どの部門に配分するか、という点にある。</t>
    <rPh sb="35" eb="37">
      <t>リョウシャ</t>
    </rPh>
    <rPh sb="38" eb="39">
      <t>チガ</t>
    </rPh>
    <rPh sb="42" eb="44">
      <t>ハツデン</t>
    </rPh>
    <rPh sb="45" eb="46">
      <t>ネツ</t>
    </rPh>
    <rPh sb="47" eb="49">
      <t>セイサン</t>
    </rPh>
    <rPh sb="70" eb="72">
      <t>ブモン</t>
    </rPh>
    <rPh sb="73" eb="75">
      <t>ハイブン</t>
    </rPh>
    <rPh sb="82" eb="83">
      <t>テン</t>
    </rPh>
    <phoneticPr fontId="9"/>
  </si>
  <si>
    <r>
      <t>「総合エネルギー統計」に準じて、化石燃料の燃焼によるCO</t>
    </r>
    <r>
      <rPr>
        <vertAlign val="subscript"/>
        <sz val="11"/>
        <color rgb="FF000000"/>
        <rFont val="ＭＳ 明朝"/>
        <family val="1"/>
        <charset val="128"/>
      </rPr>
      <t>2</t>
    </r>
    <r>
      <rPr>
        <sz val="11"/>
        <color rgb="FF000000"/>
        <rFont val="ＭＳ 明朝"/>
        <family val="1"/>
        <charset val="128"/>
      </rPr>
      <t>排出量を部門（あるいはさらにその細分類）ごとに示している。</t>
    </r>
    <phoneticPr fontId="9"/>
  </si>
  <si>
    <t>４．</t>
    <phoneticPr fontId="9"/>
  </si>
  <si>
    <t>国際バンカー油は国内排出量には含まれない。</t>
    <phoneticPr fontId="9"/>
  </si>
  <si>
    <t>３．</t>
    <phoneticPr fontId="9"/>
  </si>
  <si>
    <t>５.</t>
    <phoneticPr fontId="9"/>
  </si>
  <si>
    <t>2005年度比-3.8%</t>
  </si>
  <si>
    <t>2005年度比</t>
  </si>
  <si>
    <t>2013年度比</t>
  </si>
  <si>
    <t>2013年度比-26%</t>
  </si>
  <si>
    <t>エネルギー転換部門（電気熱配分統計誤差除く）</t>
    <rPh sb="5" eb="7">
      <t>テンカン</t>
    </rPh>
    <rPh sb="7" eb="9">
      <t>ブモン</t>
    </rPh>
    <rPh sb="10" eb="12">
      <t>デンキ</t>
    </rPh>
    <rPh sb="12" eb="13">
      <t>ネツ</t>
    </rPh>
    <rPh sb="13" eb="15">
      <t>ハイブン</t>
    </rPh>
    <rPh sb="15" eb="17">
      <t>トウケイ</t>
    </rPh>
    <rPh sb="17" eb="19">
      <t>ゴサ</t>
    </rPh>
    <rPh sb="19" eb="20">
      <t>ノゾ</t>
    </rPh>
    <phoneticPr fontId="9"/>
  </si>
  <si>
    <r>
      <t>F-gas</t>
    </r>
    <r>
      <rPr>
        <b/>
        <sz val="16"/>
        <rFont val="ＭＳ Ｐゴシック"/>
        <family val="3"/>
        <charset val="128"/>
      </rPr>
      <t>（</t>
    </r>
    <r>
      <rPr>
        <b/>
        <sz val="16"/>
        <rFont val="Century"/>
        <family val="1"/>
      </rPr>
      <t>HFCs, PFCs, SF</t>
    </r>
    <r>
      <rPr>
        <b/>
        <vertAlign val="subscript"/>
        <sz val="16"/>
        <rFont val="Century"/>
        <family val="1"/>
      </rPr>
      <t>6</t>
    </r>
    <r>
      <rPr>
        <b/>
        <sz val="16"/>
        <rFont val="Century"/>
        <family val="1"/>
      </rPr>
      <t>,</t>
    </r>
    <r>
      <rPr>
        <b/>
        <sz val="16"/>
        <rFont val="ＭＳ Ｐゴシック"/>
        <family val="3"/>
        <charset val="128"/>
      </rPr>
      <t xml:space="preserve"> </t>
    </r>
    <r>
      <rPr>
        <b/>
        <sz val="16"/>
        <rFont val="Century"/>
        <family val="1"/>
      </rPr>
      <t>NF</t>
    </r>
    <r>
      <rPr>
        <b/>
        <vertAlign val="subscript"/>
        <sz val="16"/>
        <rFont val="Century"/>
        <family val="1"/>
      </rPr>
      <t>3</t>
    </r>
    <r>
      <rPr>
        <b/>
        <sz val="16"/>
        <rFont val="Century"/>
        <family val="1"/>
      </rPr>
      <t>)</t>
    </r>
    <r>
      <rPr>
        <b/>
        <sz val="16"/>
        <rFont val="ＭＳ Ｐゴシック"/>
        <family val="3"/>
        <charset val="128"/>
      </rPr>
      <t>排出量</t>
    </r>
    <phoneticPr fontId="9"/>
  </si>
  <si>
    <t>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</si>
</sst>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9">
    <numFmt numFmtId="176" formatCode="#,##0_ "/>
    <numFmt numFmtId="177" formatCode="#,##0.0_ "/>
    <numFmt numFmtId="178" formatCode="0.0_ "/>
    <numFmt numFmtId="179" formatCode="0.0%"/>
    <numFmt numFmtId="180" formatCode="0.00_);\(0.00\)"/>
    <numFmt numFmtId="181" formatCode="#,##0.0000"/>
    <numFmt numFmtId="182" formatCode="#,##0.00_ "/>
    <numFmt numFmtId="183" formatCode="#,##0.0%;[Red]\-#,##0.0%"/>
    <numFmt numFmtId="184" formatCode="0.0000000000_ "/>
    <numFmt numFmtId="185" formatCode="#,##0.00000_ "/>
    <numFmt numFmtId="186" formatCode="#,##0.000000_ "/>
    <numFmt numFmtId="187" formatCode="#0.0%;[Red]\-#0.0%"/>
    <numFmt numFmtId="188" formatCode="#,##0.000_ "/>
    <numFmt numFmtId="189" formatCode="#,##0_ ;[Red]\-#,##0\ "/>
    <numFmt numFmtId="190" formatCode="#,##0.00000000_ ;[Red]\-#,##0.00000000\ "/>
    <numFmt numFmtId="191" formatCode="0.E+00"/>
    <numFmt numFmtId="192" formatCode="0.0E+00"/>
    <numFmt numFmtId="193" formatCode="yyyy/m/d;@"/>
    <numFmt numFmtId="194" formatCode="#,##0.0;[Red]\-#,##0.0"/>
    <numFmt numFmtId="195" formatCode="0_);[Red]\(0\)"/>
    <numFmt numFmtId="196" formatCode="0.000%"/>
    <numFmt numFmtId="197" formatCode="00&quot;00万トン&quot;"/>
    <numFmt numFmtId="198" formatCode="##&quot;億&quot;"/>
    <numFmt numFmtId="199" formatCode="&quot;(&quot;0000&quot;年度)&quot;"/>
    <numFmt numFmtId="200" formatCode="0.0000%"/>
    <numFmt numFmtId="201" formatCode="##&quot;億&quot;#,###&quot;万トン&quot;"/>
    <numFmt numFmtId="202" formatCode="#,##0&quot;万トン&quot;"/>
    <numFmt numFmtId="203" formatCode="##&quot;億&quot;#,###&quot;万t&quot;"/>
    <numFmt numFmtId="204" formatCode="#0.00%;[Red]\-#0.00%"/>
    <numFmt numFmtId="205" formatCode="#0.000%;[Red]\-#0.000%"/>
    <numFmt numFmtId="206" formatCode="#0%;[Red]\-#0%"/>
    <numFmt numFmtId="207" formatCode="0.000000%"/>
    <numFmt numFmtId="208" formatCode="#0.0000%;[Red]\-#0.0000%"/>
    <numFmt numFmtId="209" formatCode="0.0"/>
    <numFmt numFmtId="210" formatCode="0.0_);[Red]\(0.0\)"/>
    <numFmt numFmtId="211" formatCode="#,##0.0000_ "/>
    <numFmt numFmtId="212" formatCode="#,##0.00%;[Red]\-#,##0.00%"/>
    <numFmt numFmtId="213" formatCode="#,##0%;[Red]\-#,##0%"/>
    <numFmt numFmtId="214" formatCode="#,##0.000%;[Red]\-#,##0.000%"/>
  </numFmts>
  <fonts count="130">
    <font>
      <sz val="11"/>
      <name val="ＭＳ Ｐゴシック"/>
      <family val="3"/>
      <charset val="128"/>
    </font>
    <font>
      <sz val="9"/>
      <name val="Times New Roman"/>
      <family val="1"/>
    </font>
    <font>
      <b/>
      <sz val="9"/>
      <name val="Times New Roman"/>
      <family val="1"/>
    </font>
    <font>
      <b/>
      <sz val="12"/>
      <name val="Times New Roman"/>
      <family val="1"/>
    </font>
    <font>
      <sz val="8"/>
      <name val="Helvetica"/>
      <family val="2"/>
    </font>
    <font>
      <sz val="10"/>
      <name val="Arial"/>
      <family val="2"/>
    </font>
    <font>
      <sz val="11"/>
      <name val="ＭＳ Ｐゴシック"/>
      <family val="3"/>
      <charset val="128"/>
    </font>
    <font>
      <u/>
      <sz val="11"/>
      <color indexed="12"/>
      <name val="ＭＳ Ｐゴシック"/>
      <family val="3"/>
      <charset val="128"/>
    </font>
    <font>
      <sz val="12"/>
      <name val="細明朝体"/>
      <family val="3"/>
      <charset val="128"/>
    </font>
    <font>
      <sz val="6"/>
      <name val="ＭＳ Ｐゴシック"/>
      <family val="3"/>
      <charset val="128"/>
    </font>
    <font>
      <sz val="11"/>
      <name val="Century"/>
      <family val="1"/>
    </font>
    <font>
      <sz val="11"/>
      <name val="ＭＳ 明朝"/>
      <family val="1"/>
      <charset val="128"/>
    </font>
    <font>
      <vertAlign val="subscript"/>
      <sz val="11"/>
      <name val="Century"/>
      <family val="1"/>
    </font>
    <font>
      <sz val="10"/>
      <name val="ＭＳ 明朝"/>
      <family val="1"/>
      <charset val="128"/>
    </font>
    <font>
      <sz val="10"/>
      <name val="Century"/>
      <family val="1"/>
    </font>
    <font>
      <sz val="11"/>
      <name val="ＭＳ Ｐ明朝"/>
      <family val="1"/>
      <charset val="128"/>
    </font>
    <font>
      <b/>
      <sz val="11"/>
      <name val="Century"/>
      <family val="1"/>
    </font>
    <font>
      <sz val="12"/>
      <name val="ＭＳ Ｐゴシック"/>
      <family val="3"/>
      <charset val="128"/>
    </font>
    <font>
      <sz val="9"/>
      <color indexed="8"/>
      <name val="Times New Roman"/>
      <family val="1"/>
    </font>
    <font>
      <sz val="14"/>
      <name val="ＭＳ 明朝"/>
      <family val="1"/>
      <charset val="128"/>
    </font>
    <font>
      <sz val="11"/>
      <color indexed="55"/>
      <name val="Century"/>
      <family val="1"/>
    </font>
    <font>
      <sz val="9"/>
      <name val="ＭＳ Ｐ明朝"/>
      <family val="1"/>
      <charset val="128"/>
    </font>
    <font>
      <sz val="11"/>
      <color indexed="8"/>
      <name val="ＭＳ Ｐゴシック"/>
      <family val="3"/>
      <charset val="128"/>
    </font>
    <font>
      <b/>
      <sz val="16"/>
      <name val="ＭＳ Ｐゴシック"/>
      <family val="3"/>
      <charset val="128"/>
    </font>
    <font>
      <sz val="12"/>
      <name val="Century"/>
      <family val="1"/>
    </font>
    <font>
      <sz val="9"/>
      <name val="Century"/>
      <family val="1"/>
    </font>
    <font>
      <sz val="8"/>
      <name val="Century"/>
      <family val="1"/>
    </font>
    <font>
      <sz val="11"/>
      <color rgb="FFFF0000"/>
      <name val="Century"/>
      <family val="1"/>
    </font>
    <font>
      <sz val="11"/>
      <color theme="1"/>
      <name val="ＭＳ Ｐゴシック"/>
      <family val="3"/>
      <charset val="128"/>
      <scheme val="minor"/>
    </font>
    <font>
      <sz val="11"/>
      <color theme="0" tint="-0.499984740745262"/>
      <name val="ＭＳ Ｐ明朝"/>
      <family val="1"/>
      <charset val="128"/>
    </font>
    <font>
      <sz val="11"/>
      <color theme="0" tint="-0.499984740745262"/>
      <name val="Century"/>
      <family val="1"/>
    </font>
    <font>
      <sz val="11"/>
      <color theme="0" tint="-0.34998626667073579"/>
      <name val="Century"/>
      <family val="1"/>
    </font>
    <font>
      <sz val="11"/>
      <color rgb="FFFF0000"/>
      <name val="ＭＳ 明朝"/>
      <family val="1"/>
      <charset val="128"/>
    </font>
    <font>
      <sz val="11"/>
      <color rgb="FF00B0F0"/>
      <name val="Century"/>
      <family val="1"/>
    </font>
    <font>
      <sz val="11"/>
      <color rgb="FFFFFFFF"/>
      <name val="Century"/>
      <family val="1"/>
    </font>
    <font>
      <sz val="11"/>
      <color rgb="FFFFFFFF"/>
      <name val="ＭＳ Ｐ明朝"/>
      <family val="1"/>
      <charset val="128"/>
    </font>
    <font>
      <sz val="10"/>
      <name val="ＭＳ Ｐ明朝"/>
      <family val="1"/>
      <charset val="128"/>
    </font>
    <font>
      <sz val="10"/>
      <name val="Times New Roman"/>
      <family val="1"/>
      <charset val="128"/>
    </font>
    <font>
      <sz val="11"/>
      <color indexed="8"/>
      <name val="ＭＳ 明朝"/>
      <family val="1"/>
      <charset val="128"/>
    </font>
    <font>
      <sz val="11"/>
      <color theme="1"/>
      <name val="ＭＳ 明朝"/>
      <family val="1"/>
      <charset val="128"/>
    </font>
    <font>
      <sz val="12"/>
      <name val="ＭＳ 明朝"/>
      <family val="1"/>
      <charset val="128"/>
    </font>
    <font>
      <sz val="10"/>
      <name val="Century"/>
      <family val="1"/>
      <charset val="128"/>
    </font>
    <font>
      <sz val="13"/>
      <name val="ＭＳ Ｐ明朝"/>
      <family val="1"/>
      <charset val="128"/>
    </font>
    <font>
      <b/>
      <sz val="16"/>
      <name val="Century"/>
      <family val="1"/>
    </font>
    <font>
      <b/>
      <vertAlign val="subscript"/>
      <sz val="16"/>
      <name val="Century"/>
      <family val="1"/>
    </font>
    <font>
      <sz val="10"/>
      <color theme="0" tint="-0.34998626667073579"/>
      <name val="Century"/>
      <family val="1"/>
    </font>
    <font>
      <sz val="11"/>
      <color theme="0" tint="-0.249977111117893"/>
      <name val="Century"/>
      <family val="1"/>
    </font>
    <font>
      <sz val="14"/>
      <name val="Century"/>
      <family val="1"/>
      <charset val="128"/>
    </font>
    <font>
      <sz val="14"/>
      <name val="Century"/>
      <family val="1"/>
    </font>
    <font>
      <sz val="14"/>
      <name val="ＭＳ Ｐ明朝"/>
      <family val="1"/>
      <charset val="128"/>
    </font>
    <font>
      <sz val="11"/>
      <color theme="0" tint="-0.34998626667073579"/>
      <name val="ＭＳ Ｐ明朝"/>
      <family val="1"/>
      <charset val="128"/>
    </font>
    <font>
      <sz val="11"/>
      <color theme="0" tint="-0.34998626667073579"/>
      <name val="Century"/>
      <family val="1"/>
      <charset val="128"/>
    </font>
    <font>
      <sz val="9"/>
      <name val="Century"/>
      <family val="1"/>
      <charset val="128"/>
    </font>
    <font>
      <sz val="16"/>
      <name val="Century"/>
      <family val="1"/>
    </font>
    <font>
      <sz val="18"/>
      <name val="Century"/>
      <family val="1"/>
    </font>
    <font>
      <b/>
      <sz val="11"/>
      <color theme="1"/>
      <name val="Century"/>
      <family val="1"/>
    </font>
    <font>
      <sz val="11"/>
      <color indexed="8"/>
      <name val="Century"/>
      <family val="1"/>
    </font>
    <font>
      <b/>
      <vertAlign val="subscript"/>
      <sz val="11"/>
      <color theme="1"/>
      <name val="Century"/>
      <family val="1"/>
    </font>
    <font>
      <b/>
      <sz val="16"/>
      <color rgb="FF00B0F0"/>
      <name val="Century"/>
      <family val="1"/>
    </font>
    <font>
      <sz val="11"/>
      <color theme="1"/>
      <name val="Century"/>
      <family val="1"/>
    </font>
    <font>
      <u/>
      <sz val="11"/>
      <color indexed="12"/>
      <name val="Century"/>
      <family val="1"/>
    </font>
    <font>
      <vertAlign val="subscript"/>
      <sz val="11"/>
      <color indexed="8"/>
      <name val="Century"/>
      <family val="1"/>
    </font>
    <font>
      <vertAlign val="subscript"/>
      <sz val="11"/>
      <color theme="1"/>
      <name val="Century"/>
      <family val="1"/>
    </font>
    <font>
      <vertAlign val="superscript"/>
      <sz val="11"/>
      <color indexed="8"/>
      <name val="Century"/>
      <family val="1"/>
    </font>
    <font>
      <vertAlign val="subscript"/>
      <sz val="12"/>
      <name val="Century"/>
      <family val="1"/>
    </font>
    <font>
      <sz val="11"/>
      <color indexed="8"/>
      <name val="ＭＳ Ｐ明朝"/>
      <family val="1"/>
      <charset val="128"/>
    </font>
    <font>
      <sz val="11"/>
      <color theme="1"/>
      <name val="ＭＳ Ｐ明朝"/>
      <family val="1"/>
      <charset val="128"/>
    </font>
    <font>
      <b/>
      <sz val="16"/>
      <name val="ＭＳ Ｐ明朝"/>
      <family val="1"/>
      <charset val="128"/>
    </font>
    <font>
      <sz val="11"/>
      <name val="Times New Roman"/>
      <family val="1"/>
    </font>
    <font>
      <sz val="12"/>
      <name val="Times New Roman"/>
      <family val="1"/>
    </font>
    <font>
      <sz val="11"/>
      <color theme="0" tint="-0.499984740745262"/>
      <name val="ＭＳ 明朝"/>
      <family val="1"/>
      <charset val="128"/>
    </font>
    <font>
      <sz val="10"/>
      <name val="Times New Roman"/>
      <family val="1"/>
    </font>
    <font>
      <b/>
      <sz val="18"/>
      <name val="Century"/>
      <family val="1"/>
    </font>
    <font>
      <sz val="11"/>
      <color indexed="8"/>
      <name val="Century"/>
      <family val="1"/>
      <charset val="128"/>
    </font>
    <font>
      <sz val="11"/>
      <color theme="1"/>
      <name val="Century"/>
      <family val="1"/>
      <charset val="128"/>
    </font>
    <font>
      <sz val="12"/>
      <name val="ＭＳ Ｐ明朝"/>
      <family val="1"/>
      <charset val="128"/>
    </font>
    <font>
      <u/>
      <sz val="11"/>
      <color indexed="12"/>
      <name val="ＭＳ Ｐ明朝"/>
      <family val="1"/>
      <charset val="128"/>
    </font>
    <font>
      <b/>
      <sz val="12"/>
      <name val="ＭＳ Ｐ明朝"/>
      <family val="1"/>
      <charset val="128"/>
    </font>
    <font>
      <u/>
      <sz val="8"/>
      <color indexed="12"/>
      <name val="Century"/>
      <family val="1"/>
    </font>
    <font>
      <sz val="6"/>
      <name val="ＭＳ Ｐ明朝"/>
      <family val="1"/>
      <charset val="128"/>
    </font>
    <font>
      <vertAlign val="superscript"/>
      <sz val="11"/>
      <name val="ＭＳ Ｐ明朝"/>
      <family val="1"/>
      <charset val="128"/>
    </font>
    <font>
      <b/>
      <sz val="14"/>
      <name val="Century"/>
      <family val="1"/>
    </font>
    <font>
      <sz val="11"/>
      <color theme="0" tint="-0.249977111117893"/>
      <name val="ＭＳ Ｐ明朝"/>
      <family val="1"/>
      <charset val="128"/>
    </font>
    <font>
      <sz val="8"/>
      <name val="ＭＳ Ｐ明朝"/>
      <family val="1"/>
      <charset val="128"/>
    </font>
    <font>
      <u/>
      <sz val="11"/>
      <color indexed="12"/>
      <name val="Century"/>
      <family val="1"/>
      <charset val="128"/>
    </font>
    <font>
      <b/>
      <sz val="16"/>
      <name val="Century"/>
      <family val="1"/>
      <charset val="128"/>
    </font>
    <font>
      <b/>
      <sz val="11"/>
      <name val="ＭＳ 明朝"/>
      <family val="1"/>
      <charset val="128"/>
    </font>
    <font>
      <b/>
      <sz val="11"/>
      <color theme="1"/>
      <name val="ＭＳ 明朝"/>
      <family val="1"/>
      <charset val="128"/>
    </font>
    <font>
      <b/>
      <sz val="11"/>
      <color theme="1" tint="0.499984740745262"/>
      <name val="Century"/>
      <family val="1"/>
    </font>
    <font>
      <b/>
      <sz val="11"/>
      <color theme="1" tint="0.499984740745262"/>
      <name val="ＭＳ 明朝"/>
      <family val="1"/>
      <charset val="128"/>
    </font>
    <font>
      <vertAlign val="subscript"/>
      <sz val="11"/>
      <color rgb="FF000000"/>
      <name val="Century"/>
      <family val="1"/>
    </font>
    <font>
      <sz val="11"/>
      <name val="Century"/>
      <family val="1"/>
      <charset val="128"/>
    </font>
    <font>
      <b/>
      <sz val="14"/>
      <name val="ＭＳ Ｐゴシック"/>
      <family val="3"/>
      <charset val="128"/>
      <scheme val="minor"/>
    </font>
    <font>
      <sz val="11"/>
      <name val="Segoe UI Symbol"/>
      <family val="1"/>
    </font>
    <font>
      <sz val="11"/>
      <color theme="0"/>
      <name val="ＭＳ Ｐ明朝"/>
      <family val="1"/>
      <charset val="128"/>
    </font>
    <font>
      <sz val="11"/>
      <color theme="6"/>
      <name val="Century"/>
      <family val="1"/>
    </font>
    <font>
      <sz val="11"/>
      <color theme="6"/>
      <name val="ＭＳ Ｐ明朝"/>
      <family val="1"/>
      <charset val="128"/>
    </font>
    <font>
      <b/>
      <sz val="10"/>
      <color theme="4"/>
      <name val="ＭＳ Ｐ明朝"/>
      <family val="1"/>
      <charset val="128"/>
    </font>
    <font>
      <b/>
      <sz val="10"/>
      <color theme="6"/>
      <name val="Century"/>
      <family val="1"/>
      <charset val="128"/>
    </font>
    <font>
      <b/>
      <sz val="10"/>
      <color theme="6"/>
      <name val="Yu Gothic"/>
      <family val="1"/>
      <charset val="128"/>
    </font>
    <font>
      <b/>
      <sz val="10"/>
      <color theme="6"/>
      <name val="Century"/>
      <family val="1"/>
    </font>
    <font>
      <b/>
      <sz val="10"/>
      <color theme="6"/>
      <name val="ＭＳ Ｐ明朝"/>
      <family val="1"/>
      <charset val="128"/>
    </font>
    <font>
      <b/>
      <sz val="10"/>
      <color rgb="FFFF0000"/>
      <name val="ＭＳ Ｐ明朝"/>
      <family val="1"/>
      <charset val="128"/>
    </font>
    <font>
      <sz val="11"/>
      <name val="Yu Gothic"/>
      <family val="3"/>
      <charset val="128"/>
    </font>
    <font>
      <b/>
      <sz val="11"/>
      <color rgb="FFFF0000"/>
      <name val="Century"/>
      <family val="1"/>
    </font>
    <font>
      <sz val="12"/>
      <name val="Century"/>
      <family val="1"/>
      <charset val="128"/>
    </font>
    <font>
      <sz val="11"/>
      <color rgb="FF4572A7"/>
      <name val="ＭＳ Ｐゴシック"/>
      <family val="3"/>
      <charset val="128"/>
    </font>
    <font>
      <sz val="10"/>
      <color rgb="FF4572A7"/>
      <name val="ＭＳ Ｐゴシック"/>
      <family val="3"/>
      <charset val="128"/>
    </font>
    <font>
      <sz val="11"/>
      <color rgb="FFA8423F"/>
      <name val="ＭＳ Ｐゴシック"/>
      <family val="3"/>
      <charset val="128"/>
    </font>
    <font>
      <sz val="10"/>
      <color rgb="FFA8423F"/>
      <name val="ＭＳ Ｐゴシック"/>
      <family val="3"/>
      <charset val="128"/>
    </font>
    <font>
      <sz val="11"/>
      <color rgb="FF669900"/>
      <name val="ＭＳ Ｐゴシック"/>
      <family val="3"/>
      <charset val="128"/>
    </font>
    <font>
      <sz val="10"/>
      <color rgb="FF669900"/>
      <name val="ＭＳ Ｐゴシック"/>
      <family val="3"/>
      <charset val="128"/>
    </font>
    <font>
      <sz val="12"/>
      <color rgb="FF669900"/>
      <name val="ＭＳ Ｐゴシック"/>
      <family val="3"/>
      <charset val="128"/>
    </font>
    <font>
      <sz val="11"/>
      <color rgb="FF666699"/>
      <name val="ＭＳ Ｐゴシック"/>
      <family val="3"/>
      <charset val="128"/>
    </font>
    <font>
      <sz val="11"/>
      <color rgb="FF6E548D"/>
      <name val="ＭＳ Ｐゴシック"/>
      <family val="3"/>
      <charset val="128"/>
    </font>
    <font>
      <sz val="11"/>
      <color rgb="FF3D96AE"/>
      <name val="ＭＳ Ｐゴシック"/>
      <family val="3"/>
      <charset val="128"/>
    </font>
    <font>
      <sz val="11"/>
      <color rgb="FFF79646"/>
      <name val="ＭＳ Ｐゴシック"/>
      <family val="3"/>
      <charset val="128"/>
    </font>
    <font>
      <sz val="11"/>
      <color rgb="FF8EA5CB"/>
      <name val="ＭＳ Ｐゴシック"/>
      <family val="3"/>
      <charset val="128"/>
    </font>
    <font>
      <sz val="11"/>
      <color rgb="FF4A452A"/>
      <name val="ＭＳ Ｐゴシック"/>
      <family val="3"/>
      <charset val="128"/>
    </font>
    <font>
      <sz val="9"/>
      <name val="ＭＳ 明朝"/>
      <family val="1"/>
      <charset val="128"/>
    </font>
    <font>
      <b/>
      <sz val="16"/>
      <name val="Yu Gothic"/>
      <family val="3"/>
      <charset val="128"/>
    </font>
    <font>
      <b/>
      <sz val="16"/>
      <name val="Century"/>
      <family val="3"/>
    </font>
    <font>
      <u/>
      <sz val="11"/>
      <color rgb="FF0000FF"/>
      <name val="Century"/>
      <family val="1"/>
    </font>
    <font>
      <u/>
      <vertAlign val="subscript"/>
      <sz val="11"/>
      <color rgb="FF0000FF"/>
      <name val="Century"/>
      <family val="1"/>
    </font>
    <font>
      <u/>
      <sz val="11"/>
      <color rgb="FF0000FF"/>
      <name val="ＭＳ Ｐ明朝"/>
      <family val="1"/>
      <charset val="128"/>
    </font>
    <font>
      <b/>
      <sz val="16"/>
      <name val="ＭＳ Ｐゴシック"/>
      <family val="3"/>
      <charset val="128"/>
      <scheme val="minor"/>
    </font>
    <font>
      <sz val="12"/>
      <color theme="0" tint="-0.14999847407452621"/>
      <name val="Century"/>
      <family val="1"/>
    </font>
    <font>
      <sz val="11"/>
      <color theme="0" tint="-0.14999847407452621"/>
      <name val="Century"/>
      <family val="1"/>
    </font>
    <font>
      <sz val="11"/>
      <color rgb="FF000000"/>
      <name val="ＭＳ 明朝"/>
      <family val="1"/>
      <charset val="128"/>
    </font>
    <font>
      <vertAlign val="subscript"/>
      <sz val="11"/>
      <color rgb="FF000000"/>
      <name val="ＭＳ 明朝"/>
      <family val="1"/>
      <charset val="128"/>
    </font>
  </fonts>
  <fills count="48">
    <fill>
      <patternFill patternType="none"/>
    </fill>
    <fill>
      <patternFill patternType="gray125"/>
    </fill>
    <fill>
      <patternFill patternType="solid">
        <fgColor indexed="27"/>
        <bgColor indexed="64"/>
      </patternFill>
    </fill>
    <fill>
      <patternFill patternType="solid">
        <fgColor indexed="42"/>
        <bgColor indexed="64"/>
      </patternFill>
    </fill>
    <fill>
      <patternFill patternType="solid">
        <fgColor indexed="47"/>
        <bgColor indexed="64"/>
      </patternFill>
    </fill>
    <fill>
      <patternFill patternType="solid">
        <fgColor indexed="22"/>
        <bgColor indexed="64"/>
      </patternFill>
    </fill>
    <fill>
      <patternFill patternType="darkTrellis"/>
    </fill>
    <fill>
      <patternFill patternType="solid">
        <fgColor indexed="55"/>
        <bgColor indexed="64"/>
      </patternFill>
    </fill>
    <fill>
      <patternFill patternType="solid">
        <fgColor indexed="9"/>
        <bgColor indexed="64"/>
      </patternFill>
    </fill>
    <fill>
      <patternFill patternType="solid">
        <fgColor indexed="41"/>
        <bgColor indexed="64"/>
      </patternFill>
    </fill>
    <fill>
      <patternFill patternType="solid">
        <fgColor indexed="31"/>
        <bgColor indexed="64"/>
      </patternFill>
    </fill>
    <fill>
      <patternFill patternType="solid">
        <fgColor indexed="45"/>
        <bgColor indexed="64"/>
      </patternFill>
    </fill>
    <fill>
      <patternFill patternType="solid">
        <fgColor indexed="44"/>
        <bgColor indexed="64"/>
      </patternFill>
    </fill>
    <fill>
      <patternFill patternType="solid">
        <fgColor indexed="45"/>
        <bgColor indexed="26"/>
      </patternFill>
    </fill>
    <fill>
      <patternFill patternType="solid">
        <fgColor indexed="42"/>
        <bgColor indexed="26"/>
      </patternFill>
    </fill>
    <fill>
      <patternFill patternType="solid">
        <fgColor indexed="9"/>
        <bgColor indexed="26"/>
      </patternFill>
    </fill>
    <fill>
      <patternFill patternType="solid">
        <fgColor indexed="9"/>
        <bgColor indexed="13"/>
      </patternFill>
    </fill>
    <fill>
      <patternFill patternType="solid">
        <fgColor indexed="47"/>
        <bgColor indexed="26"/>
      </patternFill>
    </fill>
    <fill>
      <patternFill patternType="solid">
        <fgColor indexed="44"/>
        <bgColor indexed="13"/>
      </patternFill>
    </fill>
    <fill>
      <patternFill patternType="solid">
        <fgColor rgb="FFCCFFCC"/>
        <bgColor indexed="64"/>
      </patternFill>
    </fill>
    <fill>
      <patternFill patternType="solid">
        <fgColor rgb="FF66CCFF"/>
        <bgColor indexed="64"/>
      </patternFill>
    </fill>
    <fill>
      <patternFill patternType="solid">
        <fgColor rgb="FFFFCCFF"/>
        <bgColor indexed="64"/>
      </patternFill>
    </fill>
    <fill>
      <patternFill patternType="solid">
        <fgColor rgb="FFFFFF99"/>
        <bgColor indexed="64"/>
      </patternFill>
    </fill>
    <fill>
      <patternFill patternType="solid">
        <fgColor theme="0" tint="-0.249977111117893"/>
        <bgColor indexed="64"/>
      </patternFill>
    </fill>
    <fill>
      <patternFill patternType="solid">
        <fgColor rgb="FF99CCFF"/>
        <bgColor indexed="64"/>
      </patternFill>
    </fill>
    <fill>
      <patternFill patternType="solid">
        <fgColor rgb="FF99FF66"/>
        <bgColor indexed="13"/>
      </patternFill>
    </fill>
    <fill>
      <patternFill patternType="solid">
        <fgColor rgb="FFCCFFCC"/>
        <bgColor indexed="26"/>
      </patternFill>
    </fill>
    <fill>
      <patternFill patternType="solid">
        <fgColor theme="0"/>
        <bgColor indexed="64"/>
      </patternFill>
    </fill>
    <fill>
      <patternFill patternType="solid">
        <fgColor theme="0"/>
        <bgColor indexed="13"/>
      </patternFill>
    </fill>
    <fill>
      <patternFill patternType="solid">
        <fgColor rgb="FFCCFFCC"/>
        <bgColor indexed="13"/>
      </patternFill>
    </fill>
    <fill>
      <patternFill patternType="solid">
        <fgColor theme="0"/>
        <bgColor indexed="26"/>
      </patternFill>
    </fill>
    <fill>
      <patternFill patternType="solid">
        <fgColor theme="0" tint="-0.499984740745262"/>
        <bgColor indexed="64"/>
      </patternFill>
    </fill>
    <fill>
      <patternFill patternType="solid">
        <fgColor rgb="FFC0C0C0"/>
        <bgColor indexed="64"/>
      </patternFill>
    </fill>
    <fill>
      <patternFill patternType="solid">
        <fgColor rgb="FFCCCCFF"/>
        <bgColor indexed="64"/>
      </patternFill>
    </fill>
    <fill>
      <patternFill patternType="solid">
        <fgColor theme="0" tint="-0.249977111117893"/>
        <bgColor indexed="13"/>
      </patternFill>
    </fill>
    <fill>
      <patternFill patternType="solid">
        <fgColor rgb="FFFFFFCC"/>
        <bgColor indexed="64"/>
      </patternFill>
    </fill>
    <fill>
      <patternFill patternType="solid">
        <fgColor rgb="FF99FF99"/>
        <bgColor indexed="64"/>
      </patternFill>
    </fill>
    <fill>
      <patternFill patternType="solid">
        <fgColor rgb="FF99FF66"/>
        <bgColor indexed="64"/>
      </patternFill>
    </fill>
    <fill>
      <patternFill patternType="solid">
        <fgColor rgb="FF99FF66"/>
        <bgColor indexed="26"/>
      </patternFill>
    </fill>
    <fill>
      <patternFill patternType="solid">
        <fgColor rgb="FFFFFFFF"/>
        <bgColor indexed="64"/>
      </patternFill>
    </fill>
    <fill>
      <patternFill patternType="solid">
        <fgColor theme="9"/>
        <bgColor indexed="64"/>
      </patternFill>
    </fill>
    <fill>
      <patternFill patternType="solid">
        <fgColor rgb="FFCCFFFF"/>
        <bgColor indexed="64"/>
      </patternFill>
    </fill>
    <fill>
      <patternFill patternType="solid">
        <fgColor rgb="FFFFCCCC"/>
        <bgColor indexed="64"/>
      </patternFill>
    </fill>
    <fill>
      <patternFill patternType="solid">
        <fgColor rgb="FFFF9900"/>
        <bgColor indexed="64"/>
      </patternFill>
    </fill>
    <fill>
      <patternFill patternType="solid">
        <fgColor rgb="FFCCFFFF"/>
        <bgColor indexed="13"/>
      </patternFill>
    </fill>
    <fill>
      <patternFill patternType="solid">
        <fgColor rgb="FF99FF99"/>
        <bgColor indexed="13"/>
      </patternFill>
    </fill>
    <fill>
      <patternFill patternType="solid">
        <fgColor rgb="FF00CC00"/>
        <bgColor indexed="64"/>
      </patternFill>
    </fill>
    <fill>
      <patternFill patternType="solid">
        <fgColor theme="0" tint="-0.24994659260841701"/>
        <bgColor indexed="64"/>
      </patternFill>
    </fill>
  </fills>
  <borders count="106">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double">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 diagonalUp="1">
      <left style="thin">
        <color indexed="64"/>
      </left>
      <right style="thin">
        <color indexed="64"/>
      </right>
      <top style="thin">
        <color indexed="64"/>
      </top>
      <bottom style="double">
        <color indexed="64"/>
      </bottom>
      <diagonal style="thin">
        <color indexed="64"/>
      </diagonal>
    </border>
    <border diagonalUp="1">
      <left style="thin">
        <color indexed="64"/>
      </left>
      <right style="thin">
        <color indexed="64"/>
      </right>
      <top/>
      <bottom style="thin">
        <color indexed="64"/>
      </bottom>
      <diagonal style="thin">
        <color indexed="64"/>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dotted">
        <color indexed="64"/>
      </top>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style="medium">
        <color indexed="64"/>
      </left>
      <right/>
      <top/>
      <bottom/>
      <diagonal/>
    </border>
    <border>
      <left/>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dotted">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double">
        <color indexed="64"/>
      </top>
      <bottom style="medium">
        <color indexed="64"/>
      </bottom>
      <diagonal/>
    </border>
    <border>
      <left style="medium">
        <color indexed="64"/>
      </left>
      <right style="thin">
        <color indexed="64"/>
      </right>
      <top/>
      <bottom/>
      <diagonal/>
    </border>
    <border>
      <left style="medium">
        <color indexed="64"/>
      </left>
      <right/>
      <top style="medium">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double">
        <color indexed="64"/>
      </bottom>
      <diagonal/>
    </border>
    <border>
      <left style="thin">
        <color indexed="64"/>
      </left>
      <right/>
      <top style="medium">
        <color indexed="64"/>
      </top>
      <bottom style="medium">
        <color indexed="64"/>
      </bottom>
      <diagonal/>
    </border>
    <border>
      <left style="thin">
        <color indexed="64"/>
      </left>
      <right style="thin">
        <color indexed="64"/>
      </right>
      <top/>
      <bottom style="double">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medium">
        <color indexed="64"/>
      </bottom>
      <diagonal/>
    </border>
    <border>
      <left/>
      <right style="dotted">
        <color indexed="64"/>
      </right>
      <top style="medium">
        <color indexed="64"/>
      </top>
      <bottom style="thin">
        <color indexed="64"/>
      </bottom>
      <diagonal/>
    </border>
    <border>
      <left style="medium">
        <color indexed="64"/>
      </left>
      <right style="dotted">
        <color indexed="64"/>
      </right>
      <top style="medium">
        <color indexed="64"/>
      </top>
      <bottom style="thin">
        <color indexed="64"/>
      </bottom>
      <diagonal/>
    </border>
    <border>
      <left style="medium">
        <color indexed="64"/>
      </left>
      <right style="dotted">
        <color indexed="64"/>
      </right>
      <top style="thin">
        <color indexed="64"/>
      </top>
      <bottom style="thin">
        <color indexed="64"/>
      </bottom>
      <diagonal/>
    </border>
    <border>
      <left/>
      <right style="dotted">
        <color indexed="64"/>
      </right>
      <top style="thin">
        <color indexed="64"/>
      </top>
      <bottom style="thin">
        <color indexed="64"/>
      </bottom>
      <diagonal/>
    </border>
    <border>
      <left style="medium">
        <color indexed="64"/>
      </left>
      <right style="dashed">
        <color indexed="64"/>
      </right>
      <top style="medium">
        <color indexed="64"/>
      </top>
      <bottom style="thin">
        <color indexed="64"/>
      </bottom>
      <diagonal/>
    </border>
    <border>
      <left style="dashed">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right style="thin">
        <color indexed="64"/>
      </right>
      <top style="double">
        <color indexed="64"/>
      </top>
      <bottom style="thin">
        <color indexed="64"/>
      </bottom>
      <diagonal/>
    </border>
    <border>
      <left style="medium">
        <color indexed="64"/>
      </left>
      <right/>
      <top style="double">
        <color indexed="64"/>
      </top>
      <bottom style="medium">
        <color indexed="64"/>
      </bottom>
      <diagonal/>
    </border>
    <border>
      <left style="thin">
        <color indexed="64"/>
      </left>
      <right/>
      <top style="double">
        <color indexed="64"/>
      </top>
      <bottom style="thin">
        <color indexed="64"/>
      </bottom>
      <diagonal/>
    </border>
    <border>
      <left/>
      <right style="thin">
        <color indexed="64"/>
      </right>
      <top style="dashed">
        <color indexed="64"/>
      </top>
      <bottom style="thin">
        <color indexed="64"/>
      </bottom>
      <diagonal/>
    </border>
    <border>
      <left/>
      <right/>
      <top/>
      <bottom style="double">
        <color indexed="64"/>
      </bottom>
      <diagonal/>
    </border>
    <border>
      <left/>
      <right/>
      <top style="thin">
        <color indexed="64"/>
      </top>
      <bottom/>
      <diagonal/>
    </border>
    <border>
      <left/>
      <right style="thin">
        <color indexed="64"/>
      </right>
      <top/>
      <bottom/>
      <diagonal/>
    </border>
    <border>
      <left style="thin">
        <color indexed="64"/>
      </left>
      <right style="thin">
        <color indexed="64"/>
      </right>
      <top/>
      <bottom style="dotted">
        <color indexed="64"/>
      </bottom>
      <diagonal/>
    </border>
    <border>
      <left style="medium">
        <color indexed="64"/>
      </left>
      <right style="dashed">
        <color indexed="64"/>
      </right>
      <top style="thin">
        <color indexed="64"/>
      </top>
      <bottom/>
      <diagonal/>
    </border>
    <border>
      <left style="thin">
        <color indexed="64"/>
      </left>
      <right style="dashed">
        <color indexed="64"/>
      </right>
      <top style="thin">
        <color indexed="64"/>
      </top>
      <bottom style="thin">
        <color indexed="64"/>
      </bottom>
      <diagonal/>
    </border>
    <border>
      <left style="medium">
        <color indexed="64"/>
      </left>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bottom style="medium">
        <color indexed="64"/>
      </bottom>
      <diagonal/>
    </border>
    <border>
      <left style="medium">
        <color indexed="64"/>
      </left>
      <right style="dotted">
        <color indexed="64"/>
      </right>
      <top/>
      <bottom style="medium">
        <color indexed="64"/>
      </bottom>
      <diagonal/>
    </border>
    <border>
      <left style="medium">
        <color indexed="64"/>
      </left>
      <right style="dotted">
        <color indexed="64"/>
      </right>
      <top style="thin">
        <color indexed="64"/>
      </top>
      <bottom style="double">
        <color indexed="64"/>
      </bottom>
      <diagonal/>
    </border>
    <border>
      <left/>
      <right style="dotted">
        <color indexed="64"/>
      </right>
      <top style="thin">
        <color indexed="64"/>
      </top>
      <bottom style="double">
        <color indexed="64"/>
      </bottom>
      <diagonal/>
    </border>
    <border>
      <left/>
      <right style="thin">
        <color indexed="64"/>
      </right>
      <top style="dotted">
        <color indexed="64"/>
      </top>
      <bottom/>
      <diagonal/>
    </border>
    <border>
      <left style="thin">
        <color indexed="64"/>
      </left>
      <right/>
      <top style="dotted">
        <color indexed="64"/>
      </top>
      <bottom/>
      <diagonal/>
    </border>
    <border>
      <left/>
      <right/>
      <top/>
      <bottom style="thin">
        <color indexed="64"/>
      </bottom>
      <diagonal/>
    </border>
    <border>
      <left/>
      <right style="dashed">
        <color indexed="64"/>
      </right>
      <top style="thin">
        <color indexed="64"/>
      </top>
      <bottom style="thin">
        <color indexed="64"/>
      </bottom>
      <diagonal/>
    </border>
    <border>
      <left style="medium">
        <color indexed="64"/>
      </left>
      <right/>
      <top style="thin">
        <color indexed="64"/>
      </top>
      <bottom/>
      <diagonal/>
    </border>
    <border>
      <left/>
      <right/>
      <top style="double">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double">
        <color indexed="64"/>
      </bottom>
      <diagonal/>
    </border>
    <border>
      <left/>
      <right style="medium">
        <color indexed="64"/>
      </right>
      <top/>
      <bottom style="medium">
        <color indexed="64"/>
      </bottom>
      <diagonal/>
    </border>
    <border>
      <left style="thin">
        <color indexed="64"/>
      </left>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thin">
        <color indexed="64"/>
      </left>
      <right style="dashed">
        <color indexed="64"/>
      </right>
      <top style="thin">
        <color indexed="64"/>
      </top>
      <bottom/>
      <diagonal/>
    </border>
    <border>
      <left style="medium">
        <color indexed="64"/>
      </left>
      <right style="dotted">
        <color indexed="64"/>
      </right>
      <top style="double">
        <color indexed="64"/>
      </top>
      <bottom style="medium">
        <color indexed="64"/>
      </bottom>
      <diagonal/>
    </border>
    <border diagonalUp="1">
      <left style="thin">
        <color indexed="64"/>
      </left>
      <right style="thin">
        <color indexed="64"/>
      </right>
      <top style="double">
        <color indexed="64"/>
      </top>
      <bottom style="thin">
        <color indexed="64"/>
      </bottom>
      <diagonal style="thin">
        <color indexed="64"/>
      </diagonal>
    </border>
    <border>
      <left/>
      <right style="medium">
        <color indexed="64"/>
      </right>
      <top/>
      <bottom/>
      <diagonal/>
    </border>
    <border>
      <left/>
      <right style="medium">
        <color indexed="64"/>
      </right>
      <top style="double">
        <color indexed="64"/>
      </top>
      <bottom style="medium">
        <color indexed="64"/>
      </bottom>
      <diagonal/>
    </border>
    <border>
      <left style="thin">
        <color indexed="64"/>
      </left>
      <right/>
      <top style="thin">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medium">
        <color indexed="64"/>
      </right>
      <top style="dashed">
        <color indexed="64"/>
      </top>
      <bottom style="thin">
        <color indexed="64"/>
      </bottom>
      <diagonal/>
    </border>
    <border>
      <left style="thin">
        <color indexed="64"/>
      </left>
      <right/>
      <top style="thin">
        <color indexed="64"/>
      </top>
      <bottom style="medium">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top style="dashed">
        <color indexed="64"/>
      </top>
      <bottom style="thin">
        <color indexed="64"/>
      </bottom>
      <diagonal/>
    </border>
  </borders>
  <cellStyleXfs count="41">
    <xf numFmtId="0" fontId="0" fillId="0" borderId="0">
      <alignment vertical="center"/>
    </xf>
    <xf numFmtId="49" fontId="1" fillId="0" borderId="1" applyNumberFormat="0" applyFont="0" applyFill="0" applyBorder="0" applyProtection="0">
      <alignment horizontal="left" vertical="center" indent="2"/>
    </xf>
    <xf numFmtId="49" fontId="1" fillId="0" borderId="2" applyNumberFormat="0" applyFont="0" applyFill="0" applyBorder="0" applyProtection="0">
      <alignment horizontal="left" vertical="center" indent="5"/>
    </xf>
    <xf numFmtId="4" fontId="1" fillId="2" borderId="1">
      <alignment horizontal="right" vertical="center"/>
    </xf>
    <xf numFmtId="0" fontId="1" fillId="3" borderId="0" applyBorder="0">
      <alignment horizontal="right" vertical="center"/>
    </xf>
    <xf numFmtId="0" fontId="1" fillId="3" borderId="0" applyBorder="0">
      <alignment horizontal="right" vertical="center"/>
    </xf>
    <xf numFmtId="0" fontId="18" fillId="4" borderId="1">
      <alignment horizontal="right" vertical="center"/>
    </xf>
    <xf numFmtId="0" fontId="18" fillId="4" borderId="1">
      <alignment horizontal="right" vertical="center"/>
    </xf>
    <xf numFmtId="0" fontId="18" fillId="4" borderId="3">
      <alignment horizontal="right" vertical="center"/>
    </xf>
    <xf numFmtId="4" fontId="2" fillId="0" borderId="4" applyFill="0" applyBorder="0" applyProtection="0">
      <alignment horizontal="right" vertical="center"/>
    </xf>
    <xf numFmtId="0" fontId="18" fillId="0" borderId="0" applyNumberFormat="0">
      <alignment horizontal="right"/>
    </xf>
    <xf numFmtId="0" fontId="1" fillId="0" borderId="5">
      <alignment horizontal="left" vertical="center" wrapText="1" indent="2"/>
    </xf>
    <xf numFmtId="0" fontId="1" fillId="3" borderId="2">
      <alignment horizontal="left" vertical="center"/>
    </xf>
    <xf numFmtId="0" fontId="18" fillId="0" borderId="6">
      <alignment horizontal="left" vertical="top" wrapText="1"/>
    </xf>
    <xf numFmtId="0" fontId="5" fillId="0" borderId="7"/>
    <xf numFmtId="0" fontId="3" fillId="0" borderId="0" applyNumberFormat="0" applyFill="0" applyBorder="0" applyAlignment="0" applyProtection="0"/>
    <xf numFmtId="0" fontId="1" fillId="0" borderId="0" applyBorder="0">
      <alignment horizontal="right" vertical="center"/>
    </xf>
    <xf numFmtId="0" fontId="1" fillId="0" borderId="8">
      <alignment horizontal="right" vertical="center"/>
    </xf>
    <xf numFmtId="4" fontId="1" fillId="0" borderId="1" applyFill="0" applyBorder="0" applyProtection="0">
      <alignment horizontal="right" vertical="center"/>
    </xf>
    <xf numFmtId="49" fontId="2" fillId="0" borderId="1" applyNumberFormat="0" applyFill="0" applyBorder="0" applyProtection="0">
      <alignment horizontal="left" vertical="center"/>
    </xf>
    <xf numFmtId="0" fontId="1" fillId="0" borderId="1" applyNumberFormat="0" applyFill="0" applyAlignment="0" applyProtection="0"/>
    <xf numFmtId="0" fontId="4" fillId="5" borderId="0" applyNumberFormat="0" applyFont="0" applyBorder="0" applyAlignment="0" applyProtection="0"/>
    <xf numFmtId="0" fontId="5" fillId="0" borderId="0"/>
    <xf numFmtId="181" fontId="1" fillId="6" borderId="1" applyNumberFormat="0" applyFont="0" applyBorder="0" applyAlignment="0" applyProtection="0">
      <alignment horizontal="right" vertical="center"/>
    </xf>
    <xf numFmtId="0" fontId="1" fillId="7" borderId="3"/>
    <xf numFmtId="4" fontId="1" fillId="0" borderId="0"/>
    <xf numFmtId="9" fontId="6" fillId="0" borderId="0" applyFont="0" applyFill="0" applyBorder="0" applyAlignment="0" applyProtection="0">
      <alignment vertical="center"/>
    </xf>
    <xf numFmtId="9" fontId="13" fillId="0" borderId="0" applyFont="0" applyFill="0" applyBorder="0" applyAlignment="0" applyProtection="0"/>
    <xf numFmtId="0" fontId="7" fillId="0" borderId="0" applyNumberFormat="0" applyFill="0" applyBorder="0" applyAlignment="0" applyProtection="0">
      <alignment vertical="top"/>
      <protection locked="0"/>
    </xf>
    <xf numFmtId="38" fontId="6" fillId="0" borderId="0" applyFont="0" applyFill="0" applyBorder="0" applyAlignment="0" applyProtection="0">
      <alignment vertical="center"/>
    </xf>
    <xf numFmtId="0" fontId="17" fillId="0" borderId="0">
      <alignment vertical="center"/>
    </xf>
    <xf numFmtId="0" fontId="13" fillId="0" borderId="0"/>
    <xf numFmtId="0" fontId="8" fillId="0" borderId="0"/>
    <xf numFmtId="0" fontId="8" fillId="0" borderId="0"/>
    <xf numFmtId="0" fontId="22" fillId="0" borderId="0">
      <alignment vertical="center"/>
    </xf>
    <xf numFmtId="1" fontId="19" fillId="0" borderId="0">
      <alignment vertical="center"/>
    </xf>
    <xf numFmtId="9" fontId="6" fillId="0" borderId="0" applyFont="0" applyFill="0" applyBorder="0" applyAlignment="0" applyProtection="0">
      <alignment vertical="center"/>
    </xf>
    <xf numFmtId="9" fontId="28" fillId="0" borderId="0" applyFont="0" applyFill="0" applyBorder="0" applyAlignment="0" applyProtection="0">
      <alignment vertical="center"/>
    </xf>
    <xf numFmtId="38" fontId="6" fillId="0" borderId="0" applyFont="0" applyFill="0" applyBorder="0" applyAlignment="0" applyProtection="0">
      <alignment vertical="center"/>
    </xf>
    <xf numFmtId="0" fontId="6" fillId="0" borderId="0">
      <alignment vertical="center"/>
    </xf>
    <xf numFmtId="38" fontId="6" fillId="0" borderId="0" applyFont="0" applyFill="0" applyBorder="0" applyAlignment="0" applyProtection="0">
      <alignment vertical="center"/>
    </xf>
  </cellStyleXfs>
  <cellXfs count="907">
    <xf numFmtId="0" fontId="0" fillId="0" borderId="0" xfId="0">
      <alignment vertical="center"/>
    </xf>
    <xf numFmtId="0" fontId="10" fillId="8" borderId="0" xfId="33" applyFont="1" applyFill="1" applyAlignment="1">
      <alignment vertical="center"/>
    </xf>
    <xf numFmtId="0" fontId="10" fillId="8" borderId="0" xfId="33" applyFont="1" applyFill="1" applyBorder="1" applyAlignment="1">
      <alignment horizontal="center" vertical="center"/>
    </xf>
    <xf numFmtId="177" fontId="10" fillId="8" borderId="1" xfId="33" applyNumberFormat="1" applyFont="1" applyFill="1" applyBorder="1" applyAlignment="1">
      <alignment vertical="center"/>
    </xf>
    <xf numFmtId="177" fontId="10" fillId="8" borderId="0" xfId="33" applyNumberFormat="1" applyFont="1" applyFill="1" applyBorder="1" applyAlignment="1">
      <alignment vertical="center"/>
    </xf>
    <xf numFmtId="177" fontId="10" fillId="8" borderId="9" xfId="33" applyNumberFormat="1" applyFont="1" applyFill="1" applyBorder="1" applyAlignment="1">
      <alignment vertical="center"/>
    </xf>
    <xf numFmtId="179" fontId="10" fillId="8" borderId="1" xfId="33" applyNumberFormat="1" applyFont="1" applyFill="1" applyBorder="1" applyAlignment="1">
      <alignment vertical="center"/>
    </xf>
    <xf numFmtId="179" fontId="10" fillId="8" borderId="9" xfId="33" applyNumberFormat="1" applyFont="1" applyFill="1" applyBorder="1" applyAlignment="1">
      <alignment vertical="center"/>
    </xf>
    <xf numFmtId="183" fontId="10" fillId="8" borderId="10" xfId="33" applyNumberFormat="1" applyFont="1" applyFill="1" applyBorder="1" applyAlignment="1">
      <alignment vertical="center"/>
    </xf>
    <xf numFmtId="0" fontId="10" fillId="8" borderId="0" xfId="33" applyFont="1" applyFill="1"/>
    <xf numFmtId="0" fontId="10" fillId="5" borderId="1" xfId="33" applyFont="1" applyFill="1" applyBorder="1" applyAlignment="1">
      <alignment horizontal="center" vertical="center"/>
    </xf>
    <xf numFmtId="176" fontId="10" fillId="8" borderId="1" xfId="33" applyNumberFormat="1" applyFont="1" applyFill="1" applyBorder="1" applyAlignment="1">
      <alignment vertical="center"/>
    </xf>
    <xf numFmtId="176" fontId="10" fillId="8" borderId="9" xfId="33" applyNumberFormat="1" applyFont="1" applyFill="1" applyBorder="1" applyAlignment="1">
      <alignment vertical="center"/>
    </xf>
    <xf numFmtId="176" fontId="10" fillId="8" borderId="4" xfId="33" applyNumberFormat="1" applyFont="1" applyFill="1" applyBorder="1" applyAlignment="1">
      <alignment vertical="center"/>
    </xf>
    <xf numFmtId="176" fontId="10" fillId="8" borderId="11" xfId="33" applyNumberFormat="1" applyFont="1" applyFill="1" applyBorder="1" applyAlignment="1">
      <alignment vertical="center"/>
    </xf>
    <xf numFmtId="183" fontId="10" fillId="8" borderId="1" xfId="33" applyNumberFormat="1" applyFont="1" applyFill="1" applyBorder="1" applyAlignment="1">
      <alignment vertical="center"/>
    </xf>
    <xf numFmtId="183" fontId="10" fillId="8" borderId="9" xfId="33" applyNumberFormat="1" applyFont="1" applyFill="1" applyBorder="1" applyAlignment="1">
      <alignment vertical="center"/>
    </xf>
    <xf numFmtId="183" fontId="10" fillId="8" borderId="4" xfId="33" applyNumberFormat="1" applyFont="1" applyFill="1" applyBorder="1" applyAlignment="1">
      <alignment vertical="center"/>
    </xf>
    <xf numFmtId="183" fontId="10" fillId="8" borderId="0" xfId="33" applyNumberFormat="1" applyFont="1" applyFill="1"/>
    <xf numFmtId="183" fontId="10" fillId="8" borderId="12" xfId="33" applyNumberFormat="1" applyFont="1" applyFill="1" applyBorder="1" applyAlignment="1">
      <alignment vertical="center"/>
    </xf>
    <xf numFmtId="183" fontId="10" fillId="8" borderId="13" xfId="33" applyNumberFormat="1" applyFont="1" applyFill="1" applyBorder="1" applyAlignment="1">
      <alignment vertical="center"/>
    </xf>
    <xf numFmtId="176" fontId="10" fillId="8" borderId="0" xfId="33" applyNumberFormat="1" applyFont="1" applyFill="1" applyAlignment="1">
      <alignment vertical="center"/>
    </xf>
    <xf numFmtId="182" fontId="10" fillId="8" borderId="1" xfId="33" applyNumberFormat="1" applyFont="1" applyFill="1" applyBorder="1" applyAlignment="1">
      <alignment vertical="center"/>
    </xf>
    <xf numFmtId="182" fontId="10" fillId="8" borderId="0" xfId="33" applyNumberFormat="1" applyFont="1" applyFill="1" applyAlignment="1">
      <alignment vertical="center"/>
    </xf>
    <xf numFmtId="182" fontId="10" fillId="8" borderId="9" xfId="33" applyNumberFormat="1" applyFont="1" applyFill="1" applyBorder="1" applyAlignment="1">
      <alignment vertical="center"/>
    </xf>
    <xf numFmtId="182" fontId="10" fillId="8" borderId="4" xfId="33" applyNumberFormat="1" applyFont="1" applyFill="1" applyBorder="1" applyAlignment="1">
      <alignment vertical="center"/>
    </xf>
    <xf numFmtId="10" fontId="10" fillId="8" borderId="10" xfId="33" applyNumberFormat="1" applyFont="1" applyFill="1" applyBorder="1" applyAlignment="1">
      <alignment vertical="center"/>
    </xf>
    <xf numFmtId="10" fontId="10" fillId="8" borderId="12" xfId="33" applyNumberFormat="1" applyFont="1" applyFill="1" applyBorder="1" applyAlignment="1">
      <alignment vertical="center"/>
    </xf>
    <xf numFmtId="10" fontId="10" fillId="8" borderId="13" xfId="33" applyNumberFormat="1" applyFont="1" applyFill="1" applyBorder="1" applyAlignment="1">
      <alignment vertical="center"/>
    </xf>
    <xf numFmtId="38" fontId="10" fillId="8" borderId="1" xfId="29" applyFont="1" applyFill="1" applyBorder="1" applyAlignment="1">
      <alignment vertical="center"/>
    </xf>
    <xf numFmtId="40" fontId="10" fillId="11" borderId="31" xfId="29" applyNumberFormat="1" applyFont="1" applyFill="1" applyBorder="1" applyAlignment="1">
      <alignment horizontal="center" vertical="center"/>
    </xf>
    <xf numFmtId="184" fontId="10" fillId="8" borderId="0" xfId="33" applyNumberFormat="1" applyFont="1" applyFill="1" applyAlignment="1">
      <alignment vertical="center"/>
    </xf>
    <xf numFmtId="179" fontId="10" fillId="8" borderId="0" xfId="26" applyNumberFormat="1" applyFont="1" applyFill="1" applyAlignment="1">
      <alignment vertical="center"/>
    </xf>
    <xf numFmtId="0" fontId="14" fillId="8" borderId="0" xfId="33" applyFont="1" applyFill="1" applyAlignment="1">
      <alignment vertical="center"/>
    </xf>
    <xf numFmtId="0" fontId="10" fillId="5" borderId="20" xfId="33" applyFont="1" applyFill="1" applyBorder="1" applyAlignment="1">
      <alignment horizontal="center" vertical="center"/>
    </xf>
    <xf numFmtId="0" fontId="10" fillId="8" borderId="1" xfId="33" applyFont="1" applyFill="1" applyBorder="1" applyAlignment="1">
      <alignment vertical="center" wrapText="1"/>
    </xf>
    <xf numFmtId="0" fontId="10" fillId="8" borderId="21" xfId="33" applyFont="1" applyFill="1" applyBorder="1" applyAlignment="1">
      <alignment vertical="center" wrapText="1"/>
    </xf>
    <xf numFmtId="185" fontId="10" fillId="8" borderId="0" xfId="33" applyNumberFormat="1" applyFont="1" applyFill="1"/>
    <xf numFmtId="186" fontId="10" fillId="8" borderId="0" xfId="33" applyNumberFormat="1" applyFont="1" applyFill="1"/>
    <xf numFmtId="0" fontId="10" fillId="8" borderId="0" xfId="33" applyFont="1" applyFill="1" applyBorder="1" applyAlignment="1">
      <alignment vertical="center"/>
    </xf>
    <xf numFmtId="0" fontId="10" fillId="8" borderId="0" xfId="33" applyFont="1" applyFill="1" applyBorder="1"/>
    <xf numFmtId="182" fontId="10" fillId="8" borderId="0" xfId="33" applyNumberFormat="1" applyFont="1" applyFill="1" applyBorder="1" applyAlignment="1">
      <alignment vertical="center"/>
    </xf>
    <xf numFmtId="178" fontId="10" fillId="8" borderId="0" xfId="33" applyNumberFormat="1" applyFont="1" applyFill="1" applyBorder="1" applyAlignment="1">
      <alignment vertical="center"/>
    </xf>
    <xf numFmtId="183" fontId="10" fillId="8" borderId="0" xfId="33" applyNumberFormat="1" applyFont="1" applyFill="1" applyBorder="1" applyAlignment="1">
      <alignment vertical="center"/>
    </xf>
    <xf numFmtId="10" fontId="10" fillId="8" borderId="0" xfId="26" applyNumberFormat="1" applyFont="1" applyFill="1" applyAlignment="1">
      <alignment vertical="center"/>
    </xf>
    <xf numFmtId="176" fontId="10" fillId="8" borderId="0" xfId="33" applyNumberFormat="1" applyFont="1" applyFill="1"/>
    <xf numFmtId="176" fontId="10" fillId="8" borderId="0" xfId="33" applyNumberFormat="1" applyFont="1" applyFill="1" applyBorder="1" applyAlignment="1">
      <alignment vertical="center"/>
    </xf>
    <xf numFmtId="38" fontId="10" fillId="8" borderId="0" xfId="29" applyFont="1" applyFill="1" applyBorder="1" applyAlignment="1">
      <alignment vertical="center"/>
    </xf>
    <xf numFmtId="4" fontId="10" fillId="8" borderId="0" xfId="33" applyNumberFormat="1" applyFont="1" applyFill="1" applyAlignment="1">
      <alignment vertical="center"/>
    </xf>
    <xf numFmtId="188" fontId="10" fillId="8" borderId="0" xfId="33" applyNumberFormat="1" applyFont="1" applyFill="1" applyAlignment="1">
      <alignment vertical="center"/>
    </xf>
    <xf numFmtId="190" fontId="10" fillId="8" borderId="0" xfId="33" applyNumberFormat="1" applyFont="1" applyFill="1" applyAlignment="1">
      <alignment vertical="center"/>
    </xf>
    <xf numFmtId="0" fontId="20" fillId="8" borderId="0" xfId="33" applyFont="1" applyFill="1" applyAlignment="1">
      <alignment vertical="center"/>
    </xf>
    <xf numFmtId="38" fontId="10" fillId="8" borderId="4" xfId="29" applyFont="1" applyFill="1" applyBorder="1" applyAlignment="1">
      <alignment vertical="center"/>
    </xf>
    <xf numFmtId="11" fontId="10" fillId="8" borderId="0" xfId="33" applyNumberFormat="1" applyFont="1" applyFill="1" applyAlignment="1">
      <alignment vertical="center"/>
    </xf>
    <xf numFmtId="176" fontId="10" fillId="19" borderId="1" xfId="33" applyNumberFormat="1" applyFont="1" applyFill="1" applyBorder="1" applyAlignment="1">
      <alignment vertical="center"/>
    </xf>
    <xf numFmtId="176" fontId="10" fillId="20" borderId="11" xfId="33" applyNumberFormat="1" applyFont="1" applyFill="1" applyBorder="1" applyAlignment="1">
      <alignment vertical="center"/>
    </xf>
    <xf numFmtId="176" fontId="10" fillId="22" borderId="4" xfId="33" applyNumberFormat="1" applyFont="1" applyFill="1" applyBorder="1" applyAlignment="1">
      <alignment vertical="center"/>
    </xf>
    <xf numFmtId="9" fontId="10" fillId="19" borderId="1" xfId="26" applyFont="1" applyFill="1" applyBorder="1" applyAlignment="1">
      <alignment vertical="center"/>
    </xf>
    <xf numFmtId="9" fontId="10" fillId="8" borderId="1" xfId="26" applyFont="1" applyFill="1" applyBorder="1" applyAlignment="1">
      <alignment vertical="center"/>
    </xf>
    <xf numFmtId="9" fontId="10" fillId="8" borderId="11" xfId="26" applyFont="1" applyFill="1" applyBorder="1" applyAlignment="1">
      <alignment vertical="center"/>
    </xf>
    <xf numFmtId="9" fontId="10" fillId="22" borderId="4" xfId="26" applyFont="1" applyFill="1" applyBorder="1" applyAlignment="1">
      <alignment vertical="center"/>
    </xf>
    <xf numFmtId="0" fontId="10" fillId="23" borderId="1" xfId="33" applyFont="1" applyFill="1" applyBorder="1" applyAlignment="1">
      <alignment horizontal="center" vertical="center"/>
    </xf>
    <xf numFmtId="38" fontId="10" fillId="13" borderId="30" xfId="29" applyNumberFormat="1" applyFont="1" applyFill="1" applyBorder="1" applyAlignment="1">
      <alignment vertical="center"/>
    </xf>
    <xf numFmtId="38" fontId="10" fillId="14" borderId="1" xfId="29" applyNumberFormat="1" applyFont="1" applyFill="1" applyBorder="1" applyAlignment="1">
      <alignment vertical="center"/>
    </xf>
    <xf numFmtId="38" fontId="10" fillId="16" borderId="18" xfId="29" applyNumberFormat="1" applyFont="1" applyFill="1" applyBorder="1" applyAlignment="1">
      <alignment vertical="center"/>
    </xf>
    <xf numFmtId="38" fontId="10" fillId="9" borderId="1" xfId="29" applyNumberFormat="1" applyFont="1" applyFill="1" applyBorder="1" applyAlignment="1">
      <alignment vertical="center"/>
    </xf>
    <xf numFmtId="38" fontId="10" fillId="10" borderId="1" xfId="29" applyNumberFormat="1" applyFont="1" applyFill="1" applyBorder="1" applyAlignment="1">
      <alignment vertical="center"/>
    </xf>
    <xf numFmtId="176" fontId="10" fillId="21" borderId="39" xfId="33" applyNumberFormat="1" applyFont="1" applyFill="1" applyBorder="1" applyAlignment="1">
      <alignment vertical="center"/>
    </xf>
    <xf numFmtId="9" fontId="10" fillId="8" borderId="1" xfId="33" applyNumberFormat="1" applyFont="1" applyFill="1" applyBorder="1" applyAlignment="1">
      <alignment vertical="center"/>
    </xf>
    <xf numFmtId="9" fontId="10" fillId="8" borderId="9" xfId="33" applyNumberFormat="1" applyFont="1" applyFill="1" applyBorder="1" applyAlignment="1">
      <alignment vertical="center"/>
    </xf>
    <xf numFmtId="9" fontId="10" fillId="8" borderId="4" xfId="33" applyNumberFormat="1" applyFont="1" applyFill="1" applyBorder="1" applyAlignment="1">
      <alignment vertical="center"/>
    </xf>
    <xf numFmtId="9" fontId="10" fillId="20" borderId="39" xfId="26" applyFont="1" applyFill="1" applyBorder="1" applyAlignment="1">
      <alignment vertical="center"/>
    </xf>
    <xf numFmtId="9" fontId="10" fillId="21" borderId="39" xfId="26" applyFont="1" applyFill="1" applyBorder="1" applyAlignment="1">
      <alignment vertical="center"/>
    </xf>
    <xf numFmtId="179" fontId="10" fillId="8" borderId="11" xfId="26" applyNumberFormat="1" applyFont="1" applyFill="1" applyBorder="1" applyAlignment="1">
      <alignment vertical="center"/>
    </xf>
    <xf numFmtId="0" fontId="10" fillId="5" borderId="1" xfId="33" applyFont="1" applyFill="1" applyBorder="1" applyAlignment="1">
      <alignment horizontal="center" vertical="center" wrapText="1"/>
    </xf>
    <xf numFmtId="0" fontId="10" fillId="27" borderId="0" xfId="33" applyFont="1" applyFill="1" applyAlignment="1">
      <alignment vertical="center"/>
    </xf>
    <xf numFmtId="176" fontId="10" fillId="8" borderId="52" xfId="33" applyNumberFormat="1" applyFont="1" applyFill="1" applyBorder="1" applyAlignment="1">
      <alignment vertical="center"/>
    </xf>
    <xf numFmtId="0" fontId="25" fillId="5" borderId="1" xfId="33" applyFont="1" applyFill="1" applyBorder="1" applyAlignment="1">
      <alignment horizontal="center" vertical="center" wrapText="1"/>
    </xf>
    <xf numFmtId="0" fontId="10" fillId="27" borderId="0" xfId="33" applyFont="1" applyFill="1"/>
    <xf numFmtId="0" fontId="10" fillId="27" borderId="0" xfId="0" applyFont="1" applyFill="1">
      <alignment vertical="center"/>
    </xf>
    <xf numFmtId="187" fontId="10" fillId="8" borderId="1" xfId="26" applyNumberFormat="1" applyFont="1" applyFill="1" applyBorder="1" applyAlignment="1">
      <alignment horizontal="right" vertical="center"/>
    </xf>
    <xf numFmtId="179" fontId="10" fillId="8" borderId="0" xfId="33" applyNumberFormat="1" applyFont="1" applyFill="1" applyBorder="1" applyAlignment="1">
      <alignment vertical="center"/>
    </xf>
    <xf numFmtId="187" fontId="10" fillId="8" borderId="1" xfId="26" applyNumberFormat="1" applyFont="1" applyFill="1" applyBorder="1" applyAlignment="1">
      <alignment horizontal="center" vertical="center"/>
    </xf>
    <xf numFmtId="191" fontId="20" fillId="8" borderId="0" xfId="33" applyNumberFormat="1" applyFont="1" applyFill="1" applyAlignment="1">
      <alignment vertical="center"/>
    </xf>
    <xf numFmtId="189" fontId="20" fillId="8" borderId="0" xfId="33" applyNumberFormat="1" applyFont="1" applyFill="1" applyAlignment="1">
      <alignment vertical="center"/>
    </xf>
    <xf numFmtId="0" fontId="10" fillId="23" borderId="1" xfId="33" applyFont="1" applyFill="1" applyBorder="1" applyAlignment="1">
      <alignment horizontal="center" vertical="center" wrapText="1"/>
    </xf>
    <xf numFmtId="9" fontId="10" fillId="27" borderId="1" xfId="26" applyFont="1" applyFill="1" applyBorder="1" applyAlignment="1">
      <alignment vertical="center"/>
    </xf>
    <xf numFmtId="176" fontId="10" fillId="8" borderId="1" xfId="33" applyNumberFormat="1" applyFont="1" applyFill="1" applyBorder="1" applyAlignment="1">
      <alignment horizontal="center" vertical="center"/>
    </xf>
    <xf numFmtId="183" fontId="10" fillId="23" borderId="1" xfId="33" applyNumberFormat="1" applyFont="1" applyFill="1" applyBorder="1" applyAlignment="1">
      <alignment vertical="center"/>
    </xf>
    <xf numFmtId="176" fontId="10" fillId="8" borderId="74" xfId="33" applyNumberFormat="1" applyFont="1" applyFill="1" applyBorder="1" applyAlignment="1">
      <alignment vertical="center"/>
    </xf>
    <xf numFmtId="176" fontId="10" fillId="8" borderId="75" xfId="33" applyNumberFormat="1" applyFont="1" applyFill="1" applyBorder="1" applyAlignment="1">
      <alignment vertical="center"/>
    </xf>
    <xf numFmtId="38" fontId="10" fillId="8" borderId="9" xfId="29" applyFont="1" applyFill="1" applyBorder="1" applyAlignment="1">
      <alignment vertical="center"/>
    </xf>
    <xf numFmtId="195" fontId="10" fillId="8" borderId="1" xfId="29" applyNumberFormat="1" applyFont="1" applyFill="1" applyBorder="1" applyAlignment="1">
      <alignment vertical="center"/>
    </xf>
    <xf numFmtId="195" fontId="10" fillId="8" borderId="4" xfId="29" applyNumberFormat="1" applyFont="1" applyFill="1" applyBorder="1" applyAlignment="1">
      <alignment vertical="center"/>
    </xf>
    <xf numFmtId="195" fontId="10" fillId="8" borderId="9" xfId="29" applyNumberFormat="1" applyFont="1" applyFill="1" applyBorder="1" applyAlignment="1">
      <alignment vertical="center"/>
    </xf>
    <xf numFmtId="183" fontId="10" fillId="23" borderId="9" xfId="33" applyNumberFormat="1" applyFont="1" applyFill="1" applyBorder="1" applyAlignment="1">
      <alignment vertical="center"/>
    </xf>
    <xf numFmtId="183" fontId="10" fillId="23" borderId="4" xfId="33" applyNumberFormat="1" applyFont="1" applyFill="1" applyBorder="1" applyAlignment="1">
      <alignment vertical="center"/>
    </xf>
    <xf numFmtId="38" fontId="10" fillId="19" borderId="1" xfId="29" applyFont="1" applyFill="1" applyBorder="1" applyAlignment="1">
      <alignment vertical="center"/>
    </xf>
    <xf numFmtId="10" fontId="10" fillId="20" borderId="39" xfId="26" applyNumberFormat="1" applyFont="1" applyFill="1" applyBorder="1" applyAlignment="1">
      <alignment vertical="center"/>
    </xf>
    <xf numFmtId="176" fontId="10" fillId="33" borderId="4" xfId="33" applyNumberFormat="1" applyFont="1" applyFill="1" applyBorder="1" applyAlignment="1">
      <alignment vertical="center"/>
    </xf>
    <xf numFmtId="0" fontId="10" fillId="27" borderId="0" xfId="33" applyFont="1" applyFill="1" applyBorder="1" applyAlignment="1">
      <alignment vertical="center"/>
    </xf>
    <xf numFmtId="9" fontId="10" fillId="27" borderId="0" xfId="26" applyFont="1" applyFill="1" applyBorder="1" applyAlignment="1">
      <alignment vertical="center"/>
    </xf>
    <xf numFmtId="4" fontId="10" fillId="27" borderId="0" xfId="33" applyNumberFormat="1" applyFont="1" applyFill="1" applyAlignment="1">
      <alignment vertical="center"/>
    </xf>
    <xf numFmtId="38" fontId="10" fillId="27" borderId="1" xfId="29" applyNumberFormat="1" applyFont="1" applyFill="1" applyBorder="1" applyAlignment="1">
      <alignment horizontal="right" vertical="center"/>
    </xf>
    <xf numFmtId="38" fontId="10" fillId="8" borderId="11" xfId="29" applyNumberFormat="1" applyFont="1" applyFill="1" applyBorder="1" applyAlignment="1">
      <alignment horizontal="right" vertical="center"/>
    </xf>
    <xf numFmtId="38" fontId="10" fillId="20" borderId="39" xfId="29" applyNumberFormat="1" applyFont="1" applyFill="1" applyBorder="1" applyAlignment="1">
      <alignment horizontal="right" vertical="center"/>
    </xf>
    <xf numFmtId="38" fontId="10" fillId="21" borderId="39" xfId="29" applyNumberFormat="1" applyFont="1" applyFill="1" applyBorder="1" applyAlignment="1">
      <alignment horizontal="right" vertical="center"/>
    </xf>
    <xf numFmtId="38" fontId="10" fillId="33" borderId="4" xfId="29" applyNumberFormat="1" applyFont="1" applyFill="1" applyBorder="1" applyAlignment="1">
      <alignment horizontal="right" vertical="center"/>
    </xf>
    <xf numFmtId="38" fontId="10" fillId="22" borderId="4" xfId="29" applyNumberFormat="1" applyFont="1" applyFill="1" applyBorder="1" applyAlignment="1">
      <alignment horizontal="right" vertical="center"/>
    </xf>
    <xf numFmtId="40" fontId="10" fillId="8" borderId="1" xfId="29" applyNumberFormat="1" applyFont="1" applyFill="1" applyBorder="1" applyAlignment="1">
      <alignment horizontal="right" vertical="center"/>
    </xf>
    <xf numFmtId="40" fontId="10" fillId="8" borderId="11" xfId="29" applyNumberFormat="1" applyFont="1" applyFill="1" applyBorder="1" applyAlignment="1">
      <alignment horizontal="right" vertical="center"/>
    </xf>
    <xf numFmtId="40" fontId="10" fillId="8" borderId="46" xfId="29" applyNumberFormat="1" applyFont="1" applyFill="1" applyBorder="1" applyAlignment="1">
      <alignment horizontal="right" vertical="center"/>
    </xf>
    <xf numFmtId="179" fontId="10" fillId="19" borderId="1" xfId="26" applyNumberFormat="1" applyFont="1" applyFill="1" applyBorder="1" applyAlignment="1">
      <alignment vertical="center"/>
    </xf>
    <xf numFmtId="187" fontId="10" fillId="23" borderId="1" xfId="26" applyNumberFormat="1" applyFont="1" applyFill="1" applyBorder="1" applyAlignment="1">
      <alignment vertical="center"/>
    </xf>
    <xf numFmtId="10" fontId="10" fillId="23" borderId="11" xfId="26" applyNumberFormat="1" applyFont="1" applyFill="1" applyBorder="1" applyAlignment="1">
      <alignment vertical="center"/>
    </xf>
    <xf numFmtId="10" fontId="10" fillId="23" borderId="1" xfId="26" applyNumberFormat="1" applyFont="1" applyFill="1" applyBorder="1" applyAlignment="1">
      <alignment vertical="center"/>
    </xf>
    <xf numFmtId="10" fontId="10" fillId="23" borderId="46" xfId="26" applyNumberFormat="1" applyFont="1" applyFill="1" applyBorder="1" applyAlignment="1">
      <alignment vertical="center"/>
    </xf>
    <xf numFmtId="38" fontId="16" fillId="9" borderId="1" xfId="29" applyNumberFormat="1" applyFont="1" applyFill="1" applyBorder="1" applyAlignment="1">
      <alignment vertical="center"/>
    </xf>
    <xf numFmtId="38" fontId="16" fillId="3" borderId="1" xfId="29" applyNumberFormat="1" applyFont="1" applyFill="1" applyBorder="1" applyAlignment="1">
      <alignment vertical="center"/>
    </xf>
    <xf numFmtId="38" fontId="16" fillId="13" borderId="30" xfId="29" applyNumberFormat="1" applyFont="1" applyFill="1" applyBorder="1" applyAlignment="1">
      <alignment vertical="center"/>
    </xf>
    <xf numFmtId="38" fontId="16" fillId="10" borderId="1" xfId="29" applyNumberFormat="1" applyFont="1" applyFill="1" applyBorder="1" applyAlignment="1">
      <alignment vertical="center"/>
    </xf>
    <xf numFmtId="38" fontId="16" fillId="4" borderId="1" xfId="29" applyNumberFormat="1" applyFont="1" applyFill="1" applyBorder="1" applyAlignment="1">
      <alignment vertical="center"/>
    </xf>
    <xf numFmtId="179" fontId="10" fillId="8" borderId="1" xfId="26" applyNumberFormat="1" applyFont="1" applyFill="1" applyBorder="1" applyAlignment="1">
      <alignment vertical="center"/>
    </xf>
    <xf numFmtId="9" fontId="10" fillId="8" borderId="1" xfId="26" applyNumberFormat="1" applyFont="1" applyFill="1" applyBorder="1" applyAlignment="1">
      <alignment vertical="center"/>
    </xf>
    <xf numFmtId="38" fontId="10" fillId="16" borderId="39" xfId="29" applyNumberFormat="1" applyFont="1" applyFill="1" applyBorder="1" applyAlignment="1">
      <alignment vertical="center"/>
    </xf>
    <xf numFmtId="38" fontId="10" fillId="36" borderId="1" xfId="29" applyNumberFormat="1" applyFont="1" applyFill="1" applyBorder="1" applyAlignment="1">
      <alignment vertical="center"/>
    </xf>
    <xf numFmtId="38" fontId="16" fillId="36" borderId="1" xfId="29" applyNumberFormat="1" applyFont="1" applyFill="1" applyBorder="1" applyAlignment="1">
      <alignment vertical="center"/>
    </xf>
    <xf numFmtId="10" fontId="10" fillId="31" borderId="1" xfId="33" applyNumberFormat="1" applyFont="1" applyFill="1" applyBorder="1" applyAlignment="1">
      <alignment vertical="center"/>
    </xf>
    <xf numFmtId="183" fontId="10" fillId="31" borderId="1" xfId="33" applyNumberFormat="1" applyFont="1" applyFill="1" applyBorder="1" applyAlignment="1">
      <alignment vertical="center"/>
    </xf>
    <xf numFmtId="10" fontId="10" fillId="31" borderId="9" xfId="33" applyNumberFormat="1" applyFont="1" applyFill="1" applyBorder="1" applyAlignment="1">
      <alignment vertical="center"/>
    </xf>
    <xf numFmtId="183" fontId="10" fillId="31" borderId="9" xfId="33" applyNumberFormat="1" applyFont="1" applyFill="1" applyBorder="1" applyAlignment="1">
      <alignment vertical="center"/>
    </xf>
    <xf numFmtId="10" fontId="10" fillId="31" borderId="4" xfId="33" applyNumberFormat="1" applyFont="1" applyFill="1" applyBorder="1" applyAlignment="1">
      <alignment vertical="center"/>
    </xf>
    <xf numFmtId="183" fontId="10" fillId="31" borderId="4" xfId="33" applyNumberFormat="1" applyFont="1" applyFill="1" applyBorder="1" applyAlignment="1">
      <alignment vertical="center"/>
    </xf>
    <xf numFmtId="9" fontId="10" fillId="8" borderId="1" xfId="26" applyNumberFormat="1" applyFont="1" applyFill="1" applyBorder="1" applyAlignment="1">
      <alignment horizontal="right" vertical="center"/>
    </xf>
    <xf numFmtId="179" fontId="10" fillId="8" borderId="1" xfId="26" applyNumberFormat="1" applyFont="1" applyFill="1" applyBorder="1" applyAlignment="1">
      <alignment horizontal="right" vertical="center"/>
    </xf>
    <xf numFmtId="10" fontId="10" fillId="23" borderId="1" xfId="26" applyNumberFormat="1" applyFont="1" applyFill="1" applyBorder="1" applyAlignment="1">
      <alignment horizontal="right" vertical="center"/>
    </xf>
    <xf numFmtId="10" fontId="10" fillId="8" borderId="1" xfId="26" applyNumberFormat="1" applyFont="1" applyFill="1" applyBorder="1" applyAlignment="1">
      <alignment horizontal="right" vertical="center"/>
    </xf>
    <xf numFmtId="196" fontId="10" fillId="8" borderId="1" xfId="26" applyNumberFormat="1" applyFont="1" applyFill="1" applyBorder="1" applyAlignment="1">
      <alignment horizontal="right" vertical="center"/>
    </xf>
    <xf numFmtId="38" fontId="10" fillId="16" borderId="23" xfId="29" applyNumberFormat="1" applyFont="1" applyFill="1" applyBorder="1" applyAlignment="1">
      <alignment vertical="center"/>
    </xf>
    <xf numFmtId="38" fontId="16" fillId="9" borderId="3" xfId="29" applyNumberFormat="1" applyFont="1" applyFill="1" applyBorder="1" applyAlignment="1">
      <alignment vertical="center"/>
    </xf>
    <xf numFmtId="38" fontId="16" fillId="10" borderId="3" xfId="29" applyNumberFormat="1" applyFont="1" applyFill="1" applyBorder="1" applyAlignment="1">
      <alignment vertical="center"/>
    </xf>
    <xf numFmtId="38" fontId="16" fillId="36" borderId="3" xfId="29" applyNumberFormat="1" applyFont="1" applyFill="1" applyBorder="1" applyAlignment="1">
      <alignment vertical="center"/>
    </xf>
    <xf numFmtId="182" fontId="10" fillId="0" borderId="0" xfId="33" applyNumberFormat="1" applyFont="1" applyFill="1" applyAlignment="1">
      <alignment vertical="center"/>
    </xf>
    <xf numFmtId="179" fontId="10" fillId="8" borderId="0" xfId="33" applyNumberFormat="1" applyFont="1" applyFill="1" applyAlignment="1">
      <alignment vertical="center"/>
    </xf>
    <xf numFmtId="10" fontId="10" fillId="8" borderId="0" xfId="33" applyNumberFormat="1" applyFont="1" applyFill="1" applyAlignment="1">
      <alignment vertical="center"/>
    </xf>
    <xf numFmtId="0" fontId="10" fillId="8" borderId="0" xfId="33" applyFont="1" applyFill="1" applyAlignment="1">
      <alignment vertical="center" wrapText="1"/>
    </xf>
    <xf numFmtId="38" fontId="16" fillId="0" borderId="40" xfId="29" applyNumberFormat="1" applyFont="1" applyFill="1" applyBorder="1" applyAlignment="1">
      <alignment vertical="center"/>
    </xf>
    <xf numFmtId="0" fontId="10" fillId="27" borderId="0" xfId="33" applyFont="1" applyFill="1" applyAlignment="1">
      <alignment vertical="center" wrapText="1"/>
    </xf>
    <xf numFmtId="0" fontId="10" fillId="27" borderId="0" xfId="33" applyFont="1" applyFill="1" applyBorder="1" applyAlignment="1">
      <alignment vertical="center" wrapText="1"/>
    </xf>
    <xf numFmtId="38" fontId="16" fillId="27" borderId="0" xfId="29" applyNumberFormat="1" applyFont="1" applyFill="1" applyBorder="1" applyAlignment="1">
      <alignment vertical="center"/>
    </xf>
    <xf numFmtId="0" fontId="33" fillId="8" borderId="0" xfId="33" applyFont="1" applyFill="1" applyAlignment="1">
      <alignment vertical="center"/>
    </xf>
    <xf numFmtId="0" fontId="10" fillId="27" borderId="82" xfId="33" applyFont="1" applyFill="1" applyBorder="1" applyAlignment="1">
      <alignment vertical="center" wrapText="1"/>
    </xf>
    <xf numFmtId="38" fontId="16" fillId="27" borderId="40" xfId="29" applyNumberFormat="1" applyFont="1" applyFill="1" applyBorder="1" applyAlignment="1">
      <alignment vertical="center"/>
    </xf>
    <xf numFmtId="9" fontId="10" fillId="8" borderId="87" xfId="33" applyNumberFormat="1" applyFont="1" applyFill="1" applyBorder="1" applyAlignment="1">
      <alignment vertical="center"/>
    </xf>
    <xf numFmtId="38" fontId="10" fillId="27" borderId="1" xfId="29" applyFont="1" applyFill="1" applyBorder="1" applyAlignment="1">
      <alignment horizontal="right" vertical="center"/>
    </xf>
    <xf numFmtId="38" fontId="10" fillId="8" borderId="1" xfId="29" applyFont="1" applyFill="1" applyBorder="1" applyAlignment="1">
      <alignment horizontal="right" vertical="center"/>
    </xf>
    <xf numFmtId="38" fontId="10" fillId="8" borderId="11" xfId="29" applyFont="1" applyFill="1" applyBorder="1" applyAlignment="1">
      <alignment horizontal="right" vertical="center"/>
    </xf>
    <xf numFmtId="38" fontId="10" fillId="20" borderId="39" xfId="29" applyFont="1" applyFill="1" applyBorder="1" applyAlignment="1">
      <alignment horizontal="right" vertical="center"/>
    </xf>
    <xf numFmtId="38" fontId="10" fillId="8" borderId="46" xfId="29" applyFont="1" applyFill="1" applyBorder="1" applyAlignment="1">
      <alignment horizontal="right" vertical="center"/>
    </xf>
    <xf numFmtId="38" fontId="10" fillId="22" borderId="4" xfId="29" applyFont="1" applyFill="1" applyBorder="1" applyAlignment="1">
      <alignment horizontal="right" vertical="center"/>
    </xf>
    <xf numFmtId="0" fontId="34" fillId="8" borderId="11" xfId="33" applyFont="1" applyFill="1" applyBorder="1" applyAlignment="1">
      <alignment vertical="center"/>
    </xf>
    <xf numFmtId="200" fontId="10" fillId="8" borderId="1" xfId="26" applyNumberFormat="1" applyFont="1" applyFill="1" applyBorder="1" applyAlignment="1">
      <alignment horizontal="right" vertical="center"/>
    </xf>
    <xf numFmtId="0" fontId="14" fillId="0" borderId="0" xfId="0" applyFont="1">
      <alignment vertical="center"/>
    </xf>
    <xf numFmtId="0" fontId="14" fillId="0" borderId="0" xfId="0" applyFont="1" applyBorder="1">
      <alignment vertical="center"/>
    </xf>
    <xf numFmtId="0" fontId="13" fillId="0" borderId="0" xfId="0" applyFont="1">
      <alignment vertical="center"/>
    </xf>
    <xf numFmtId="202" fontId="14" fillId="0" borderId="0" xfId="0" applyNumberFormat="1" applyFont="1">
      <alignment vertical="center"/>
    </xf>
    <xf numFmtId="0" fontId="10" fillId="40" borderId="29" xfId="33" applyFont="1" applyFill="1" applyBorder="1" applyAlignment="1">
      <alignment horizontal="center" vertical="center" wrapText="1"/>
    </xf>
    <xf numFmtId="0" fontId="24" fillId="40" borderId="30" xfId="33" applyFont="1" applyFill="1" applyBorder="1" applyAlignment="1">
      <alignment horizontal="center" vertical="center"/>
    </xf>
    <xf numFmtId="0" fontId="24" fillId="40" borderId="56" xfId="33" applyFont="1" applyFill="1" applyBorder="1" applyAlignment="1">
      <alignment horizontal="center" vertical="center"/>
    </xf>
    <xf numFmtId="0" fontId="7" fillId="0" borderId="0" xfId="28" applyAlignment="1" applyProtection="1">
      <alignment vertical="center"/>
    </xf>
    <xf numFmtId="176" fontId="10" fillId="27" borderId="0" xfId="33" applyNumberFormat="1" applyFont="1" applyFill="1" applyBorder="1" applyAlignment="1">
      <alignment vertical="center"/>
    </xf>
    <xf numFmtId="0" fontId="10" fillId="22" borderId="61" xfId="33" applyFont="1" applyFill="1" applyBorder="1" applyAlignment="1">
      <alignment vertical="center"/>
    </xf>
    <xf numFmtId="0" fontId="0" fillId="0" borderId="0" xfId="0" quotePrefix="1" applyFill="1">
      <alignment vertical="center"/>
    </xf>
    <xf numFmtId="49" fontId="30" fillId="0" borderId="0" xfId="33" applyNumberFormat="1" applyFont="1" applyFill="1" applyBorder="1" applyAlignment="1">
      <alignment horizontal="left" vertical="center"/>
    </xf>
    <xf numFmtId="201" fontId="14" fillId="0" borderId="0" xfId="0" applyNumberFormat="1" applyFont="1" applyBorder="1">
      <alignment vertical="center"/>
    </xf>
    <xf numFmtId="202" fontId="14" fillId="0" borderId="0" xfId="0" applyNumberFormat="1" applyFont="1" applyBorder="1">
      <alignment vertical="center"/>
    </xf>
    <xf numFmtId="0" fontId="14" fillId="0" borderId="0" xfId="0" applyFont="1" applyBorder="1" applyAlignment="1">
      <alignment vertical="center" wrapText="1"/>
    </xf>
    <xf numFmtId="202" fontId="14" fillId="0" borderId="0" xfId="0" applyNumberFormat="1" applyFont="1" applyBorder="1" applyAlignment="1">
      <alignment vertical="center" wrapText="1"/>
    </xf>
    <xf numFmtId="38" fontId="10" fillId="29" borderId="1" xfId="29" applyNumberFormat="1" applyFont="1" applyFill="1" applyBorder="1" applyAlignment="1">
      <alignment vertical="center"/>
    </xf>
    <xf numFmtId="38" fontId="10" fillId="16" borderId="38" xfId="29" applyNumberFormat="1" applyFont="1" applyFill="1" applyBorder="1" applyAlignment="1">
      <alignment vertical="center"/>
    </xf>
    <xf numFmtId="38" fontId="16" fillId="3" borderId="3" xfId="29" applyNumberFormat="1" applyFont="1" applyFill="1" applyBorder="1" applyAlignment="1">
      <alignment vertical="center"/>
    </xf>
    <xf numFmtId="38" fontId="16" fillId="4" borderId="3" xfId="29" applyNumberFormat="1" applyFont="1" applyFill="1" applyBorder="1" applyAlignment="1">
      <alignment vertical="center"/>
    </xf>
    <xf numFmtId="38" fontId="16" fillId="0" borderId="89" xfId="29" applyNumberFormat="1" applyFont="1" applyFill="1" applyBorder="1" applyAlignment="1">
      <alignment vertical="center"/>
    </xf>
    <xf numFmtId="38" fontId="10" fillId="34" borderId="1" xfId="29" applyNumberFormat="1" applyFont="1" applyFill="1" applyBorder="1" applyAlignment="1">
      <alignment vertical="center"/>
    </xf>
    <xf numFmtId="38" fontId="10" fillId="34" borderId="3" xfId="29" applyNumberFormat="1" applyFont="1" applyFill="1" applyBorder="1" applyAlignment="1">
      <alignment vertical="center"/>
    </xf>
    <xf numFmtId="40" fontId="10" fillId="11" borderId="29" xfId="29" applyNumberFormat="1" applyFont="1" applyFill="1" applyBorder="1" applyAlignment="1">
      <alignment horizontal="center" vertical="center"/>
    </xf>
    <xf numFmtId="38" fontId="16" fillId="3" borderId="20" xfId="29" applyNumberFormat="1" applyFont="1" applyFill="1" applyBorder="1" applyAlignment="1">
      <alignment vertical="center"/>
    </xf>
    <xf numFmtId="38" fontId="10" fillId="16" borderId="65" xfId="29" applyNumberFormat="1" applyFont="1" applyFill="1" applyBorder="1" applyAlignment="1">
      <alignment vertical="center"/>
    </xf>
    <xf numFmtId="38" fontId="10" fillId="16" borderId="77" xfId="29" applyNumberFormat="1" applyFont="1" applyFill="1" applyBorder="1" applyAlignment="1">
      <alignment vertical="center"/>
    </xf>
    <xf numFmtId="38" fontId="10" fillId="34" borderId="20" xfId="29" applyNumberFormat="1" applyFont="1" applyFill="1" applyBorder="1" applyAlignment="1">
      <alignment vertical="center"/>
    </xf>
    <xf numFmtId="38" fontId="16" fillId="9" borderId="20" xfId="29" applyNumberFormat="1" applyFont="1" applyFill="1" applyBorder="1" applyAlignment="1">
      <alignment vertical="center"/>
    </xf>
    <xf numFmtId="38" fontId="16" fillId="36" borderId="20" xfId="29" applyNumberFormat="1" applyFont="1" applyFill="1" applyBorder="1" applyAlignment="1">
      <alignment vertical="center"/>
    </xf>
    <xf numFmtId="38" fontId="16" fillId="10" borderId="20" xfId="29" applyNumberFormat="1" applyFont="1" applyFill="1" applyBorder="1" applyAlignment="1">
      <alignment vertical="center"/>
    </xf>
    <xf numFmtId="38" fontId="16" fillId="4" borderId="20" xfId="29" applyNumberFormat="1" applyFont="1" applyFill="1" applyBorder="1" applyAlignment="1">
      <alignment vertical="center"/>
    </xf>
    <xf numFmtId="38" fontId="16" fillId="0" borderId="49" xfId="29" applyNumberFormat="1" applyFont="1" applyFill="1" applyBorder="1" applyAlignment="1">
      <alignment vertical="center"/>
    </xf>
    <xf numFmtId="0" fontId="36" fillId="0" borderId="0" xfId="33" applyFont="1" applyFill="1" applyAlignment="1"/>
    <xf numFmtId="0" fontId="36" fillId="0" borderId="0" xfId="33" applyFont="1" applyFill="1"/>
    <xf numFmtId="0" fontId="37" fillId="0" borderId="0" xfId="33" applyFont="1" applyFill="1"/>
    <xf numFmtId="0" fontId="7" fillId="35" borderId="0" xfId="28" applyFill="1" applyAlignment="1" applyProtection="1">
      <alignment vertical="center"/>
    </xf>
    <xf numFmtId="0" fontId="0" fillId="35" borderId="0" xfId="0" applyFill="1">
      <alignment vertical="center"/>
    </xf>
    <xf numFmtId="0" fontId="14" fillId="35" borderId="0" xfId="0" applyFont="1" applyFill="1">
      <alignment vertical="center"/>
    </xf>
    <xf numFmtId="49" fontId="30" fillId="35" borderId="0" xfId="33" applyNumberFormat="1" applyFont="1" applyFill="1" applyBorder="1" applyAlignment="1">
      <alignment horizontal="left" vertical="center"/>
    </xf>
    <xf numFmtId="0" fontId="14" fillId="35" borderId="64" xfId="0" applyFont="1" applyFill="1" applyBorder="1">
      <alignment vertical="center"/>
    </xf>
    <xf numFmtId="0" fontId="47" fillId="35" borderId="64" xfId="0" applyFont="1" applyFill="1" applyBorder="1" applyAlignment="1">
      <alignment horizontal="left" vertical="top" wrapText="1"/>
    </xf>
    <xf numFmtId="0" fontId="14" fillId="35" borderId="0" xfId="0" applyFont="1" applyFill="1" applyBorder="1">
      <alignment vertical="center"/>
    </xf>
    <xf numFmtId="0" fontId="36" fillId="35" borderId="0" xfId="0" applyFont="1" applyFill="1" applyBorder="1" applyAlignment="1">
      <alignment horizontal="left" vertical="center" wrapText="1"/>
    </xf>
    <xf numFmtId="203" fontId="14" fillId="35" borderId="0" xfId="0" applyNumberFormat="1" applyFont="1" applyFill="1" applyBorder="1">
      <alignment vertical="center"/>
    </xf>
    <xf numFmtId="0" fontId="14" fillId="35" borderId="79" xfId="0" applyFont="1" applyFill="1" applyBorder="1">
      <alignment vertical="center"/>
    </xf>
    <xf numFmtId="0" fontId="14" fillId="19" borderId="0" xfId="0" applyFont="1" applyFill="1">
      <alignment vertical="center"/>
    </xf>
    <xf numFmtId="0" fontId="0" fillId="19" borderId="0" xfId="0" applyFill="1">
      <alignment vertical="center"/>
    </xf>
    <xf numFmtId="0" fontId="14" fillId="19" borderId="64" xfId="0" applyFont="1" applyFill="1" applyBorder="1">
      <alignment vertical="center"/>
    </xf>
    <xf numFmtId="0" fontId="14" fillId="19" borderId="64" xfId="0" applyFont="1" applyFill="1" applyBorder="1" applyAlignment="1">
      <alignment vertical="center" wrapText="1"/>
    </xf>
    <xf numFmtId="202" fontId="14" fillId="19" borderId="64" xfId="0" applyNumberFormat="1" applyFont="1" applyFill="1" applyBorder="1" applyAlignment="1">
      <alignment vertical="center" wrapText="1"/>
    </xf>
    <xf numFmtId="0" fontId="14" fillId="41" borderId="0" xfId="0" applyFont="1" applyFill="1">
      <alignment vertical="center"/>
    </xf>
    <xf numFmtId="0" fontId="0" fillId="41" borderId="0" xfId="0" applyFill="1">
      <alignment vertical="center"/>
    </xf>
    <xf numFmtId="0" fontId="14" fillId="41" borderId="64" xfId="0" applyFont="1" applyFill="1" applyBorder="1">
      <alignment vertical="center"/>
    </xf>
    <xf numFmtId="0" fontId="14" fillId="41" borderId="64" xfId="0" applyFont="1" applyFill="1" applyBorder="1" applyAlignment="1">
      <alignment vertical="center" wrapText="1"/>
    </xf>
    <xf numFmtId="202" fontId="14" fillId="41" borderId="64" xfId="0" applyNumberFormat="1" applyFont="1" applyFill="1" applyBorder="1" applyAlignment="1">
      <alignment vertical="center" wrapText="1"/>
    </xf>
    <xf numFmtId="0" fontId="7" fillId="21" borderId="0" xfId="28" quotePrefix="1" applyFill="1" applyAlignment="1" applyProtection="1">
      <alignment vertical="center"/>
    </xf>
    <xf numFmtId="0" fontId="0" fillId="21" borderId="0" xfId="0" applyFill="1">
      <alignment vertical="center"/>
    </xf>
    <xf numFmtId="0" fontId="14" fillId="21" borderId="0" xfId="0" applyFont="1" applyFill="1">
      <alignment vertical="center"/>
    </xf>
    <xf numFmtId="201" fontId="14" fillId="21" borderId="0" xfId="0" applyNumberFormat="1" applyFont="1" applyFill="1">
      <alignment vertical="center"/>
    </xf>
    <xf numFmtId="0" fontId="36" fillId="21" borderId="0" xfId="33" applyFont="1" applyFill="1" applyAlignment="1">
      <alignment wrapText="1"/>
    </xf>
    <xf numFmtId="0" fontId="14" fillId="21" borderId="79" xfId="0" applyFont="1" applyFill="1" applyBorder="1">
      <alignment vertical="center"/>
    </xf>
    <xf numFmtId="201" fontId="14" fillId="21" borderId="79" xfId="0" applyNumberFormat="1" applyFont="1" applyFill="1" applyBorder="1">
      <alignment vertical="center"/>
    </xf>
    <xf numFmtId="0" fontId="14" fillId="21" borderId="0" xfId="0" applyFont="1" applyFill="1" applyBorder="1">
      <alignment vertical="center"/>
    </xf>
    <xf numFmtId="201" fontId="14" fillId="21" borderId="0" xfId="0" applyNumberFormat="1" applyFont="1" applyFill="1" applyBorder="1">
      <alignment vertical="center"/>
    </xf>
    <xf numFmtId="0" fontId="36" fillId="21" borderId="0" xfId="33" applyFont="1" applyFill="1"/>
    <xf numFmtId="0" fontId="37" fillId="21" borderId="0" xfId="33" applyFont="1" applyFill="1" applyAlignment="1">
      <alignment wrapText="1"/>
    </xf>
    <xf numFmtId="202" fontId="14" fillId="19" borderId="0" xfId="0" applyNumberFormat="1" applyFont="1" applyFill="1" applyBorder="1">
      <alignment vertical="center"/>
    </xf>
    <xf numFmtId="0" fontId="51" fillId="19" borderId="0" xfId="33" applyFont="1" applyFill="1" applyAlignment="1">
      <alignment vertical="top" wrapText="1"/>
    </xf>
    <xf numFmtId="0" fontId="50" fillId="0" borderId="0" xfId="33" applyFont="1" applyFill="1" applyAlignment="1"/>
    <xf numFmtId="0" fontId="50" fillId="0" borderId="0" xfId="33" applyFont="1" applyFill="1" applyAlignment="1">
      <alignment vertical="top" wrapText="1"/>
    </xf>
    <xf numFmtId="0" fontId="7" fillId="19" borderId="0" xfId="28" applyFill="1" applyAlignment="1" applyProtection="1">
      <alignment vertical="center"/>
    </xf>
    <xf numFmtId="201" fontId="14" fillId="19" borderId="0" xfId="0" applyNumberFormat="1" applyFont="1" applyFill="1">
      <alignment vertical="center"/>
    </xf>
    <xf numFmtId="0" fontId="41" fillId="19" borderId="0" xfId="0" applyFont="1" applyFill="1" applyAlignment="1">
      <alignment vertical="center" wrapText="1"/>
    </xf>
    <xf numFmtId="0" fontId="14" fillId="19" borderId="79" xfId="0" applyFont="1" applyFill="1" applyBorder="1">
      <alignment vertical="center"/>
    </xf>
    <xf numFmtId="202" fontId="14" fillId="19" borderId="79" xfId="0" applyNumberFormat="1" applyFont="1" applyFill="1" applyBorder="1">
      <alignment vertical="center"/>
    </xf>
    <xf numFmtId="0" fontId="36" fillId="19" borderId="0" xfId="0" applyFont="1" applyFill="1" applyAlignment="1">
      <alignment vertical="center" wrapText="1"/>
    </xf>
    <xf numFmtId="0" fontId="14" fillId="19" borderId="0" xfId="0" applyFont="1" applyFill="1" applyBorder="1">
      <alignment vertical="center"/>
    </xf>
    <xf numFmtId="0" fontId="41" fillId="19" borderId="0" xfId="0" applyFont="1" applyFill="1">
      <alignment vertical="center"/>
    </xf>
    <xf numFmtId="0" fontId="14" fillId="21" borderId="64" xfId="0" applyFont="1" applyFill="1" applyBorder="1" applyAlignment="1">
      <alignment vertical="center" wrapText="1"/>
    </xf>
    <xf numFmtId="202" fontId="14" fillId="21" borderId="64" xfId="0" applyNumberFormat="1" applyFont="1" applyFill="1" applyBorder="1" applyAlignment="1">
      <alignment vertical="center" wrapText="1"/>
    </xf>
    <xf numFmtId="0" fontId="7" fillId="42" borderId="0" xfId="28" applyFill="1" applyAlignment="1" applyProtection="1">
      <alignment vertical="center"/>
    </xf>
    <xf numFmtId="0" fontId="0" fillId="42" borderId="0" xfId="0" applyFill="1">
      <alignment vertical="center"/>
    </xf>
    <xf numFmtId="0" fontId="14" fillId="42" borderId="0" xfId="0" applyFont="1" applyFill="1">
      <alignment vertical="center"/>
    </xf>
    <xf numFmtId="202" fontId="14" fillId="42" borderId="0" xfId="0" applyNumberFormat="1" applyFont="1" applyFill="1">
      <alignment vertical="center"/>
    </xf>
    <xf numFmtId="0" fontId="52" fillId="42" borderId="0" xfId="33" applyFont="1" applyFill="1" applyAlignment="1">
      <alignment wrapText="1"/>
    </xf>
    <xf numFmtId="0" fontId="14" fillId="42" borderId="64" xfId="0" applyFont="1" applyFill="1" applyBorder="1">
      <alignment vertical="center"/>
    </xf>
    <xf numFmtId="0" fontId="14" fillId="42" borderId="64" xfId="0" applyFont="1" applyFill="1" applyBorder="1" applyAlignment="1">
      <alignment vertical="center" wrapText="1"/>
    </xf>
    <xf numFmtId="202" fontId="14" fillId="42" borderId="64" xfId="0" applyNumberFormat="1" applyFont="1" applyFill="1" applyBorder="1" applyAlignment="1">
      <alignment vertical="center" wrapText="1"/>
    </xf>
    <xf numFmtId="0" fontId="21" fillId="42" borderId="0" xfId="33" applyFont="1" applyFill="1"/>
    <xf numFmtId="0" fontId="14" fillId="42" borderId="79" xfId="0" applyFont="1" applyFill="1" applyBorder="1">
      <alignment vertical="center"/>
    </xf>
    <xf numFmtId="202" fontId="14" fillId="42" borderId="79" xfId="0" applyNumberFormat="1" applyFont="1" applyFill="1" applyBorder="1">
      <alignment vertical="center"/>
    </xf>
    <xf numFmtId="0" fontId="21" fillId="42" borderId="0" xfId="33" applyFont="1" applyFill="1" applyAlignment="1">
      <alignment wrapText="1"/>
    </xf>
    <xf numFmtId="177" fontId="10" fillId="27" borderId="9" xfId="33" applyNumberFormat="1" applyFont="1" applyFill="1" applyBorder="1" applyAlignment="1">
      <alignment vertical="center"/>
    </xf>
    <xf numFmtId="38" fontId="10" fillId="8" borderId="1" xfId="29" applyNumberFormat="1" applyFont="1" applyFill="1" applyBorder="1" applyAlignment="1">
      <alignment horizontal="right" vertical="center"/>
    </xf>
    <xf numFmtId="38" fontId="10" fillId="33" borderId="1" xfId="29" applyNumberFormat="1" applyFont="1" applyFill="1" applyBorder="1" applyAlignment="1">
      <alignment horizontal="right" vertical="center"/>
    </xf>
    <xf numFmtId="10" fontId="10" fillId="33" borderId="1" xfId="26" applyNumberFormat="1" applyFont="1" applyFill="1" applyBorder="1" applyAlignment="1">
      <alignment vertical="center"/>
    </xf>
    <xf numFmtId="38" fontId="10" fillId="21" borderId="1" xfId="29" applyNumberFormat="1" applyFont="1" applyFill="1" applyBorder="1" applyAlignment="1">
      <alignment horizontal="right" vertical="center"/>
    </xf>
    <xf numFmtId="10" fontId="10" fillId="21" borderId="1" xfId="26" applyNumberFormat="1" applyFont="1" applyFill="1" applyBorder="1" applyAlignment="1">
      <alignment vertical="center"/>
    </xf>
    <xf numFmtId="38" fontId="10" fillId="21" borderId="1" xfId="29" applyFont="1" applyFill="1" applyBorder="1" applyAlignment="1">
      <alignment horizontal="right" vertical="center"/>
    </xf>
    <xf numFmtId="38" fontId="10" fillId="33" borderId="1" xfId="29" applyFont="1" applyFill="1" applyBorder="1" applyAlignment="1">
      <alignment horizontal="right" vertical="center"/>
    </xf>
    <xf numFmtId="204" fontId="10" fillId="8" borderId="1" xfId="26" applyNumberFormat="1" applyFont="1" applyFill="1" applyBorder="1" applyAlignment="1">
      <alignment horizontal="right" vertical="center"/>
    </xf>
    <xf numFmtId="206" fontId="10" fillId="19" borderId="1" xfId="26" applyNumberFormat="1" applyFont="1" applyFill="1" applyBorder="1" applyAlignment="1">
      <alignment vertical="center"/>
    </xf>
    <xf numFmtId="206" fontId="10" fillId="8" borderId="1" xfId="26" applyNumberFormat="1" applyFont="1" applyFill="1" applyBorder="1" applyAlignment="1">
      <alignment vertical="center"/>
    </xf>
    <xf numFmtId="206" fontId="10" fillId="20" borderId="39" xfId="26" applyNumberFormat="1" applyFont="1" applyFill="1" applyBorder="1" applyAlignment="1">
      <alignment vertical="center"/>
    </xf>
    <xf numFmtId="206" fontId="10" fillId="21" borderId="1" xfId="26" applyNumberFormat="1" applyFont="1" applyFill="1" applyBorder="1" applyAlignment="1">
      <alignment vertical="center"/>
    </xf>
    <xf numFmtId="206" fontId="10" fillId="33" borderId="1" xfId="26" applyNumberFormat="1" applyFont="1" applyFill="1" applyBorder="1" applyAlignment="1">
      <alignment vertical="center"/>
    </xf>
    <xf numFmtId="206" fontId="10" fillId="22" borderId="4" xfId="26" applyNumberFormat="1" applyFont="1" applyFill="1" applyBorder="1" applyAlignment="1">
      <alignment vertical="center"/>
    </xf>
    <xf numFmtId="205" fontId="10" fillId="8" borderId="1" xfId="26" applyNumberFormat="1" applyFont="1" applyFill="1" applyBorder="1" applyAlignment="1">
      <alignment horizontal="right" vertical="center"/>
    </xf>
    <xf numFmtId="208" fontId="10" fillId="8" borderId="1" xfId="26" applyNumberFormat="1" applyFont="1" applyFill="1" applyBorder="1" applyAlignment="1">
      <alignment horizontal="right" vertical="center"/>
    </xf>
    <xf numFmtId="206" fontId="10" fillId="8" borderId="9" xfId="26" applyNumberFormat="1" applyFont="1" applyFill="1" applyBorder="1" applyAlignment="1">
      <alignment vertical="center"/>
    </xf>
    <xf numFmtId="177" fontId="46" fillId="8" borderId="1" xfId="33" applyNumberFormat="1" applyFont="1" applyFill="1" applyBorder="1" applyAlignment="1">
      <alignment vertical="center"/>
    </xf>
    <xf numFmtId="183" fontId="46" fillId="8" borderId="1" xfId="33" applyNumberFormat="1" applyFont="1" applyFill="1" applyBorder="1" applyAlignment="1">
      <alignment vertical="center"/>
    </xf>
    <xf numFmtId="183" fontId="10" fillId="8" borderId="48" xfId="33" applyNumberFormat="1" applyFont="1" applyFill="1" applyBorder="1" applyAlignment="1">
      <alignment vertical="center"/>
    </xf>
    <xf numFmtId="9" fontId="10" fillId="19" borderId="1" xfId="26" applyNumberFormat="1" applyFont="1" applyFill="1" applyBorder="1" applyAlignment="1">
      <alignment vertical="center"/>
    </xf>
    <xf numFmtId="187" fontId="10" fillId="8" borderId="1" xfId="26" applyNumberFormat="1" applyFont="1" applyFill="1" applyBorder="1" applyAlignment="1">
      <alignment vertical="center"/>
    </xf>
    <xf numFmtId="206" fontId="10" fillId="39" borderId="1" xfId="26" applyNumberFormat="1" applyFont="1" applyFill="1" applyBorder="1" applyAlignment="1">
      <alignment horizontal="right" vertical="center"/>
    </xf>
    <xf numFmtId="206" fontId="10" fillId="27" borderId="1" xfId="26" applyNumberFormat="1" applyFont="1" applyFill="1" applyBorder="1" applyAlignment="1">
      <alignment vertical="center"/>
    </xf>
    <xf numFmtId="206" fontId="10" fillId="27" borderId="1" xfId="33" applyNumberFormat="1" applyFont="1" applyFill="1" applyBorder="1" applyAlignment="1">
      <alignment vertical="center"/>
    </xf>
    <xf numFmtId="206" fontId="10" fillId="33" borderId="4" xfId="26" applyNumberFormat="1" applyFont="1" applyFill="1" applyBorder="1" applyAlignment="1">
      <alignment vertical="center"/>
    </xf>
    <xf numFmtId="206" fontId="10" fillId="27" borderId="9" xfId="26" applyNumberFormat="1" applyFont="1" applyFill="1" applyBorder="1" applyAlignment="1">
      <alignment vertical="center"/>
    </xf>
    <xf numFmtId="187" fontId="10" fillId="27" borderId="1" xfId="26" applyNumberFormat="1" applyFont="1" applyFill="1" applyBorder="1" applyAlignment="1">
      <alignment vertical="center"/>
    </xf>
    <xf numFmtId="187" fontId="10" fillId="27" borderId="1" xfId="26" applyNumberFormat="1" applyFont="1" applyFill="1" applyBorder="1" applyAlignment="1">
      <alignment horizontal="right" vertical="center"/>
    </xf>
    <xf numFmtId="187" fontId="10" fillId="39" borderId="1" xfId="26" applyNumberFormat="1" applyFont="1" applyFill="1" applyBorder="1" applyAlignment="1">
      <alignment horizontal="right" vertical="center"/>
    </xf>
    <xf numFmtId="187" fontId="10" fillId="33" borderId="4" xfId="26" applyNumberFormat="1" applyFont="1" applyFill="1" applyBorder="1" applyAlignment="1">
      <alignment vertical="center"/>
    </xf>
    <xf numFmtId="187" fontId="10" fillId="27" borderId="9" xfId="26" applyNumberFormat="1" applyFont="1" applyFill="1" applyBorder="1" applyAlignment="1">
      <alignment vertical="center"/>
    </xf>
    <xf numFmtId="0" fontId="43" fillId="27" borderId="0" xfId="32" applyFont="1" applyFill="1"/>
    <xf numFmtId="0" fontId="10" fillId="8" borderId="1" xfId="33" applyFont="1" applyFill="1" applyBorder="1" applyAlignment="1">
      <alignment vertical="center"/>
    </xf>
    <xf numFmtId="0" fontId="10" fillId="8" borderId="9" xfId="33" applyFont="1" applyFill="1" applyBorder="1" applyAlignment="1">
      <alignment vertical="center"/>
    </xf>
    <xf numFmtId="0" fontId="10" fillId="8" borderId="4" xfId="33" applyFont="1" applyFill="1" applyBorder="1" applyAlignment="1">
      <alignment vertical="center"/>
    </xf>
    <xf numFmtId="0" fontId="10" fillId="8" borderId="1" xfId="33" applyFont="1" applyFill="1" applyBorder="1"/>
    <xf numFmtId="0" fontId="43" fillId="8" borderId="0" xfId="33" applyFont="1" applyFill="1" applyAlignment="1">
      <alignment vertical="center"/>
    </xf>
    <xf numFmtId="0" fontId="43" fillId="27" borderId="0" xfId="33" applyFont="1" applyFill="1" applyAlignment="1">
      <alignment vertical="center"/>
    </xf>
    <xf numFmtId="0" fontId="10" fillId="8" borderId="0" xfId="33" applyFont="1" applyFill="1" applyBorder="1" applyAlignment="1">
      <alignment vertical="center" wrapText="1"/>
    </xf>
    <xf numFmtId="180" fontId="26" fillId="8" borderId="0" xfId="33" applyNumberFormat="1" applyFont="1" applyFill="1" applyAlignment="1">
      <alignment horizontal="left" vertical="center"/>
    </xf>
    <xf numFmtId="0" fontId="14" fillId="27" borderId="0" xfId="33" applyFont="1" applyFill="1"/>
    <xf numFmtId="0" fontId="14" fillId="8" borderId="0" xfId="33" applyFont="1" applyFill="1"/>
    <xf numFmtId="180" fontId="26" fillId="8" borderId="0" xfId="33" applyNumberFormat="1" applyFont="1" applyFill="1"/>
    <xf numFmtId="0" fontId="48" fillId="8" borderId="0" xfId="33" applyFont="1" applyFill="1"/>
    <xf numFmtId="0" fontId="10" fillId="8" borderId="71" xfId="33" applyFont="1" applyFill="1" applyBorder="1" applyAlignment="1">
      <alignment vertical="center"/>
    </xf>
    <xf numFmtId="0" fontId="10" fillId="27" borderId="72" xfId="33" applyFont="1" applyFill="1" applyBorder="1" applyAlignment="1">
      <alignment vertical="center"/>
    </xf>
    <xf numFmtId="0" fontId="10" fillId="8" borderId="73" xfId="33" applyFont="1" applyFill="1" applyBorder="1" applyAlignment="1">
      <alignment vertical="center"/>
    </xf>
    <xf numFmtId="180" fontId="14" fillId="27" borderId="0" xfId="33" applyNumberFormat="1" applyFont="1" applyFill="1"/>
    <xf numFmtId="0" fontId="24" fillId="8" borderId="0" xfId="33" applyFont="1" applyFill="1"/>
    <xf numFmtId="0" fontId="14" fillId="27" borderId="0" xfId="33" applyFont="1" applyFill="1" applyAlignment="1"/>
    <xf numFmtId="0" fontId="54" fillId="8" borderId="0" xfId="33" applyFont="1" applyFill="1" applyAlignment="1">
      <alignment vertical="center"/>
    </xf>
    <xf numFmtId="0" fontId="55" fillId="11" borderId="26" xfId="33" applyFont="1" applyFill="1" applyBorder="1" applyAlignment="1">
      <alignment vertical="center"/>
    </xf>
    <xf numFmtId="0" fontId="16" fillId="11" borderId="28" xfId="33" applyFont="1" applyFill="1" applyBorder="1" applyAlignment="1">
      <alignment horizontal="left" vertical="center"/>
    </xf>
    <xf numFmtId="0" fontId="10" fillId="11" borderId="27" xfId="33" applyFont="1" applyFill="1" applyBorder="1" applyAlignment="1">
      <alignment vertical="center"/>
    </xf>
    <xf numFmtId="0" fontId="16" fillId="19" borderId="33" xfId="33" applyFont="1" applyFill="1" applyBorder="1" applyAlignment="1">
      <alignment vertical="center"/>
    </xf>
    <xf numFmtId="0" fontId="16" fillId="19" borderId="19" xfId="33" applyFont="1" applyFill="1" applyBorder="1" applyAlignment="1">
      <alignment vertical="center"/>
    </xf>
    <xf numFmtId="0" fontId="10" fillId="3" borderId="19" xfId="33" applyFont="1" applyFill="1" applyBorder="1" applyAlignment="1">
      <alignment vertical="center"/>
    </xf>
    <xf numFmtId="0" fontId="10" fillId="19" borderId="39" xfId="33" applyFont="1" applyFill="1" applyBorder="1" applyAlignment="1">
      <alignment vertical="center"/>
    </xf>
    <xf numFmtId="0" fontId="10" fillId="19" borderId="4" xfId="33" applyFont="1" applyFill="1" applyBorder="1" applyAlignment="1">
      <alignment vertical="center"/>
    </xf>
    <xf numFmtId="38" fontId="10" fillId="26" borderId="1" xfId="29" applyNumberFormat="1" applyFont="1" applyFill="1" applyBorder="1" applyAlignment="1">
      <alignment horizontal="right" vertical="center"/>
    </xf>
    <xf numFmtId="0" fontId="16" fillId="9" borderId="33" xfId="33" applyFont="1" applyFill="1" applyBorder="1" applyAlignment="1">
      <alignment vertical="center"/>
    </xf>
    <xf numFmtId="0" fontId="10" fillId="9" borderId="19" xfId="33" applyFont="1" applyFill="1" applyBorder="1" applyAlignment="1">
      <alignment vertical="center"/>
    </xf>
    <xf numFmtId="0" fontId="10" fillId="8" borderId="39" xfId="33" applyFont="1" applyFill="1" applyBorder="1" applyAlignment="1">
      <alignment vertical="center"/>
    </xf>
    <xf numFmtId="0" fontId="16" fillId="36" borderId="33" xfId="33" applyFont="1" applyFill="1" applyBorder="1" applyAlignment="1">
      <alignment vertical="center"/>
    </xf>
    <xf numFmtId="0" fontId="16" fillId="10" borderId="33" xfId="33" applyFont="1" applyFill="1" applyBorder="1" applyAlignment="1">
      <alignment vertical="center"/>
    </xf>
    <xf numFmtId="0" fontId="10" fillId="10" borderId="19" xfId="33" applyFont="1" applyFill="1" applyBorder="1" applyAlignment="1">
      <alignment vertical="center"/>
    </xf>
    <xf numFmtId="0" fontId="10" fillId="19" borderId="20" xfId="33" applyFont="1" applyFill="1" applyBorder="1" applyAlignment="1">
      <alignment vertical="center"/>
    </xf>
    <xf numFmtId="0" fontId="10" fillId="33" borderId="19" xfId="33" applyFont="1" applyFill="1" applyBorder="1" applyAlignment="1">
      <alignment vertical="center"/>
    </xf>
    <xf numFmtId="0" fontId="16" fillId="11" borderId="29" xfId="33" applyFont="1" applyFill="1" applyBorder="1" applyAlignment="1">
      <alignment horizontal="center" vertical="center"/>
    </xf>
    <xf numFmtId="0" fontId="16" fillId="19" borderId="64" xfId="33" applyFont="1" applyFill="1" applyBorder="1" applyAlignment="1">
      <alignment vertical="center"/>
    </xf>
    <xf numFmtId="0" fontId="10" fillId="3" borderId="20" xfId="33" applyFont="1" applyFill="1" applyBorder="1" applyAlignment="1">
      <alignment vertical="center" wrapText="1"/>
    </xf>
    <xf numFmtId="0" fontId="10" fillId="8" borderId="39" xfId="33" applyFont="1" applyFill="1" applyBorder="1" applyAlignment="1">
      <alignment vertical="center" wrapText="1"/>
    </xf>
    <xf numFmtId="0" fontId="10" fillId="8" borderId="66" xfId="33" applyFont="1" applyFill="1" applyBorder="1" applyAlignment="1">
      <alignment vertical="center" wrapText="1"/>
    </xf>
    <xf numFmtId="0" fontId="16" fillId="9" borderId="64" xfId="33" applyFont="1" applyFill="1" applyBorder="1" applyAlignment="1">
      <alignment vertical="center"/>
    </xf>
    <xf numFmtId="0" fontId="10" fillId="9" borderId="37" xfId="33" applyFont="1" applyFill="1" applyBorder="1" applyAlignment="1">
      <alignment vertical="center" wrapText="1"/>
    </xf>
    <xf numFmtId="0" fontId="16" fillId="36" borderId="64" xfId="33" applyFont="1" applyFill="1" applyBorder="1" applyAlignment="1">
      <alignment vertical="center"/>
    </xf>
    <xf numFmtId="0" fontId="10" fillId="36" borderId="37" xfId="33" applyFont="1" applyFill="1" applyBorder="1" applyAlignment="1">
      <alignment vertical="center" wrapText="1"/>
    </xf>
    <xf numFmtId="0" fontId="16" fillId="10" borderId="64" xfId="33" applyFont="1" applyFill="1" applyBorder="1" applyAlignment="1">
      <alignment vertical="center"/>
    </xf>
    <xf numFmtId="0" fontId="16" fillId="10" borderId="20" xfId="33" applyFont="1" applyFill="1" applyBorder="1" applyAlignment="1">
      <alignment vertical="center" wrapText="1"/>
    </xf>
    <xf numFmtId="0" fontId="16" fillId="10" borderId="19" xfId="33" applyFont="1" applyFill="1" applyBorder="1" applyAlignment="1">
      <alignment vertical="center"/>
    </xf>
    <xf numFmtId="0" fontId="16" fillId="4" borderId="64" xfId="33" applyFont="1" applyFill="1" applyBorder="1" applyAlignment="1">
      <alignment vertical="center"/>
    </xf>
    <xf numFmtId="0" fontId="10" fillId="19" borderId="33" xfId="33" applyFont="1" applyFill="1" applyBorder="1" applyAlignment="1">
      <alignment vertical="center"/>
    </xf>
    <xf numFmtId="0" fontId="10" fillId="27" borderId="60" xfId="33" applyFont="1" applyFill="1" applyBorder="1" applyAlignment="1">
      <alignment vertical="center"/>
    </xf>
    <xf numFmtId="0" fontId="10" fillId="27" borderId="82" xfId="33" applyFont="1" applyFill="1" applyBorder="1" applyAlignment="1">
      <alignment vertical="center"/>
    </xf>
    <xf numFmtId="0" fontId="10" fillId="27" borderId="49" xfId="33" applyFont="1" applyFill="1" applyBorder="1" applyAlignment="1">
      <alignment vertical="center" wrapText="1"/>
    </xf>
    <xf numFmtId="0" fontId="10" fillId="5" borderId="1" xfId="33" applyFont="1" applyFill="1" applyBorder="1" applyAlignment="1">
      <alignment horizontal="left" vertical="center"/>
    </xf>
    <xf numFmtId="0" fontId="46" fillId="8" borderId="1" xfId="33" applyFont="1" applyFill="1" applyBorder="1" applyAlignment="1">
      <alignment vertical="center"/>
    </xf>
    <xf numFmtId="0" fontId="10" fillId="27" borderId="9" xfId="33" applyFont="1" applyFill="1" applyBorder="1" applyAlignment="1">
      <alignment vertical="center"/>
    </xf>
    <xf numFmtId="0" fontId="58" fillId="8" borderId="0" xfId="33" applyFont="1" applyFill="1" applyAlignment="1">
      <alignment vertical="center"/>
    </xf>
    <xf numFmtId="0" fontId="58" fillId="27" borderId="0" xfId="33" applyFont="1" applyFill="1" applyAlignment="1">
      <alignment vertical="center"/>
    </xf>
    <xf numFmtId="0" fontId="33" fillId="8" borderId="0" xfId="33" applyFont="1" applyFill="1" applyAlignment="1">
      <alignment horizontal="center" vertical="center"/>
    </xf>
    <xf numFmtId="0" fontId="59" fillId="27" borderId="0" xfId="33" applyFont="1" applyFill="1" applyBorder="1" applyAlignment="1">
      <alignment vertical="center"/>
    </xf>
    <xf numFmtId="0" fontId="10" fillId="3" borderId="20" xfId="33" applyFont="1" applyFill="1" applyBorder="1" applyAlignment="1">
      <alignment vertical="center"/>
    </xf>
    <xf numFmtId="0" fontId="10" fillId="8" borderId="11" xfId="33" applyFont="1" applyFill="1" applyBorder="1" applyAlignment="1">
      <alignment vertical="center"/>
    </xf>
    <xf numFmtId="0" fontId="10" fillId="8" borderId="66" xfId="33" applyFont="1" applyFill="1" applyBorder="1" applyAlignment="1">
      <alignment vertical="center"/>
    </xf>
    <xf numFmtId="0" fontId="10" fillId="9" borderId="37" xfId="33" applyFont="1" applyFill="1" applyBorder="1" applyAlignment="1">
      <alignment vertical="center"/>
    </xf>
    <xf numFmtId="0" fontId="10" fillId="8" borderId="34" xfId="33" applyFont="1" applyFill="1" applyBorder="1" applyAlignment="1">
      <alignment vertical="center"/>
    </xf>
    <xf numFmtId="0" fontId="10" fillId="8" borderId="18" xfId="33" applyFont="1" applyFill="1" applyBorder="1" applyAlignment="1">
      <alignment vertical="center"/>
    </xf>
    <xf numFmtId="0" fontId="10" fillId="9" borderId="39" xfId="33" applyFont="1" applyFill="1" applyBorder="1" applyAlignment="1">
      <alignment vertical="center"/>
    </xf>
    <xf numFmtId="0" fontId="10" fillId="8" borderId="22" xfId="33" applyFont="1" applyFill="1" applyBorder="1" applyAlignment="1">
      <alignment vertical="center"/>
    </xf>
    <xf numFmtId="0" fontId="10" fillId="36" borderId="37" xfId="33" applyFont="1" applyFill="1" applyBorder="1" applyAlignment="1">
      <alignment vertical="center"/>
    </xf>
    <xf numFmtId="0" fontId="16" fillId="10" borderId="20" xfId="33" applyFont="1" applyFill="1" applyBorder="1" applyAlignment="1">
      <alignment vertical="center"/>
    </xf>
    <xf numFmtId="0" fontId="10" fillId="0" borderId="82" xfId="33" applyFont="1" applyFill="1" applyBorder="1" applyAlignment="1">
      <alignment vertical="center"/>
    </xf>
    <xf numFmtId="0" fontId="10" fillId="27" borderId="49" xfId="33" applyFont="1" applyFill="1" applyBorder="1" applyAlignment="1">
      <alignment vertical="center"/>
    </xf>
    <xf numFmtId="0" fontId="10" fillId="27" borderId="0" xfId="33" applyFont="1" applyFill="1" applyAlignment="1"/>
    <xf numFmtId="0" fontId="53" fillId="8" borderId="0" xfId="32" applyFont="1" applyFill="1" applyAlignment="1">
      <alignment vertical="center"/>
    </xf>
    <xf numFmtId="0" fontId="10" fillId="8" borderId="11" xfId="33" applyFont="1" applyFill="1" applyBorder="1" applyAlignment="1">
      <alignment vertical="center" wrapText="1"/>
    </xf>
    <xf numFmtId="0" fontId="10" fillId="23" borderId="25" xfId="33" applyFont="1" applyFill="1" applyBorder="1" applyAlignment="1">
      <alignment vertical="center"/>
    </xf>
    <xf numFmtId="0" fontId="10" fillId="23" borderId="20" xfId="33" applyFont="1" applyFill="1" applyBorder="1" applyAlignment="1">
      <alignment horizontal="center" vertical="center"/>
    </xf>
    <xf numFmtId="0" fontId="10" fillId="19" borderId="19" xfId="33" applyFont="1" applyFill="1" applyBorder="1" applyAlignment="1">
      <alignment vertical="center"/>
    </xf>
    <xf numFmtId="0" fontId="10" fillId="20" borderId="33" xfId="33" applyFont="1" applyFill="1" applyBorder="1" applyAlignment="1">
      <alignment vertical="center"/>
    </xf>
    <xf numFmtId="0" fontId="10" fillId="20" borderId="37" xfId="33" applyFont="1" applyFill="1" applyBorder="1" applyAlignment="1">
      <alignment vertical="center"/>
    </xf>
    <xf numFmtId="0" fontId="10" fillId="20" borderId="39" xfId="33" applyFont="1" applyFill="1" applyBorder="1" applyAlignment="1">
      <alignment vertical="center"/>
    </xf>
    <xf numFmtId="0" fontId="10" fillId="20" borderId="19" xfId="33" applyFont="1" applyFill="1" applyBorder="1" applyAlignment="1">
      <alignment vertical="center"/>
    </xf>
    <xf numFmtId="0" fontId="10" fillId="20" borderId="4" xfId="33" applyFont="1" applyFill="1" applyBorder="1" applyAlignment="1">
      <alignment vertical="center"/>
    </xf>
    <xf numFmtId="0" fontId="10" fillId="21" borderId="19" xfId="33" applyFont="1" applyFill="1" applyBorder="1" applyAlignment="1">
      <alignment vertical="center"/>
    </xf>
    <xf numFmtId="0" fontId="10" fillId="21" borderId="65" xfId="33" applyFont="1" applyFill="1" applyBorder="1" applyAlignment="1">
      <alignment vertical="center"/>
    </xf>
    <xf numFmtId="0" fontId="10" fillId="21" borderId="39" xfId="33" applyFont="1" applyFill="1" applyBorder="1" applyAlignment="1">
      <alignment vertical="center"/>
    </xf>
    <xf numFmtId="0" fontId="10" fillId="21" borderId="4" xfId="33" applyFont="1" applyFill="1" applyBorder="1" applyAlignment="1">
      <alignment vertical="center"/>
    </xf>
    <xf numFmtId="0" fontId="10" fillId="33" borderId="65" xfId="33" applyFont="1" applyFill="1" applyBorder="1" applyAlignment="1">
      <alignment vertical="center"/>
    </xf>
    <xf numFmtId="0" fontId="34" fillId="8" borderId="9" xfId="33" applyFont="1" applyFill="1" applyBorder="1" applyAlignment="1">
      <alignment vertical="center"/>
    </xf>
    <xf numFmtId="0" fontId="10" fillId="22" borderId="35" xfId="33" applyFont="1" applyFill="1" applyBorder="1" applyAlignment="1">
      <alignment vertical="center"/>
    </xf>
    <xf numFmtId="0" fontId="10" fillId="20" borderId="65" xfId="33" applyFont="1" applyFill="1" applyBorder="1" applyAlignment="1">
      <alignment vertical="center"/>
    </xf>
    <xf numFmtId="0" fontId="10" fillId="27" borderId="0" xfId="0" applyFont="1" applyFill="1" applyAlignment="1">
      <alignment horizontal="right" vertical="center"/>
    </xf>
    <xf numFmtId="193" fontId="10" fillId="27" borderId="0" xfId="0" applyNumberFormat="1" applyFont="1" applyFill="1" applyAlignment="1">
      <alignment horizontal="right" vertical="center"/>
    </xf>
    <xf numFmtId="0" fontId="60" fillId="27" borderId="0" xfId="28" applyFont="1" applyFill="1" applyAlignment="1" applyProtection="1">
      <alignment horizontal="right" vertical="center"/>
    </xf>
    <xf numFmtId="0" fontId="10" fillId="27" borderId="1" xfId="0" applyFont="1" applyFill="1" applyBorder="1" applyAlignment="1">
      <alignment vertical="center" wrapText="1"/>
    </xf>
    <xf numFmtId="0" fontId="56" fillId="27" borderId="0" xfId="34" applyFont="1" applyFill="1" applyBorder="1" applyAlignment="1">
      <alignment vertical="center"/>
    </xf>
    <xf numFmtId="0" fontId="56" fillId="27" borderId="0" xfId="34" applyFont="1" applyFill="1">
      <alignment vertical="center"/>
    </xf>
    <xf numFmtId="0" fontId="27" fillId="27" borderId="0" xfId="0" applyFont="1" applyFill="1">
      <alignment vertical="center"/>
    </xf>
    <xf numFmtId="0" fontId="56" fillId="27" borderId="1" xfId="34" applyFont="1" applyFill="1" applyBorder="1" applyAlignment="1">
      <alignment horizontal="center" vertical="center"/>
    </xf>
    <xf numFmtId="38" fontId="56" fillId="27" borderId="25" xfId="29" applyFont="1" applyFill="1" applyBorder="1" applyAlignment="1">
      <alignment horizontal="right" vertical="center"/>
    </xf>
    <xf numFmtId="0" fontId="56" fillId="27" borderId="1" xfId="34" applyFont="1" applyFill="1" applyBorder="1" applyAlignment="1">
      <alignment horizontal="right" vertical="center"/>
    </xf>
    <xf numFmtId="0" fontId="56" fillId="27" borderId="25" xfId="34" applyFont="1" applyFill="1" applyBorder="1" applyAlignment="1">
      <alignment horizontal="right" vertical="center"/>
    </xf>
    <xf numFmtId="0" fontId="56" fillId="27" borderId="1" xfId="34" applyFont="1" applyFill="1" applyBorder="1">
      <alignment vertical="center"/>
    </xf>
    <xf numFmtId="38" fontId="56" fillId="27" borderId="1" xfId="29" applyFont="1" applyFill="1" applyBorder="1" applyAlignment="1">
      <alignment horizontal="right" vertical="center"/>
    </xf>
    <xf numFmtId="38" fontId="56" fillId="27" borderId="1" xfId="29" applyFont="1" applyFill="1" applyBorder="1">
      <alignment vertical="center"/>
    </xf>
    <xf numFmtId="0" fontId="56" fillId="27" borderId="64" xfId="34" applyFont="1" applyFill="1" applyBorder="1" applyAlignment="1">
      <alignment horizontal="left" vertical="center"/>
    </xf>
    <xf numFmtId="0" fontId="56" fillId="27" borderId="64" xfId="34" applyFont="1" applyFill="1" applyBorder="1" applyAlignment="1">
      <alignment vertical="center" wrapText="1"/>
    </xf>
    <xf numFmtId="0" fontId="10" fillId="27" borderId="0" xfId="34" applyFont="1" applyFill="1" applyAlignment="1">
      <alignment vertical="top"/>
    </xf>
    <xf numFmtId="0" fontId="10" fillId="8" borderId="0" xfId="33" applyFont="1" applyFill="1" applyAlignment="1">
      <alignment horizontal="center" vertical="center"/>
    </xf>
    <xf numFmtId="0" fontId="10" fillId="8" borderId="0" xfId="33" applyFont="1" applyFill="1" applyAlignment="1">
      <alignment horizontal="right" vertical="center"/>
    </xf>
    <xf numFmtId="0" fontId="10" fillId="8" borderId="7" xfId="33" applyFont="1" applyFill="1" applyBorder="1" applyAlignment="1">
      <alignment horizontal="right" vertical="center"/>
    </xf>
    <xf numFmtId="0" fontId="24" fillId="5" borderId="29" xfId="33" applyFont="1" applyFill="1" applyBorder="1" applyAlignment="1">
      <alignment horizontal="center" vertical="center"/>
    </xf>
    <xf numFmtId="0" fontId="10" fillId="5" borderId="31" xfId="33" applyFont="1" applyFill="1" applyBorder="1" applyAlignment="1">
      <alignment horizontal="center" vertical="center"/>
    </xf>
    <xf numFmtId="177" fontId="10" fillId="27" borderId="0" xfId="33" applyNumberFormat="1" applyFont="1" applyFill="1" applyAlignment="1">
      <alignment vertical="center"/>
    </xf>
    <xf numFmtId="177" fontId="10" fillId="8" borderId="0" xfId="33" applyNumberFormat="1" applyFont="1" applyFill="1" applyAlignment="1">
      <alignment vertical="center"/>
    </xf>
    <xf numFmtId="176" fontId="10" fillId="8" borderId="58" xfId="33" applyNumberFormat="1" applyFont="1" applyFill="1" applyBorder="1" applyAlignment="1">
      <alignment horizontal="center" vertical="center"/>
    </xf>
    <xf numFmtId="177" fontId="10" fillId="8" borderId="36" xfId="33" applyNumberFormat="1" applyFont="1" applyFill="1" applyBorder="1" applyAlignment="1">
      <alignment vertical="center"/>
    </xf>
    <xf numFmtId="176" fontId="24" fillId="8" borderId="58" xfId="33" applyNumberFormat="1" applyFont="1" applyFill="1" applyBorder="1" applyAlignment="1">
      <alignment horizontal="center" vertical="center"/>
    </xf>
    <xf numFmtId="177" fontId="24" fillId="8" borderId="20" xfId="33" applyNumberFormat="1" applyFont="1" applyFill="1" applyBorder="1" applyAlignment="1" applyProtection="1">
      <alignment horizontal="right" vertical="center"/>
    </xf>
    <xf numFmtId="177" fontId="24" fillId="28" borderId="1" xfId="33" applyNumberFormat="1" applyFont="1" applyFill="1" applyBorder="1" applyAlignment="1">
      <alignment vertical="center"/>
    </xf>
    <xf numFmtId="177" fontId="24" fillId="28" borderId="3" xfId="33" applyNumberFormat="1" applyFont="1" applyFill="1" applyBorder="1" applyAlignment="1">
      <alignment vertical="center"/>
    </xf>
    <xf numFmtId="0" fontId="24" fillId="8" borderId="41" xfId="33" applyFont="1" applyFill="1" applyBorder="1" applyAlignment="1">
      <alignment vertical="center"/>
    </xf>
    <xf numFmtId="177" fontId="10" fillId="8" borderId="68" xfId="33" applyNumberFormat="1" applyFont="1" applyFill="1" applyBorder="1" applyAlignment="1">
      <alignment vertical="center"/>
    </xf>
    <xf numFmtId="194" fontId="24" fillId="8" borderId="20" xfId="29" applyNumberFormat="1" applyFont="1" applyFill="1" applyBorder="1" applyAlignment="1" applyProtection="1">
      <alignment horizontal="right" vertical="center"/>
    </xf>
    <xf numFmtId="0" fontId="24" fillId="8" borderId="69" xfId="33" applyFont="1" applyFill="1" applyBorder="1" applyAlignment="1">
      <alignment vertical="center"/>
    </xf>
    <xf numFmtId="177" fontId="10" fillId="0" borderId="68" xfId="33" applyNumberFormat="1" applyFont="1" applyFill="1" applyBorder="1" applyAlignment="1">
      <alignment vertical="center"/>
    </xf>
    <xf numFmtId="0" fontId="24" fillId="8" borderId="57" xfId="33" applyFont="1" applyFill="1" applyBorder="1" applyAlignment="1">
      <alignment vertical="center"/>
    </xf>
    <xf numFmtId="177" fontId="24" fillId="8" borderId="1" xfId="33" applyNumberFormat="1" applyFont="1" applyFill="1" applyBorder="1" applyAlignment="1" applyProtection="1">
      <alignment vertical="center"/>
    </xf>
    <xf numFmtId="0" fontId="24" fillId="8" borderId="81" xfId="33" applyFont="1" applyFill="1" applyBorder="1" applyAlignment="1">
      <alignment vertical="center"/>
    </xf>
    <xf numFmtId="177" fontId="10" fillId="8" borderId="80" xfId="33" applyNumberFormat="1" applyFont="1" applyFill="1" applyBorder="1" applyAlignment="1">
      <alignment vertical="center"/>
    </xf>
    <xf numFmtId="177" fontId="24" fillId="8" borderId="20" xfId="33" applyNumberFormat="1" applyFont="1" applyFill="1" applyBorder="1" applyAlignment="1" applyProtection="1">
      <alignment vertical="center"/>
    </xf>
    <xf numFmtId="177" fontId="10" fillId="8" borderId="41" xfId="33" applyNumberFormat="1" applyFont="1" applyFill="1" applyBorder="1" applyAlignment="1">
      <alignment vertical="center"/>
    </xf>
    <xf numFmtId="0" fontId="10" fillId="8" borderId="80" xfId="33" applyFont="1" applyFill="1" applyBorder="1" applyAlignment="1">
      <alignment vertical="center" wrapText="1"/>
    </xf>
    <xf numFmtId="176" fontId="10" fillId="8" borderId="58" xfId="33" applyNumberFormat="1" applyFont="1" applyFill="1" applyBorder="1" applyAlignment="1">
      <alignment horizontal="center" vertical="center" wrapText="1"/>
    </xf>
    <xf numFmtId="0" fontId="24" fillId="8" borderId="80" xfId="33" applyFont="1" applyFill="1" applyBorder="1" applyAlignment="1">
      <alignment vertical="center"/>
    </xf>
    <xf numFmtId="177" fontId="10" fillId="8" borderId="44" xfId="33" applyNumberFormat="1" applyFont="1" applyFill="1" applyBorder="1" applyAlignment="1">
      <alignment vertical="center"/>
    </xf>
    <xf numFmtId="0" fontId="24" fillId="8" borderId="63" xfId="33" applyFont="1" applyFill="1" applyBorder="1" applyAlignment="1">
      <alignment vertical="center"/>
    </xf>
    <xf numFmtId="177" fontId="24" fillId="8" borderId="65" xfId="33" applyNumberFormat="1" applyFont="1" applyFill="1" applyBorder="1" applyAlignment="1" applyProtection="1">
      <alignment horizontal="right" vertical="center"/>
    </xf>
    <xf numFmtId="182" fontId="24" fillId="28" borderId="39" xfId="33" applyNumberFormat="1" applyFont="1" applyFill="1" applyBorder="1" applyAlignment="1">
      <alignment vertical="center"/>
    </xf>
    <xf numFmtId="177" fontId="24" fillId="28" borderId="39" xfId="33" applyNumberFormat="1" applyFont="1" applyFill="1" applyBorder="1" applyAlignment="1">
      <alignment vertical="center"/>
    </xf>
    <xf numFmtId="177" fontId="24" fillId="28" borderId="38" xfId="33" applyNumberFormat="1" applyFont="1" applyFill="1" applyBorder="1" applyAlignment="1">
      <alignment vertical="center"/>
    </xf>
    <xf numFmtId="177" fontId="10" fillId="19" borderId="7" xfId="33" applyNumberFormat="1" applyFont="1" applyFill="1" applyBorder="1" applyAlignment="1">
      <alignment vertical="center"/>
    </xf>
    <xf numFmtId="176" fontId="10" fillId="19" borderId="49" xfId="33" applyNumberFormat="1" applyFont="1" applyFill="1" applyBorder="1" applyAlignment="1">
      <alignment horizontal="center" vertical="center"/>
    </xf>
    <xf numFmtId="177" fontId="24" fillId="19" borderId="49" xfId="33" applyNumberFormat="1" applyFont="1" applyFill="1" applyBorder="1" applyAlignment="1" applyProtection="1">
      <alignment horizontal="right" vertical="center"/>
    </xf>
    <xf numFmtId="177" fontId="24" fillId="19" borderId="89" xfId="33" applyNumberFormat="1" applyFont="1" applyFill="1" applyBorder="1" applyAlignment="1">
      <alignment vertical="center"/>
    </xf>
    <xf numFmtId="176" fontId="10" fillId="8" borderId="0" xfId="33" applyNumberFormat="1" applyFont="1" applyFill="1" applyBorder="1" applyAlignment="1">
      <alignment horizontal="center" vertical="center"/>
    </xf>
    <xf numFmtId="177" fontId="24" fillId="8" borderId="0" xfId="33" applyNumberFormat="1" applyFont="1" applyFill="1" applyBorder="1" applyAlignment="1">
      <alignment horizontal="right" vertical="center"/>
    </xf>
    <xf numFmtId="0" fontId="10" fillId="8" borderId="0" xfId="33" applyNumberFormat="1" applyFont="1" applyFill="1" applyBorder="1" applyAlignment="1">
      <alignment vertical="center"/>
    </xf>
    <xf numFmtId="0" fontId="24" fillId="8" borderId="0" xfId="33" applyFont="1" applyFill="1" applyBorder="1" applyAlignment="1">
      <alignment horizontal="center" vertical="center"/>
    </xf>
    <xf numFmtId="176" fontId="20" fillId="8" borderId="0" xfId="33" applyNumberFormat="1" applyFont="1" applyFill="1" applyBorder="1" applyAlignment="1">
      <alignment horizontal="center" vertical="center"/>
    </xf>
    <xf numFmtId="192" fontId="10" fillId="8" borderId="0" xfId="33" applyNumberFormat="1" applyFont="1" applyFill="1" applyBorder="1" applyAlignment="1">
      <alignment vertical="center"/>
    </xf>
    <xf numFmtId="177" fontId="10" fillId="8" borderId="0" xfId="33" applyNumberFormat="1" applyFont="1" applyFill="1" applyAlignment="1">
      <alignment horizontal="center" vertical="center"/>
    </xf>
    <xf numFmtId="0" fontId="10" fillId="5" borderId="68" xfId="33" applyFont="1" applyFill="1" applyBorder="1" applyAlignment="1">
      <alignment vertical="center"/>
    </xf>
    <xf numFmtId="177" fontId="10" fillId="32" borderId="36" xfId="33" applyNumberFormat="1" applyFont="1" applyFill="1" applyBorder="1" applyAlignment="1">
      <alignment vertical="center"/>
    </xf>
    <xf numFmtId="0" fontId="10" fillId="5" borderId="58" xfId="33" applyFont="1" applyFill="1" applyBorder="1" applyAlignment="1">
      <alignment horizontal="center" vertical="center"/>
    </xf>
    <xf numFmtId="0" fontId="10" fillId="5" borderId="20" xfId="33" applyFont="1" applyFill="1" applyBorder="1" applyAlignment="1">
      <alignment horizontal="center" vertical="center" wrapText="1"/>
    </xf>
    <xf numFmtId="0" fontId="10" fillId="5" borderId="25" xfId="33" applyFont="1" applyFill="1" applyBorder="1" applyAlignment="1">
      <alignment horizontal="center" vertical="center"/>
    </xf>
    <xf numFmtId="0" fontId="10" fillId="5" borderId="36" xfId="33" applyFont="1" applyFill="1" applyBorder="1" applyAlignment="1">
      <alignment horizontal="center" vertical="center"/>
    </xf>
    <xf numFmtId="177" fontId="30" fillId="8" borderId="0" xfId="33" applyNumberFormat="1" applyFont="1" applyFill="1" applyAlignment="1">
      <alignment vertical="center"/>
    </xf>
    <xf numFmtId="177" fontId="30" fillId="8" borderId="0" xfId="33" applyNumberFormat="1" applyFont="1" applyFill="1" applyBorder="1" applyAlignment="1">
      <alignment vertical="center"/>
    </xf>
    <xf numFmtId="0" fontId="24" fillId="8" borderId="90" xfId="33" applyFont="1" applyFill="1" applyBorder="1" applyAlignment="1">
      <alignment vertical="center"/>
    </xf>
    <xf numFmtId="194" fontId="10" fillId="31" borderId="20" xfId="29" applyNumberFormat="1" applyFont="1" applyFill="1" applyBorder="1" applyAlignment="1">
      <alignment horizontal="right" vertical="center"/>
    </xf>
    <xf numFmtId="0" fontId="24" fillId="8" borderId="39" xfId="33" applyFont="1" applyFill="1" applyBorder="1" applyAlignment="1">
      <alignment vertical="center"/>
    </xf>
    <xf numFmtId="0" fontId="30" fillId="8" borderId="0" xfId="33" applyFont="1" applyFill="1" applyBorder="1" applyAlignment="1">
      <alignment horizontal="left" vertical="center"/>
    </xf>
    <xf numFmtId="179" fontId="30" fillId="8" borderId="0" xfId="33" applyNumberFormat="1" applyFont="1" applyFill="1" applyBorder="1" applyAlignment="1">
      <alignment vertical="center"/>
    </xf>
    <xf numFmtId="0" fontId="24" fillId="8" borderId="24" xfId="33" applyFont="1" applyFill="1" applyBorder="1" applyAlignment="1">
      <alignment vertical="center"/>
    </xf>
    <xf numFmtId="49" fontId="30" fillId="8" borderId="0" xfId="33" applyNumberFormat="1" applyFont="1" applyFill="1" applyBorder="1" applyAlignment="1">
      <alignment horizontal="left" vertical="center"/>
    </xf>
    <xf numFmtId="179" fontId="30" fillId="8" borderId="0" xfId="26" applyNumberFormat="1" applyFont="1" applyFill="1" applyBorder="1" applyAlignment="1">
      <alignment vertical="center"/>
    </xf>
    <xf numFmtId="0" fontId="24" fillId="8" borderId="68" xfId="33" applyFont="1" applyFill="1" applyBorder="1" applyAlignment="1">
      <alignment vertical="center"/>
    </xf>
    <xf numFmtId="0" fontId="10" fillId="8" borderId="0" xfId="33" applyFont="1" applyFill="1" applyBorder="1" applyAlignment="1">
      <alignment horizontal="center" vertical="center" wrapText="1"/>
    </xf>
    <xf numFmtId="0" fontId="24" fillId="8" borderId="0" xfId="33" applyFont="1" applyFill="1" applyBorder="1" applyAlignment="1">
      <alignment vertical="center"/>
    </xf>
    <xf numFmtId="176" fontId="24" fillId="8" borderId="0" xfId="33" applyNumberFormat="1" applyFont="1" applyFill="1" applyBorder="1" applyAlignment="1">
      <alignment horizontal="center" vertical="center"/>
    </xf>
    <xf numFmtId="177" fontId="24" fillId="8" borderId="0" xfId="33" applyNumberFormat="1" applyFont="1" applyFill="1" applyBorder="1" applyAlignment="1">
      <alignment vertical="center"/>
    </xf>
    <xf numFmtId="0" fontId="24" fillId="8" borderId="33" xfId="33" applyFont="1" applyFill="1" applyBorder="1" applyAlignment="1">
      <alignment vertical="center"/>
    </xf>
    <xf numFmtId="177" fontId="10" fillId="8" borderId="39" xfId="33" applyNumberFormat="1" applyFont="1" applyFill="1" applyBorder="1" applyAlignment="1">
      <alignment vertical="center"/>
    </xf>
    <xf numFmtId="10" fontId="30" fillId="8" borderId="0" xfId="26" applyNumberFormat="1" applyFont="1" applyFill="1" applyBorder="1" applyAlignment="1">
      <alignment vertical="center"/>
    </xf>
    <xf numFmtId="176" fontId="10" fillId="8" borderId="0" xfId="33" applyNumberFormat="1" applyFont="1" applyFill="1" applyBorder="1" applyAlignment="1">
      <alignment horizontal="center" vertical="center" wrapText="1"/>
    </xf>
    <xf numFmtId="177" fontId="24" fillId="8" borderId="0" xfId="33" applyNumberFormat="1" applyFont="1" applyFill="1" applyBorder="1" applyAlignment="1">
      <alignment horizontal="center" vertical="center"/>
    </xf>
    <xf numFmtId="177" fontId="10" fillId="8" borderId="46" xfId="33" applyNumberFormat="1" applyFont="1" applyFill="1" applyBorder="1" applyAlignment="1">
      <alignment vertical="center"/>
    </xf>
    <xf numFmtId="194" fontId="10" fillId="31" borderId="9" xfId="29" applyNumberFormat="1" applyFont="1" applyFill="1" applyBorder="1" applyAlignment="1">
      <alignment horizontal="right" vertical="center"/>
    </xf>
    <xf numFmtId="205" fontId="10" fillId="8" borderId="9" xfId="26" applyNumberFormat="1" applyFont="1" applyFill="1" applyBorder="1" applyAlignment="1">
      <alignment horizontal="right" vertical="center"/>
    </xf>
    <xf numFmtId="204" fontId="10" fillId="8" borderId="9" xfId="26" applyNumberFormat="1" applyFont="1" applyFill="1" applyBorder="1" applyAlignment="1">
      <alignment horizontal="right" vertical="center"/>
    </xf>
    <xf numFmtId="187" fontId="10" fillId="8" borderId="9" xfId="26" applyNumberFormat="1" applyFont="1" applyFill="1" applyBorder="1" applyAlignment="1">
      <alignment horizontal="right" vertical="center"/>
    </xf>
    <xf numFmtId="0" fontId="10" fillId="8" borderId="61" xfId="33" applyFont="1" applyFill="1" applyBorder="1" applyAlignment="1">
      <alignment horizontal="centerContinuous" vertical="center"/>
    </xf>
    <xf numFmtId="177" fontId="10" fillId="8" borderId="79" xfId="33" applyNumberFormat="1" applyFont="1" applyFill="1" applyBorder="1" applyAlignment="1">
      <alignment vertical="center"/>
    </xf>
    <xf numFmtId="176" fontId="10" fillId="8" borderId="59" xfId="33" applyNumberFormat="1" applyFont="1" applyFill="1" applyBorder="1" applyAlignment="1">
      <alignment horizontal="centerContinuous" vertical="center"/>
    </xf>
    <xf numFmtId="194" fontId="10" fillId="31" borderId="35" xfId="29" applyNumberFormat="1" applyFont="1" applyFill="1" applyBorder="1" applyAlignment="1">
      <alignment horizontal="right" vertical="center"/>
    </xf>
    <xf numFmtId="187" fontId="10" fillId="8" borderId="48" xfId="26" applyNumberFormat="1" applyFont="1" applyFill="1" applyBorder="1" applyAlignment="1">
      <alignment horizontal="right" vertical="center"/>
    </xf>
    <xf numFmtId="199" fontId="31" fillId="8" borderId="0" xfId="33" applyNumberFormat="1" applyFont="1" applyFill="1" applyBorder="1" applyAlignment="1">
      <alignment vertical="center"/>
    </xf>
    <xf numFmtId="198" fontId="31" fillId="8" borderId="0" xfId="33" applyNumberFormat="1" applyFont="1" applyFill="1" applyBorder="1" applyAlignment="1">
      <alignment vertical="center"/>
    </xf>
    <xf numFmtId="197" fontId="31" fillId="8" borderId="0" xfId="33" applyNumberFormat="1" applyFont="1" applyFill="1" applyBorder="1" applyAlignment="1">
      <alignment vertical="center"/>
    </xf>
    <xf numFmtId="0" fontId="31" fillId="8" borderId="0" xfId="33" applyFont="1" applyFill="1" applyBorder="1" applyAlignment="1">
      <alignment vertical="center"/>
    </xf>
    <xf numFmtId="187" fontId="10" fillId="31" borderId="1" xfId="26" applyNumberFormat="1" applyFont="1" applyFill="1" applyBorder="1" applyAlignment="1">
      <alignment horizontal="right" vertical="center"/>
    </xf>
    <xf numFmtId="187" fontId="10" fillId="31" borderId="9" xfId="26" applyNumberFormat="1" applyFont="1" applyFill="1" applyBorder="1" applyAlignment="1">
      <alignment horizontal="right" vertical="center"/>
    </xf>
    <xf numFmtId="187" fontId="10" fillId="31" borderId="48" xfId="26" applyNumberFormat="1" applyFont="1" applyFill="1" applyBorder="1" applyAlignment="1">
      <alignment horizontal="right" vertical="center"/>
    </xf>
    <xf numFmtId="0" fontId="10" fillId="8" borderId="0" xfId="33" applyFont="1" applyFill="1" applyBorder="1" applyAlignment="1">
      <alignment horizontal="right" vertical="center"/>
    </xf>
    <xf numFmtId="179" fontId="10" fillId="8" borderId="0" xfId="26" applyNumberFormat="1" applyFont="1" applyFill="1" applyBorder="1" applyAlignment="1">
      <alignment horizontal="right" vertical="center"/>
    </xf>
    <xf numFmtId="187" fontId="10" fillId="31" borderId="1" xfId="33" applyNumberFormat="1" applyFont="1" applyFill="1" applyBorder="1" applyAlignment="1">
      <alignment vertical="center"/>
    </xf>
    <xf numFmtId="187" fontId="10" fillId="31" borderId="46" xfId="26" applyNumberFormat="1" applyFont="1" applyFill="1" applyBorder="1" applyAlignment="1">
      <alignment horizontal="right" vertical="center"/>
    </xf>
    <xf numFmtId="187" fontId="10" fillId="31" borderId="4" xfId="33" applyNumberFormat="1" applyFont="1" applyFill="1" applyBorder="1" applyAlignment="1">
      <alignment vertical="center"/>
    </xf>
    <xf numFmtId="187" fontId="10" fillId="8" borderId="1" xfId="33" applyNumberFormat="1" applyFont="1" applyFill="1" applyBorder="1" applyAlignment="1">
      <alignment vertical="center"/>
    </xf>
    <xf numFmtId="187" fontId="10" fillId="8" borderId="46" xfId="26" applyNumberFormat="1" applyFont="1" applyFill="1" applyBorder="1" applyAlignment="1">
      <alignment horizontal="right" vertical="center"/>
    </xf>
    <xf numFmtId="187" fontId="10" fillId="8" borderId="4" xfId="33" applyNumberFormat="1" applyFont="1" applyFill="1" applyBorder="1" applyAlignment="1">
      <alignment vertical="center"/>
    </xf>
    <xf numFmtId="49" fontId="56" fillId="27" borderId="0" xfId="34" applyNumberFormat="1" applyFont="1" applyFill="1">
      <alignment vertical="center"/>
    </xf>
    <xf numFmtId="10" fontId="10" fillId="27" borderId="0" xfId="33" applyNumberFormat="1" applyFont="1" applyFill="1" applyBorder="1" applyAlignment="1">
      <alignment vertical="center"/>
    </xf>
    <xf numFmtId="183" fontId="10" fillId="27" borderId="0" xfId="33" applyNumberFormat="1" applyFont="1" applyFill="1" applyBorder="1" applyAlignment="1">
      <alignment vertical="center"/>
    </xf>
    <xf numFmtId="176" fontId="10" fillId="8" borderId="91" xfId="33" applyNumberFormat="1" applyFont="1" applyFill="1" applyBorder="1" applyAlignment="1">
      <alignment vertical="center"/>
    </xf>
    <xf numFmtId="184" fontId="10" fillId="27" borderId="0" xfId="33" applyNumberFormat="1" applyFont="1" applyFill="1" applyBorder="1" applyAlignment="1">
      <alignment vertical="center"/>
    </xf>
    <xf numFmtId="0" fontId="0" fillId="0" borderId="0" xfId="0" applyBorder="1">
      <alignment vertical="center"/>
    </xf>
    <xf numFmtId="0" fontId="10" fillId="35" borderId="0" xfId="33" applyFont="1" applyFill="1" applyBorder="1" applyAlignment="1">
      <alignment horizontal="left" vertical="center"/>
    </xf>
    <xf numFmtId="0" fontId="10" fillId="35" borderId="0" xfId="33" applyFont="1" applyFill="1" applyBorder="1" applyAlignment="1">
      <alignment horizontal="center" vertical="center"/>
    </xf>
    <xf numFmtId="0" fontId="10" fillId="35" borderId="0" xfId="33" applyFont="1" applyFill="1" applyBorder="1" applyAlignment="1">
      <alignment horizontal="center" vertical="center" wrapText="1"/>
    </xf>
    <xf numFmtId="0" fontId="30" fillId="35" borderId="0" xfId="33" applyFont="1" applyFill="1" applyBorder="1" applyAlignment="1">
      <alignment horizontal="left" vertical="center"/>
    </xf>
    <xf numFmtId="0" fontId="15" fillId="35" borderId="0" xfId="33" applyFont="1" applyFill="1" applyBorder="1" applyAlignment="1">
      <alignment horizontal="left" vertical="center"/>
    </xf>
    <xf numFmtId="0" fontId="69" fillId="35" borderId="0" xfId="0" applyFont="1" applyFill="1" applyBorder="1" applyAlignment="1">
      <alignment horizontal="left" vertical="center" wrapText="1"/>
    </xf>
    <xf numFmtId="176" fontId="24" fillId="35" borderId="0" xfId="0" applyNumberFormat="1" applyFont="1" applyFill="1" applyBorder="1">
      <alignment vertical="center"/>
    </xf>
    <xf numFmtId="0" fontId="71" fillId="21" borderId="0" xfId="33" applyFont="1" applyFill="1" applyAlignment="1">
      <alignment wrapText="1"/>
    </xf>
    <xf numFmtId="0" fontId="71" fillId="21" borderId="0" xfId="33" applyFont="1" applyFill="1" applyAlignment="1"/>
    <xf numFmtId="176" fontId="14" fillId="21" borderId="79" xfId="0" applyNumberFormat="1" applyFont="1" applyFill="1" applyBorder="1">
      <alignment vertical="center"/>
    </xf>
    <xf numFmtId="0" fontId="68" fillId="19" borderId="0" xfId="33" applyFont="1" applyFill="1" applyBorder="1" applyAlignment="1">
      <alignment vertical="center" wrapText="1"/>
    </xf>
    <xf numFmtId="0" fontId="68" fillId="19" borderId="0" xfId="33" applyFont="1" applyFill="1" applyBorder="1" applyAlignment="1">
      <alignment vertical="center"/>
    </xf>
    <xf numFmtId="210" fontId="14" fillId="19" borderId="79" xfId="0" applyNumberFormat="1" applyFont="1" applyFill="1" applyBorder="1">
      <alignment vertical="center"/>
    </xf>
    <xf numFmtId="0" fontId="1" fillId="42" borderId="0" xfId="33" applyFont="1" applyFill="1" applyAlignment="1">
      <alignment wrapText="1"/>
    </xf>
    <xf numFmtId="0" fontId="1" fillId="42" borderId="0" xfId="33" applyFont="1" applyFill="1" applyAlignment="1">
      <alignment vertical="top"/>
    </xf>
    <xf numFmtId="0" fontId="14" fillId="42" borderId="79" xfId="0" applyNumberFormat="1" applyFont="1" applyFill="1" applyBorder="1">
      <alignment vertical="center"/>
    </xf>
    <xf numFmtId="209" fontId="14" fillId="42" borderId="79" xfId="0" applyNumberFormat="1" applyFont="1" applyFill="1" applyBorder="1">
      <alignment vertical="center"/>
    </xf>
    <xf numFmtId="177" fontId="14" fillId="0" borderId="0" xfId="0" applyNumberFormat="1" applyFont="1" applyBorder="1">
      <alignment vertical="center"/>
    </xf>
    <xf numFmtId="0" fontId="7" fillId="41" borderId="0" xfId="28" applyFill="1" applyAlignment="1" applyProtection="1">
      <alignment vertical="center"/>
    </xf>
    <xf numFmtId="0" fontId="14" fillId="41" borderId="0" xfId="0" applyFont="1" applyFill="1" applyBorder="1">
      <alignment vertical="center"/>
    </xf>
    <xf numFmtId="0" fontId="14" fillId="41" borderId="0" xfId="0" applyFont="1" applyFill="1" applyBorder="1" applyAlignment="1">
      <alignment vertical="center" wrapText="1"/>
    </xf>
    <xf numFmtId="202" fontId="14" fillId="41" borderId="0" xfId="0" applyNumberFormat="1" applyFont="1" applyFill="1" applyBorder="1" applyAlignment="1">
      <alignment vertical="center" wrapText="1"/>
    </xf>
    <xf numFmtId="0" fontId="14" fillId="41" borderId="79" xfId="0" applyFont="1" applyFill="1" applyBorder="1">
      <alignment vertical="center"/>
    </xf>
    <xf numFmtId="0" fontId="14" fillId="41" borderId="79" xfId="0" applyFont="1" applyFill="1" applyBorder="1" applyAlignment="1">
      <alignment vertical="center" wrapText="1"/>
    </xf>
    <xf numFmtId="202" fontId="14" fillId="41" borderId="79" xfId="0" applyNumberFormat="1" applyFont="1" applyFill="1" applyBorder="1" applyAlignment="1">
      <alignment vertical="center" wrapText="1"/>
    </xf>
    <xf numFmtId="0" fontId="14" fillId="41" borderId="0" xfId="0" applyFont="1" applyFill="1" applyAlignment="1">
      <alignment vertical="center" wrapText="1"/>
    </xf>
    <xf numFmtId="202" fontId="14" fillId="41" borderId="0" xfId="0" applyNumberFormat="1" applyFont="1" applyFill="1" applyAlignment="1">
      <alignment vertical="center" wrapText="1"/>
    </xf>
    <xf numFmtId="202" fontId="14" fillId="41" borderId="0" xfId="0" applyNumberFormat="1" applyFont="1" applyFill="1" applyBorder="1">
      <alignment vertical="center"/>
    </xf>
    <xf numFmtId="177" fontId="14" fillId="41" borderId="79" xfId="0" applyNumberFormat="1" applyFont="1" applyFill="1" applyBorder="1">
      <alignment vertical="center"/>
    </xf>
    <xf numFmtId="202" fontId="14" fillId="41" borderId="79" xfId="0" applyNumberFormat="1" applyFont="1" applyFill="1" applyBorder="1">
      <alignment vertical="center"/>
    </xf>
    <xf numFmtId="202" fontId="14" fillId="41" borderId="0" xfId="0" applyNumberFormat="1" applyFont="1" applyFill="1">
      <alignment vertical="center"/>
    </xf>
    <xf numFmtId="0" fontId="56" fillId="27" borderId="19" xfId="34" applyFont="1" applyFill="1" applyBorder="1" applyAlignment="1">
      <alignment vertical="center"/>
    </xf>
    <xf numFmtId="3" fontId="56" fillId="27" borderId="19" xfId="34" applyNumberFormat="1" applyFont="1" applyFill="1" applyBorder="1" applyAlignment="1">
      <alignment vertical="center"/>
    </xf>
    <xf numFmtId="3" fontId="56" fillId="27" borderId="0" xfId="34" applyNumberFormat="1" applyFont="1" applyFill="1" applyBorder="1" applyAlignment="1">
      <alignment vertical="center"/>
    </xf>
    <xf numFmtId="0" fontId="56" fillId="27" borderId="0" xfId="34" applyFont="1" applyFill="1" applyBorder="1" applyAlignment="1">
      <alignment vertical="center" wrapText="1"/>
    </xf>
    <xf numFmtId="0" fontId="56" fillId="27" borderId="0" xfId="34" applyFont="1" applyFill="1" applyBorder="1">
      <alignment vertical="center"/>
    </xf>
    <xf numFmtId="0" fontId="16" fillId="3" borderId="20" xfId="33" applyFont="1" applyFill="1" applyBorder="1" applyAlignment="1">
      <alignment vertical="center" wrapText="1"/>
    </xf>
    <xf numFmtId="209" fontId="46" fillId="27" borderId="1" xfId="33" applyNumberFormat="1" applyFont="1" applyFill="1" applyBorder="1" applyAlignment="1">
      <alignment vertical="center"/>
    </xf>
    <xf numFmtId="0" fontId="16" fillId="9" borderId="1" xfId="33" applyFont="1" applyFill="1" applyBorder="1" applyAlignment="1">
      <alignment vertical="center"/>
    </xf>
    <xf numFmtId="0" fontId="10" fillId="0" borderId="60" xfId="33" applyFont="1" applyFill="1" applyBorder="1" applyAlignment="1">
      <alignment vertical="center"/>
    </xf>
    <xf numFmtId="183" fontId="10" fillId="8" borderId="92" xfId="33" applyNumberFormat="1" applyFont="1" applyFill="1" applyBorder="1" applyAlignment="1">
      <alignment vertical="center"/>
    </xf>
    <xf numFmtId="38" fontId="10" fillId="8" borderId="48" xfId="29" applyFont="1" applyFill="1" applyBorder="1" applyAlignment="1">
      <alignment vertical="center"/>
    </xf>
    <xf numFmtId="9" fontId="10" fillId="8" borderId="48" xfId="33" applyNumberFormat="1" applyFont="1" applyFill="1" applyBorder="1" applyAlignment="1">
      <alignment vertical="center"/>
    </xf>
    <xf numFmtId="206" fontId="10" fillId="27" borderId="1" xfId="33" applyNumberFormat="1" applyFont="1" applyFill="1" applyBorder="1" applyAlignment="1">
      <alignment horizontal="right" vertical="center"/>
    </xf>
    <xf numFmtId="187" fontId="10" fillId="27" borderId="1" xfId="33" applyNumberFormat="1" applyFont="1" applyFill="1" applyBorder="1" applyAlignment="1">
      <alignment horizontal="right" vertical="center"/>
    </xf>
    <xf numFmtId="204" fontId="10" fillId="27" borderId="1" xfId="33" applyNumberFormat="1" applyFont="1" applyFill="1" applyBorder="1" applyAlignment="1">
      <alignment horizontal="right" vertical="center"/>
    </xf>
    <xf numFmtId="0" fontId="10" fillId="27" borderId="0" xfId="33" applyFont="1" applyFill="1" applyBorder="1" applyAlignment="1">
      <alignment horizontal="center" vertical="center" wrapText="1"/>
    </xf>
    <xf numFmtId="0" fontId="56" fillId="27" borderId="0" xfId="34" applyFont="1" applyFill="1" applyBorder="1" applyAlignment="1">
      <alignment vertical="top"/>
    </xf>
    <xf numFmtId="0" fontId="56" fillId="27" borderId="0" xfId="34" applyFont="1" applyFill="1" applyAlignment="1">
      <alignment vertical="top"/>
    </xf>
    <xf numFmtId="49" fontId="56" fillId="27" borderId="0" xfId="34" applyNumberFormat="1" applyFont="1" applyFill="1" applyBorder="1" applyAlignment="1">
      <alignment vertical="top"/>
    </xf>
    <xf numFmtId="49" fontId="56" fillId="27" borderId="0" xfId="34" applyNumberFormat="1" applyFont="1" applyFill="1" applyAlignment="1">
      <alignment vertical="top"/>
    </xf>
    <xf numFmtId="180" fontId="14" fillId="8" borderId="0" xfId="33" applyNumberFormat="1" applyFont="1" applyFill="1" applyAlignment="1">
      <alignment horizontal="left" vertical="top"/>
    </xf>
    <xf numFmtId="49" fontId="27" fillId="27" borderId="0" xfId="0" applyNumberFormat="1" applyFont="1" applyFill="1" applyAlignment="1">
      <alignment vertical="top"/>
    </xf>
    <xf numFmtId="0" fontId="27" fillId="27" borderId="0" xfId="0" applyFont="1" applyFill="1" applyAlignment="1">
      <alignment vertical="top"/>
    </xf>
    <xf numFmtId="0" fontId="56" fillId="27" borderId="0" xfId="34" applyFont="1" applyFill="1" applyAlignment="1">
      <alignment horizontal="right" vertical="top"/>
    </xf>
    <xf numFmtId="49" fontId="59" fillId="27" borderId="0" xfId="0" applyNumberFormat="1" applyFont="1" applyFill="1" applyAlignment="1">
      <alignment vertical="top"/>
    </xf>
    <xf numFmtId="49" fontId="73" fillId="27" borderId="0" xfId="34" applyNumberFormat="1" applyFont="1" applyFill="1" applyBorder="1" applyAlignment="1">
      <alignment vertical="top"/>
    </xf>
    <xf numFmtId="0" fontId="38" fillId="27" borderId="0" xfId="34" applyFont="1" applyFill="1" applyBorder="1" applyAlignment="1">
      <alignment vertical="top"/>
    </xf>
    <xf numFmtId="0" fontId="74" fillId="27" borderId="0" xfId="0" applyFont="1" applyFill="1" applyAlignment="1">
      <alignment vertical="top"/>
    </xf>
    <xf numFmtId="177" fontId="24" fillId="28" borderId="25" xfId="33" applyNumberFormat="1" applyFont="1" applyFill="1" applyBorder="1" applyAlignment="1">
      <alignment vertical="center"/>
    </xf>
    <xf numFmtId="177" fontId="24" fillId="28" borderId="20" xfId="33" applyNumberFormat="1" applyFont="1" applyFill="1" applyBorder="1" applyAlignment="1">
      <alignment vertical="center"/>
    </xf>
    <xf numFmtId="177" fontId="24" fillId="28" borderId="65" xfId="33" applyNumberFormat="1" applyFont="1" applyFill="1" applyBorder="1" applyAlignment="1">
      <alignment vertical="center"/>
    </xf>
    <xf numFmtId="177" fontId="24" fillId="19" borderId="49" xfId="33" applyNumberFormat="1" applyFont="1" applyFill="1" applyBorder="1" applyAlignment="1">
      <alignment vertical="center"/>
    </xf>
    <xf numFmtId="38" fontId="16" fillId="13" borderId="56" xfId="29" applyNumberFormat="1" applyFont="1" applyFill="1" applyBorder="1" applyAlignment="1">
      <alignment vertical="center"/>
    </xf>
    <xf numFmtId="38" fontId="16" fillId="3" borderId="25" xfId="29" applyNumberFormat="1" applyFont="1" applyFill="1" applyBorder="1" applyAlignment="1">
      <alignment vertical="center"/>
    </xf>
    <xf numFmtId="38" fontId="10" fillId="16" borderId="19" xfId="29" applyNumberFormat="1" applyFont="1" applyFill="1" applyBorder="1" applyAlignment="1">
      <alignment vertical="center"/>
    </xf>
    <xf numFmtId="38" fontId="10" fillId="16" borderId="78" xfId="29" applyNumberFormat="1" applyFont="1" applyFill="1" applyBorder="1" applyAlignment="1">
      <alignment vertical="center"/>
    </xf>
    <xf numFmtId="38" fontId="10" fillId="34" borderId="25" xfId="29" applyNumberFormat="1" applyFont="1" applyFill="1" applyBorder="1" applyAlignment="1">
      <alignment vertical="center"/>
    </xf>
    <xf numFmtId="38" fontId="16" fillId="9" borderId="25" xfId="29" applyNumberFormat="1" applyFont="1" applyFill="1" applyBorder="1" applyAlignment="1">
      <alignment vertical="center"/>
    </xf>
    <xf numFmtId="38" fontId="16" fillId="10" borderId="25" xfId="29" applyNumberFormat="1" applyFont="1" applyFill="1" applyBorder="1" applyAlignment="1">
      <alignment vertical="center"/>
    </xf>
    <xf numFmtId="38" fontId="16" fillId="0" borderId="88" xfId="29" applyNumberFormat="1" applyFont="1" applyFill="1" applyBorder="1" applyAlignment="1">
      <alignment vertical="center"/>
    </xf>
    <xf numFmtId="38" fontId="16" fillId="30" borderId="0" xfId="29" applyNumberFormat="1" applyFont="1" applyFill="1" applyBorder="1" applyAlignment="1">
      <alignment vertical="center"/>
    </xf>
    <xf numFmtId="38" fontId="16" fillId="44" borderId="1" xfId="29" applyNumberFormat="1" applyFont="1" applyFill="1" applyBorder="1" applyAlignment="1">
      <alignment vertical="center"/>
    </xf>
    <xf numFmtId="38" fontId="16" fillId="45" borderId="1" xfId="29" applyNumberFormat="1" applyFont="1" applyFill="1" applyBorder="1" applyAlignment="1">
      <alignment vertical="center"/>
    </xf>
    <xf numFmtId="0" fontId="16" fillId="4" borderId="33" xfId="33" applyFont="1" applyFill="1" applyBorder="1" applyAlignment="1">
      <alignment vertical="center"/>
    </xf>
    <xf numFmtId="0" fontId="10" fillId="4" borderId="37" xfId="33" applyFont="1" applyFill="1" applyBorder="1" applyAlignment="1">
      <alignment vertical="center"/>
    </xf>
    <xf numFmtId="0" fontId="10" fillId="4" borderId="37" xfId="33" applyFont="1" applyFill="1" applyBorder="1" applyAlignment="1">
      <alignment vertical="center" wrapText="1"/>
    </xf>
    <xf numFmtId="38" fontId="16" fillId="4" borderId="11" xfId="29" applyNumberFormat="1" applyFont="1" applyFill="1" applyBorder="1" applyAlignment="1">
      <alignment vertical="center"/>
    </xf>
    <xf numFmtId="38" fontId="16" fillId="4" borderId="33" xfId="29" applyNumberFormat="1" applyFont="1" applyFill="1" applyBorder="1" applyAlignment="1">
      <alignment vertical="center"/>
    </xf>
    <xf numFmtId="0" fontId="10" fillId="46" borderId="29" xfId="33" applyFont="1" applyFill="1" applyBorder="1" applyAlignment="1">
      <alignment vertical="center"/>
    </xf>
    <xf numFmtId="0" fontId="10" fillId="46" borderId="29" xfId="33" applyFont="1" applyFill="1" applyBorder="1" applyAlignment="1">
      <alignment vertical="center" wrapText="1"/>
    </xf>
    <xf numFmtId="0" fontId="16" fillId="46" borderId="32" xfId="33" applyFont="1" applyFill="1" applyBorder="1" applyAlignment="1">
      <alignment vertical="center"/>
    </xf>
    <xf numFmtId="0" fontId="10" fillId="46" borderId="41" xfId="33" applyFont="1" applyFill="1" applyBorder="1" applyAlignment="1">
      <alignment vertical="center"/>
    </xf>
    <xf numFmtId="0" fontId="60" fillId="27" borderId="1" xfId="28" applyFont="1" applyFill="1" applyBorder="1" applyAlignment="1" applyProtection="1">
      <alignment vertical="center" wrapText="1"/>
    </xf>
    <xf numFmtId="0" fontId="60" fillId="27" borderId="0" xfId="28" applyFont="1" applyFill="1" applyBorder="1" applyAlignment="1" applyProtection="1">
      <alignment vertical="center" wrapText="1"/>
    </xf>
    <xf numFmtId="0" fontId="16" fillId="3" borderId="37" xfId="33" applyFont="1" applyFill="1" applyBorder="1" applyAlignment="1">
      <alignment vertical="center" wrapText="1"/>
    </xf>
    <xf numFmtId="201" fontId="45" fillId="21" borderId="0" xfId="0" applyNumberFormat="1" applyFont="1" applyFill="1" applyBorder="1">
      <alignment vertical="center"/>
    </xf>
    <xf numFmtId="0" fontId="24" fillId="0" borderId="0" xfId="0" applyFont="1">
      <alignment vertical="center"/>
    </xf>
    <xf numFmtId="0" fontId="75" fillId="35" borderId="0" xfId="0" applyFont="1" applyFill="1" applyBorder="1" applyAlignment="1">
      <alignment horizontal="left" vertical="center" wrapText="1"/>
    </xf>
    <xf numFmtId="182" fontId="24" fillId="28" borderId="19" xfId="33" applyNumberFormat="1" applyFont="1" applyFill="1" applyBorder="1" applyAlignment="1">
      <alignment vertical="center"/>
    </xf>
    <xf numFmtId="179" fontId="10" fillId="8" borderId="85" xfId="33" applyNumberFormat="1" applyFont="1" applyFill="1" applyBorder="1" applyAlignment="1">
      <alignment vertical="center"/>
    </xf>
    <xf numFmtId="179" fontId="10" fillId="8" borderId="53" xfId="33" applyNumberFormat="1" applyFont="1" applyFill="1" applyBorder="1" applyAlignment="1">
      <alignment vertical="center"/>
    </xf>
    <xf numFmtId="0" fontId="24" fillId="43" borderId="1" xfId="33" applyFont="1" applyFill="1" applyBorder="1" applyAlignment="1">
      <alignment horizontal="center" vertical="center" wrapText="1"/>
    </xf>
    <xf numFmtId="0" fontId="10" fillId="43" borderId="25" xfId="33" applyFont="1" applyFill="1" applyBorder="1" applyAlignment="1">
      <alignment vertical="center"/>
    </xf>
    <xf numFmtId="0" fontId="10" fillId="43" borderId="20" xfId="33" applyFont="1" applyFill="1" applyBorder="1" applyAlignment="1">
      <alignment horizontal="center" vertical="center"/>
    </xf>
    <xf numFmtId="0" fontId="10" fillId="43" borderId="1" xfId="33" applyFont="1" applyFill="1" applyBorder="1" applyAlignment="1">
      <alignment horizontal="center" vertical="center" wrapText="1"/>
    </xf>
    <xf numFmtId="0" fontId="10" fillId="43" borderId="1" xfId="33" applyFont="1" applyFill="1" applyBorder="1" applyAlignment="1">
      <alignment horizontal="center" vertical="center"/>
    </xf>
    <xf numFmtId="0" fontId="10" fillId="40" borderId="1" xfId="33" applyFont="1" applyFill="1" applyBorder="1" applyAlignment="1">
      <alignment horizontal="center" vertical="center"/>
    </xf>
    <xf numFmtId="0" fontId="10" fillId="40" borderId="1" xfId="33" applyFont="1" applyFill="1" applyBorder="1" applyAlignment="1">
      <alignment horizontal="center" vertical="center" wrapText="1"/>
    </xf>
    <xf numFmtId="0" fontId="24" fillId="40" borderId="1" xfId="33" applyFont="1" applyFill="1" applyBorder="1" applyAlignment="1">
      <alignment horizontal="center" vertical="center" wrapText="1"/>
    </xf>
    <xf numFmtId="0" fontId="10" fillId="40" borderId="70" xfId="33" applyFont="1" applyFill="1" applyBorder="1"/>
    <xf numFmtId="0" fontId="10" fillId="40" borderId="51" xfId="33" applyFont="1" applyFill="1" applyBorder="1" applyAlignment="1">
      <alignment horizontal="center" vertical="top" wrapText="1"/>
    </xf>
    <xf numFmtId="0" fontId="10" fillId="40" borderId="50" xfId="33" applyFont="1" applyFill="1" applyBorder="1" applyAlignment="1">
      <alignment horizontal="center" vertical="top" wrapText="1"/>
    </xf>
    <xf numFmtId="0" fontId="10" fillId="40" borderId="84" xfId="33" applyFont="1" applyFill="1" applyBorder="1" applyAlignment="1">
      <alignment horizontal="center" vertical="top" wrapText="1"/>
    </xf>
    <xf numFmtId="0" fontId="25" fillId="40" borderId="1" xfId="33" applyFont="1" applyFill="1" applyBorder="1" applyAlignment="1">
      <alignment horizontal="center" vertical="center" wrapText="1"/>
    </xf>
    <xf numFmtId="0" fontId="10" fillId="40" borderId="42" xfId="33" applyFont="1" applyFill="1" applyBorder="1" applyAlignment="1">
      <alignment horizontal="left" vertical="center"/>
    </xf>
    <xf numFmtId="0" fontId="10" fillId="40" borderId="14" xfId="33" applyFont="1" applyFill="1" applyBorder="1" applyAlignment="1">
      <alignment horizontal="left" vertical="center"/>
    </xf>
    <xf numFmtId="0" fontId="10" fillId="40" borderId="15" xfId="33" applyFont="1" applyFill="1" applyBorder="1" applyAlignment="1">
      <alignment horizontal="center" vertical="center"/>
    </xf>
    <xf numFmtId="0" fontId="10" fillId="40" borderId="16" xfId="33" applyFont="1" applyFill="1" applyBorder="1" applyAlignment="1">
      <alignment horizontal="center" vertical="center" wrapText="1"/>
    </xf>
    <xf numFmtId="0" fontId="10" fillId="40" borderId="16" xfId="33" applyFont="1" applyFill="1" applyBorder="1" applyAlignment="1">
      <alignment horizontal="center" vertical="center"/>
    </xf>
    <xf numFmtId="0" fontId="10" fillId="40" borderId="45" xfId="33" applyFont="1" applyFill="1" applyBorder="1" applyAlignment="1">
      <alignment horizontal="center" vertical="center"/>
    </xf>
    <xf numFmtId="0" fontId="10" fillId="40" borderId="32" xfId="33" applyFont="1" applyFill="1" applyBorder="1" applyAlignment="1">
      <alignment vertical="center"/>
    </xf>
    <xf numFmtId="0" fontId="24" fillId="40" borderId="55" xfId="33" applyFont="1" applyFill="1" applyBorder="1" applyAlignment="1">
      <alignment horizontal="center" vertical="center"/>
    </xf>
    <xf numFmtId="0" fontId="10" fillId="40" borderId="1" xfId="0" applyFont="1" applyFill="1" applyBorder="1">
      <alignment vertical="center"/>
    </xf>
    <xf numFmtId="179" fontId="10" fillId="8" borderId="9" xfId="26" applyNumberFormat="1" applyFont="1" applyFill="1" applyBorder="1" applyAlignment="1">
      <alignment vertical="center"/>
    </xf>
    <xf numFmtId="187" fontId="10" fillId="20" borderId="39" xfId="26" applyNumberFormat="1" applyFont="1" applyFill="1" applyBorder="1" applyAlignment="1">
      <alignment vertical="center"/>
    </xf>
    <xf numFmtId="183" fontId="10" fillId="8" borderId="1" xfId="26" applyNumberFormat="1" applyFont="1" applyFill="1" applyBorder="1" applyAlignment="1">
      <alignment vertical="center"/>
    </xf>
    <xf numFmtId="183" fontId="10" fillId="21" borderId="39" xfId="26" applyNumberFormat="1" applyFont="1" applyFill="1" applyBorder="1" applyAlignment="1">
      <alignment vertical="center"/>
    </xf>
    <xf numFmtId="187" fontId="10" fillId="21" borderId="39" xfId="26" applyNumberFormat="1" applyFont="1" applyFill="1" applyBorder="1" applyAlignment="1">
      <alignment vertical="center"/>
    </xf>
    <xf numFmtId="187" fontId="10" fillId="33" borderId="1" xfId="26" applyNumberFormat="1" applyFont="1" applyFill="1" applyBorder="1" applyAlignment="1">
      <alignment vertical="center"/>
    </xf>
    <xf numFmtId="212" fontId="10" fillId="8" borderId="1" xfId="26" applyNumberFormat="1" applyFont="1" applyFill="1" applyBorder="1" applyAlignment="1">
      <alignment vertical="center"/>
    </xf>
    <xf numFmtId="187" fontId="10" fillId="22" borderId="4" xfId="26" applyNumberFormat="1" applyFont="1" applyFill="1" applyBorder="1" applyAlignment="1">
      <alignment vertical="center"/>
    </xf>
    <xf numFmtId="204" fontId="10" fillId="8" borderId="1" xfId="26" applyNumberFormat="1" applyFont="1" applyFill="1" applyBorder="1" applyAlignment="1">
      <alignment vertical="center"/>
    </xf>
    <xf numFmtId="187" fontId="10" fillId="19" borderId="1" xfId="26" applyNumberFormat="1" applyFont="1" applyFill="1" applyBorder="1" applyAlignment="1">
      <alignment vertical="center"/>
    </xf>
    <xf numFmtId="187" fontId="10" fillId="21" borderId="1" xfId="26" applyNumberFormat="1" applyFont="1" applyFill="1" applyBorder="1" applyAlignment="1">
      <alignment vertical="center"/>
    </xf>
    <xf numFmtId="183" fontId="10" fillId="33" borderId="1" xfId="26" applyNumberFormat="1" applyFont="1" applyFill="1" applyBorder="1" applyAlignment="1">
      <alignment vertical="center"/>
    </xf>
    <xf numFmtId="183" fontId="10" fillId="8" borderId="9" xfId="26" applyNumberFormat="1" applyFont="1" applyFill="1" applyBorder="1" applyAlignment="1">
      <alignment vertical="center"/>
    </xf>
    <xf numFmtId="183" fontId="10" fillId="22" borderId="4" xfId="26" applyNumberFormat="1" applyFont="1" applyFill="1" applyBorder="1" applyAlignment="1">
      <alignment vertical="center"/>
    </xf>
    <xf numFmtId="212" fontId="10" fillId="33" borderId="1" xfId="26" applyNumberFormat="1" applyFont="1" applyFill="1" applyBorder="1" applyAlignment="1">
      <alignment vertical="center"/>
    </xf>
    <xf numFmtId="187" fontId="10" fillId="8" borderId="9" xfId="26" applyNumberFormat="1" applyFont="1" applyFill="1" applyBorder="1" applyAlignment="1">
      <alignment vertical="center"/>
    </xf>
    <xf numFmtId="187" fontId="10" fillId="27" borderId="1" xfId="33" applyNumberFormat="1" applyFont="1" applyFill="1" applyBorder="1" applyAlignment="1">
      <alignment vertical="center"/>
    </xf>
    <xf numFmtId="204" fontId="10" fillId="39" borderId="1" xfId="26" applyNumberFormat="1" applyFont="1" applyFill="1" applyBorder="1" applyAlignment="1">
      <alignment horizontal="right" vertical="center"/>
    </xf>
    <xf numFmtId="204" fontId="10" fillId="19" borderId="1" xfId="26" applyNumberFormat="1" applyFont="1" applyFill="1" applyBorder="1" applyAlignment="1">
      <alignment vertical="center"/>
    </xf>
    <xf numFmtId="204" fontId="10" fillId="27" borderId="1" xfId="26" applyNumberFormat="1" applyFont="1" applyFill="1" applyBorder="1" applyAlignment="1">
      <alignment vertical="center"/>
    </xf>
    <xf numFmtId="204" fontId="10" fillId="21" borderId="39" xfId="26" applyNumberFormat="1" applyFont="1" applyFill="1" applyBorder="1" applyAlignment="1">
      <alignment vertical="center"/>
    </xf>
    <xf numFmtId="204" fontId="10" fillId="27" borderId="1" xfId="26" applyNumberFormat="1" applyFont="1" applyFill="1" applyBorder="1" applyAlignment="1">
      <alignment horizontal="right" vertical="center"/>
    </xf>
    <xf numFmtId="187" fontId="10" fillId="27" borderId="9" xfId="26" applyNumberFormat="1" applyFont="1" applyFill="1" applyBorder="1" applyAlignment="1">
      <alignment horizontal="right" vertical="center"/>
    </xf>
    <xf numFmtId="204" fontId="10" fillId="20" borderId="39" xfId="26" applyNumberFormat="1" applyFont="1" applyFill="1" applyBorder="1" applyAlignment="1">
      <alignment vertical="center"/>
    </xf>
    <xf numFmtId="212" fontId="10" fillId="8" borderId="1" xfId="33" applyNumberFormat="1" applyFont="1" applyFill="1" applyBorder="1" applyAlignment="1">
      <alignment vertical="center"/>
    </xf>
    <xf numFmtId="212" fontId="10" fillId="8" borderId="4" xfId="33" applyNumberFormat="1" applyFont="1" applyFill="1" applyBorder="1" applyAlignment="1">
      <alignment vertical="center"/>
    </xf>
    <xf numFmtId="212" fontId="10" fillId="8" borderId="9" xfId="33" applyNumberFormat="1" applyFont="1" applyFill="1" applyBorder="1" applyAlignment="1">
      <alignment vertical="center"/>
    </xf>
    <xf numFmtId="212" fontId="10" fillId="8" borderId="48" xfId="33" applyNumberFormat="1" applyFont="1" applyFill="1" applyBorder="1" applyAlignment="1">
      <alignment vertical="center"/>
    </xf>
    <xf numFmtId="10" fontId="10" fillId="8" borderId="9" xfId="33" applyNumberFormat="1" applyFont="1" applyFill="1" applyBorder="1" applyAlignment="1">
      <alignment vertical="center"/>
    </xf>
    <xf numFmtId="213" fontId="10" fillId="8" borderId="1" xfId="33" applyNumberFormat="1" applyFont="1" applyFill="1" applyBorder="1" applyAlignment="1">
      <alignment vertical="center"/>
    </xf>
    <xf numFmtId="212" fontId="10" fillId="8" borderId="0" xfId="33" applyNumberFormat="1" applyFont="1" applyFill="1" applyAlignment="1">
      <alignment vertical="center"/>
    </xf>
    <xf numFmtId="204" fontId="10" fillId="8" borderId="1" xfId="33" applyNumberFormat="1" applyFont="1" applyFill="1" applyBorder="1" applyAlignment="1">
      <alignment vertical="center"/>
    </xf>
    <xf numFmtId="204" fontId="10" fillId="8" borderId="4" xfId="33" applyNumberFormat="1" applyFont="1" applyFill="1" applyBorder="1" applyAlignment="1">
      <alignment vertical="center"/>
    </xf>
    <xf numFmtId="206" fontId="10" fillId="8" borderId="46" xfId="26" applyNumberFormat="1" applyFont="1" applyFill="1" applyBorder="1" applyAlignment="1">
      <alignment horizontal="right" vertical="center"/>
    </xf>
    <xf numFmtId="206" fontId="10" fillId="8" borderId="9" xfId="26" applyNumberFormat="1" applyFont="1" applyFill="1" applyBorder="1" applyAlignment="1">
      <alignment horizontal="right" vertical="center"/>
    </xf>
    <xf numFmtId="206" fontId="10" fillId="8" borderId="1" xfId="26" applyNumberFormat="1" applyFont="1" applyFill="1" applyBorder="1" applyAlignment="1">
      <alignment horizontal="right" vertical="center"/>
    </xf>
    <xf numFmtId="206" fontId="10" fillId="8" borderId="48" xfId="26" applyNumberFormat="1" applyFont="1" applyFill="1" applyBorder="1" applyAlignment="1">
      <alignment horizontal="right" vertical="center"/>
    </xf>
    <xf numFmtId="49" fontId="65" fillId="27" borderId="0" xfId="34" applyNumberFormat="1" applyFont="1" applyFill="1" applyAlignment="1">
      <alignment vertical="top"/>
    </xf>
    <xf numFmtId="176" fontId="24" fillId="28" borderId="1" xfId="33" applyNumberFormat="1" applyFont="1" applyFill="1" applyBorder="1" applyAlignment="1">
      <alignment vertical="center"/>
    </xf>
    <xf numFmtId="176" fontId="24" fillId="28" borderId="25" xfId="33" applyNumberFormat="1" applyFont="1" applyFill="1" applyBorder="1" applyAlignment="1">
      <alignment vertical="center"/>
    </xf>
    <xf numFmtId="176" fontId="24" fillId="19" borderId="40" xfId="33" applyNumberFormat="1" applyFont="1" applyFill="1" applyBorder="1" applyAlignment="1">
      <alignment vertical="center"/>
    </xf>
    <xf numFmtId="176" fontId="24" fillId="19" borderId="88" xfId="33" applyNumberFormat="1" applyFont="1" applyFill="1" applyBorder="1" applyAlignment="1">
      <alignment vertical="center"/>
    </xf>
    <xf numFmtId="182" fontId="46" fillId="8" borderId="1" xfId="33" applyNumberFormat="1" applyFont="1" applyFill="1" applyBorder="1" applyAlignment="1">
      <alignment vertical="center"/>
    </xf>
    <xf numFmtId="204" fontId="10" fillId="33" borderId="1" xfId="26" applyNumberFormat="1" applyFont="1" applyFill="1" applyBorder="1" applyAlignment="1">
      <alignment vertical="center"/>
    </xf>
    <xf numFmtId="204" fontId="10" fillId="8" borderId="9" xfId="26" applyNumberFormat="1" applyFont="1" applyFill="1" applyBorder="1" applyAlignment="1">
      <alignment vertical="center"/>
    </xf>
    <xf numFmtId="10" fontId="10" fillId="22" borderId="4" xfId="26" applyNumberFormat="1" applyFont="1" applyFill="1" applyBorder="1" applyAlignment="1">
      <alignment vertical="center"/>
    </xf>
    <xf numFmtId="204" fontId="10" fillId="33" borderId="4" xfId="26" applyNumberFormat="1" applyFont="1" applyFill="1" applyBorder="1" applyAlignment="1">
      <alignment vertical="center"/>
    </xf>
    <xf numFmtId="204" fontId="10" fillId="27" borderId="9" xfId="26" applyNumberFormat="1" applyFont="1" applyFill="1" applyBorder="1" applyAlignment="1">
      <alignment vertical="center"/>
    </xf>
    <xf numFmtId="0" fontId="10" fillId="27" borderId="0" xfId="0" applyFont="1" applyFill="1" applyAlignment="1">
      <alignment vertical="center"/>
    </xf>
    <xf numFmtId="0" fontId="10" fillId="40" borderId="1" xfId="0" applyFont="1" applyFill="1" applyBorder="1" applyAlignment="1">
      <alignment vertical="center"/>
    </xf>
    <xf numFmtId="0" fontId="10" fillId="27" borderId="1" xfId="0" applyFont="1" applyFill="1" applyBorder="1" applyAlignment="1">
      <alignment vertical="center"/>
    </xf>
    <xf numFmtId="0" fontId="10" fillId="0" borderId="1" xfId="0" applyFont="1" applyFill="1" applyBorder="1" applyAlignment="1">
      <alignment vertical="center"/>
    </xf>
    <xf numFmtId="0" fontId="10" fillId="27" borderId="0" xfId="0" applyFont="1" applyFill="1" applyBorder="1" applyAlignment="1">
      <alignment vertical="center"/>
    </xf>
    <xf numFmtId="0" fontId="81" fillId="8" borderId="0" xfId="33" applyFont="1" applyFill="1" applyAlignment="1">
      <alignment horizontal="left" vertical="center"/>
    </xf>
    <xf numFmtId="0" fontId="10" fillId="8" borderId="0" xfId="33" applyFont="1" applyFill="1" applyAlignment="1">
      <alignment horizontal="left" vertical="center"/>
    </xf>
    <xf numFmtId="0" fontId="24" fillId="8" borderId="67" xfId="33" applyFont="1" applyFill="1" applyBorder="1" applyAlignment="1">
      <alignment vertical="center"/>
    </xf>
    <xf numFmtId="0" fontId="81" fillId="8" borderId="0" xfId="33" applyFont="1" applyFill="1" applyBorder="1" applyAlignment="1">
      <alignment vertical="center"/>
    </xf>
    <xf numFmtId="0" fontId="84" fillId="27" borderId="1" xfId="28" applyFont="1" applyFill="1" applyBorder="1" applyAlignment="1" applyProtection="1">
      <alignment vertical="center" wrapText="1"/>
    </xf>
    <xf numFmtId="0" fontId="24" fillId="8" borderId="0" xfId="33" applyFont="1" applyFill="1" applyAlignment="1">
      <alignment vertical="center"/>
    </xf>
    <xf numFmtId="0" fontId="15" fillId="8" borderId="9" xfId="33" applyFont="1" applyFill="1" applyBorder="1" applyAlignment="1">
      <alignment vertical="center"/>
    </xf>
    <xf numFmtId="0" fontId="84" fillId="27" borderId="1" xfId="28" applyFont="1" applyFill="1" applyBorder="1" applyAlignment="1" applyProtection="1">
      <alignment vertical="center"/>
    </xf>
    <xf numFmtId="0" fontId="85" fillId="27" borderId="0" xfId="0" applyFont="1" applyFill="1" applyAlignment="1">
      <alignment vertical="center"/>
    </xf>
    <xf numFmtId="0" fontId="24" fillId="40" borderId="84" xfId="33" applyFont="1" applyFill="1" applyBorder="1" applyAlignment="1">
      <alignment horizontal="center" vertical="center" wrapText="1"/>
    </xf>
    <xf numFmtId="0" fontId="24" fillId="40" borderId="30" xfId="33" applyFont="1" applyFill="1" applyBorder="1" applyAlignment="1">
      <alignment horizontal="center" vertical="center" wrapText="1"/>
    </xf>
    <xf numFmtId="177" fontId="24" fillId="28" borderId="85" xfId="33" applyNumberFormat="1" applyFont="1" applyFill="1" applyBorder="1" applyAlignment="1">
      <alignment vertical="center"/>
    </xf>
    <xf numFmtId="0" fontId="24" fillId="19" borderId="60" xfId="33" applyFont="1" applyFill="1" applyBorder="1" applyAlignment="1">
      <alignment vertical="center"/>
    </xf>
    <xf numFmtId="38" fontId="16" fillId="46" borderId="30" xfId="29" applyNumberFormat="1" applyFont="1" applyFill="1" applyBorder="1" applyAlignment="1">
      <alignment vertical="center"/>
    </xf>
    <xf numFmtId="0" fontId="77" fillId="8" borderId="0" xfId="33" applyFont="1" applyFill="1" applyAlignment="1">
      <alignment horizontal="left" vertical="center"/>
    </xf>
    <xf numFmtId="38" fontId="10" fillId="28" borderId="0" xfId="29" applyNumberFormat="1" applyFont="1" applyFill="1" applyBorder="1" applyAlignment="1">
      <alignment vertical="center"/>
    </xf>
    <xf numFmtId="38" fontId="16" fillId="45" borderId="25" xfId="29" applyNumberFormat="1" applyFont="1" applyFill="1" applyBorder="1" applyAlignment="1">
      <alignment vertical="center"/>
    </xf>
    <xf numFmtId="38" fontId="10" fillId="27" borderId="0" xfId="29" applyNumberFormat="1" applyFont="1" applyFill="1" applyBorder="1" applyAlignment="1">
      <alignment vertical="center"/>
    </xf>
    <xf numFmtId="0" fontId="10" fillId="33" borderId="24" xfId="33" applyFont="1" applyFill="1" applyBorder="1" applyAlignment="1">
      <alignment vertical="center"/>
    </xf>
    <xf numFmtId="0" fontId="10" fillId="27" borderId="0" xfId="33" applyFont="1" applyFill="1" applyBorder="1" applyAlignment="1">
      <alignment horizontal="center" vertical="center"/>
    </xf>
    <xf numFmtId="38" fontId="16" fillId="13" borderId="29" xfId="29" applyNumberFormat="1" applyFont="1" applyFill="1" applyBorder="1" applyAlignment="1">
      <alignment vertical="center"/>
    </xf>
    <xf numFmtId="40" fontId="10" fillId="27" borderId="0" xfId="29" applyNumberFormat="1" applyFont="1" applyFill="1" applyBorder="1" applyAlignment="1">
      <alignment horizontal="center" vertical="center"/>
    </xf>
    <xf numFmtId="0" fontId="86" fillId="46" borderId="26" xfId="33" applyFont="1" applyFill="1" applyBorder="1" applyAlignment="1">
      <alignment vertical="center"/>
    </xf>
    <xf numFmtId="38" fontId="16" fillId="46" borderId="31" xfId="29" applyNumberFormat="1" applyFont="1" applyFill="1" applyBorder="1" applyAlignment="1">
      <alignment vertical="center"/>
    </xf>
    <xf numFmtId="0" fontId="86" fillId="46" borderId="41" xfId="33" applyFont="1" applyFill="1" applyBorder="1" applyAlignment="1">
      <alignment vertical="center"/>
    </xf>
    <xf numFmtId="0" fontId="16" fillId="5" borderId="79" xfId="33" applyFont="1" applyFill="1" applyBorder="1" applyAlignment="1">
      <alignment vertical="center"/>
    </xf>
    <xf numFmtId="0" fontId="16" fillId="5" borderId="35" xfId="33" applyFont="1" applyFill="1" applyBorder="1" applyAlignment="1">
      <alignment vertical="center"/>
    </xf>
    <xf numFmtId="0" fontId="16" fillId="46" borderId="41" xfId="33" applyFont="1" applyFill="1" applyBorder="1" applyAlignment="1">
      <alignment vertical="center"/>
    </xf>
    <xf numFmtId="0" fontId="16" fillId="5" borderId="35" xfId="33" applyFont="1" applyFill="1" applyBorder="1" applyAlignment="1">
      <alignment vertical="center" wrapText="1"/>
    </xf>
    <xf numFmtId="38" fontId="16" fillId="5" borderId="4" xfId="29" applyNumberFormat="1" applyFont="1" applyFill="1" applyBorder="1" applyAlignment="1">
      <alignment vertical="center"/>
    </xf>
    <xf numFmtId="38" fontId="16" fillId="5" borderId="24" xfId="29" applyNumberFormat="1" applyFont="1" applyFill="1" applyBorder="1" applyAlignment="1">
      <alignment vertical="center"/>
    </xf>
    <xf numFmtId="38" fontId="16" fillId="5" borderId="43" xfId="29" applyNumberFormat="1" applyFont="1" applyFill="1" applyBorder="1" applyAlignment="1">
      <alignment vertical="center"/>
    </xf>
    <xf numFmtId="38" fontId="16" fillId="28" borderId="0" xfId="29" applyNumberFormat="1" applyFont="1" applyFill="1" applyBorder="1" applyAlignment="1">
      <alignment vertical="center"/>
    </xf>
    <xf numFmtId="0" fontId="55" fillId="46" borderId="41" xfId="33" applyFont="1" applyFill="1" applyBorder="1" applyAlignment="1">
      <alignment vertical="center"/>
    </xf>
    <xf numFmtId="38" fontId="16" fillId="46" borderId="29" xfId="29" applyNumberFormat="1" applyFont="1" applyFill="1" applyBorder="1" applyAlignment="1">
      <alignment vertical="center"/>
    </xf>
    <xf numFmtId="38" fontId="16" fillId="5" borderId="35" xfId="29" applyNumberFormat="1" applyFont="1" applyFill="1" applyBorder="1" applyAlignment="1">
      <alignment vertical="center"/>
    </xf>
    <xf numFmtId="38" fontId="10" fillId="16" borderId="34" xfId="29" applyNumberFormat="1" applyFont="1" applyFill="1" applyBorder="1" applyAlignment="1">
      <alignment vertical="center"/>
    </xf>
    <xf numFmtId="38" fontId="10" fillId="16" borderId="95" xfId="29" applyNumberFormat="1" applyFont="1" applyFill="1" applyBorder="1" applyAlignment="1">
      <alignment vertical="center"/>
    </xf>
    <xf numFmtId="38" fontId="10" fillId="16" borderId="21" xfId="29" applyNumberFormat="1" applyFont="1" applyFill="1" applyBorder="1" applyAlignment="1">
      <alignment vertical="center"/>
    </xf>
    <xf numFmtId="38" fontId="10" fillId="16" borderId="96" xfId="29" applyNumberFormat="1" applyFont="1" applyFill="1" applyBorder="1" applyAlignment="1">
      <alignment vertical="center"/>
    </xf>
    <xf numFmtId="38" fontId="10" fillId="15" borderId="22" xfId="29" applyNumberFormat="1" applyFont="1" applyFill="1" applyBorder="1" applyAlignment="1">
      <alignment horizontal="right" vertical="center"/>
    </xf>
    <xf numFmtId="194" fontId="10" fillId="16" borderId="22" xfId="29" applyNumberFormat="1" applyFont="1" applyFill="1" applyBorder="1" applyAlignment="1">
      <alignment vertical="center"/>
    </xf>
    <xf numFmtId="194" fontId="10" fillId="16" borderId="97" xfId="29" applyNumberFormat="1" applyFont="1" applyFill="1" applyBorder="1" applyAlignment="1">
      <alignment vertical="center"/>
    </xf>
    <xf numFmtId="194" fontId="10" fillId="29" borderId="1" xfId="29" applyNumberFormat="1" applyFont="1" applyFill="1" applyBorder="1" applyAlignment="1">
      <alignment vertical="center"/>
    </xf>
    <xf numFmtId="38" fontId="10" fillId="29" borderId="25" xfId="29" applyNumberFormat="1" applyFont="1" applyFill="1" applyBorder="1" applyAlignment="1">
      <alignment vertical="center"/>
    </xf>
    <xf numFmtId="38" fontId="10" fillId="29" borderId="20" xfId="29" applyNumberFormat="1" applyFont="1" applyFill="1" applyBorder="1" applyAlignment="1">
      <alignment vertical="center"/>
    </xf>
    <xf numFmtId="38" fontId="10" fillId="16" borderId="22" xfId="29" applyNumberFormat="1" applyFont="1" applyFill="1" applyBorder="1" applyAlignment="1">
      <alignment vertical="center"/>
    </xf>
    <xf numFmtId="38" fontId="10" fillId="16" borderId="97" xfId="29" applyNumberFormat="1" applyFont="1" applyFill="1" applyBorder="1" applyAlignment="1">
      <alignment vertical="center"/>
    </xf>
    <xf numFmtId="38" fontId="16" fillId="36" borderId="36" xfId="29" applyNumberFormat="1" applyFont="1" applyFill="1" applyBorder="1" applyAlignment="1">
      <alignment vertical="center"/>
    </xf>
    <xf numFmtId="0" fontId="16" fillId="4" borderId="100" xfId="33" applyFont="1" applyFill="1" applyBorder="1" applyAlignment="1">
      <alignment vertical="center"/>
    </xf>
    <xf numFmtId="0" fontId="10" fillId="4" borderId="20" xfId="33" applyFont="1" applyFill="1" applyBorder="1" applyAlignment="1">
      <alignment vertical="center" wrapText="1"/>
    </xf>
    <xf numFmtId="38" fontId="10" fillId="17" borderId="1" xfId="29" applyNumberFormat="1" applyFont="1" applyFill="1" applyBorder="1" applyAlignment="1">
      <alignment vertical="center"/>
    </xf>
    <xf numFmtId="38" fontId="16" fillId="4" borderId="25" xfId="29" applyNumberFormat="1" applyFont="1" applyFill="1" applyBorder="1" applyAlignment="1">
      <alignment vertical="center"/>
    </xf>
    <xf numFmtId="38" fontId="10" fillId="5" borderId="4" xfId="29" applyNumberFormat="1" applyFont="1" applyFill="1" applyBorder="1" applyAlignment="1">
      <alignment vertical="center"/>
    </xf>
    <xf numFmtId="38" fontId="16" fillId="27" borderId="88" xfId="29" applyNumberFormat="1" applyFont="1" applyFill="1" applyBorder="1" applyAlignment="1">
      <alignment vertical="center"/>
    </xf>
    <xf numFmtId="38" fontId="16" fillId="27" borderId="49" xfId="29" applyNumberFormat="1" applyFont="1" applyFill="1" applyBorder="1" applyAlignment="1">
      <alignment vertical="center"/>
    </xf>
    <xf numFmtId="0" fontId="10" fillId="40" borderId="17" xfId="33" applyFont="1" applyFill="1" applyBorder="1" applyAlignment="1">
      <alignment horizontal="center" vertical="center" wrapText="1"/>
    </xf>
    <xf numFmtId="0" fontId="15" fillId="0" borderId="0" xfId="33" applyFont="1" applyFill="1" applyAlignment="1">
      <alignment vertical="center"/>
    </xf>
    <xf numFmtId="0" fontId="73" fillId="27" borderId="0" xfId="34" applyFont="1" applyFill="1" applyAlignment="1">
      <alignment vertical="top"/>
    </xf>
    <xf numFmtId="0" fontId="91" fillId="35" borderId="0" xfId="33" applyFont="1" applyFill="1" applyBorder="1" applyAlignment="1">
      <alignment horizontal="center" vertical="center" wrapText="1"/>
    </xf>
    <xf numFmtId="176" fontId="24" fillId="28" borderId="85" xfId="33" applyNumberFormat="1" applyFont="1" applyFill="1" applyBorder="1" applyAlignment="1">
      <alignment vertical="center"/>
    </xf>
    <xf numFmtId="0" fontId="92" fillId="8" borderId="0" xfId="33" applyFont="1" applyFill="1" applyAlignment="1">
      <alignment horizontal="left" vertical="center"/>
    </xf>
    <xf numFmtId="0" fontId="94" fillId="8" borderId="0" xfId="33" applyFont="1" applyFill="1" applyAlignment="1">
      <alignment vertical="center"/>
    </xf>
    <xf numFmtId="176" fontId="94" fillId="8" borderId="0" xfId="33" applyNumberFormat="1" applyFont="1" applyFill="1" applyAlignment="1">
      <alignment vertical="center"/>
    </xf>
    <xf numFmtId="179" fontId="10" fillId="8" borderId="86" xfId="33" applyNumberFormat="1" applyFont="1" applyFill="1" applyBorder="1" applyAlignment="1">
      <alignment vertical="center"/>
    </xf>
    <xf numFmtId="49" fontId="10" fillId="23" borderId="20" xfId="33" applyNumberFormat="1" applyFont="1" applyFill="1" applyBorder="1" applyAlignment="1">
      <alignment horizontal="left" vertical="center" wrapText="1"/>
    </xf>
    <xf numFmtId="38" fontId="16" fillId="44" borderId="3" xfId="29" applyNumberFormat="1" applyFont="1" applyFill="1" applyBorder="1" applyAlignment="1">
      <alignment vertical="center"/>
    </xf>
    <xf numFmtId="0" fontId="11" fillId="8" borderId="18" xfId="33" applyFont="1" applyFill="1" applyBorder="1" applyAlignment="1">
      <alignment vertical="center"/>
    </xf>
    <xf numFmtId="0" fontId="91" fillId="8" borderId="18" xfId="33" applyFont="1" applyFill="1" applyBorder="1" applyAlignment="1">
      <alignment vertical="center"/>
    </xf>
    <xf numFmtId="0" fontId="15" fillId="8" borderId="71" xfId="33" applyFont="1" applyFill="1" applyBorder="1" applyAlignment="1">
      <alignment vertical="center"/>
    </xf>
    <xf numFmtId="0" fontId="15" fillId="8" borderId="4" xfId="33" applyFont="1" applyFill="1" applyBorder="1" applyAlignment="1">
      <alignment vertical="center"/>
    </xf>
    <xf numFmtId="0" fontId="15" fillId="8" borderId="1" xfId="39" applyFont="1" applyFill="1" applyBorder="1" applyAlignment="1">
      <alignment horizontal="left" vertical="center" wrapText="1"/>
    </xf>
    <xf numFmtId="0" fontId="10" fillId="19" borderId="0" xfId="33" applyFont="1" applyFill="1" applyBorder="1" applyAlignment="1">
      <alignment vertical="center"/>
    </xf>
    <xf numFmtId="0" fontId="15" fillId="8" borderId="0" xfId="33" applyFont="1" applyFill="1" applyBorder="1" applyAlignment="1">
      <alignment vertical="center"/>
    </xf>
    <xf numFmtId="0" fontId="10" fillId="0" borderId="0" xfId="33" applyFont="1" applyFill="1" applyBorder="1" applyAlignment="1">
      <alignment vertical="center"/>
    </xf>
    <xf numFmtId="0" fontId="15" fillId="0" borderId="0" xfId="33" applyFont="1" applyFill="1" applyBorder="1" applyAlignment="1">
      <alignment vertical="center"/>
    </xf>
    <xf numFmtId="0" fontId="10" fillId="0" borderId="0" xfId="33" applyFont="1" applyFill="1" applyBorder="1" applyAlignment="1">
      <alignment vertical="center" wrapText="1"/>
    </xf>
    <xf numFmtId="0" fontId="10" fillId="0" borderId="19" xfId="33" applyFont="1" applyFill="1" applyBorder="1" applyAlignment="1">
      <alignment vertical="center"/>
    </xf>
    <xf numFmtId="0" fontId="10" fillId="20" borderId="0" xfId="33" applyFont="1" applyFill="1" applyBorder="1" applyAlignment="1">
      <alignment vertical="center"/>
    </xf>
    <xf numFmtId="0" fontId="10" fillId="21" borderId="0" xfId="33" applyFont="1" applyFill="1" applyBorder="1" applyAlignment="1">
      <alignment vertical="center"/>
    </xf>
    <xf numFmtId="0" fontId="10" fillId="33" borderId="0" xfId="33" applyFont="1" applyFill="1" applyBorder="1" applyAlignment="1">
      <alignment vertical="center"/>
    </xf>
    <xf numFmtId="0" fontId="95" fillId="0" borderId="0" xfId="33" applyFont="1" applyFill="1" applyBorder="1" applyAlignment="1">
      <alignment vertical="center"/>
    </xf>
    <xf numFmtId="0" fontId="95" fillId="8" borderId="0" xfId="33" applyFont="1" applyFill="1" applyBorder="1" applyAlignment="1">
      <alignment vertical="center"/>
    </xf>
    <xf numFmtId="0" fontId="97" fillId="0" borderId="0" xfId="0" applyFont="1">
      <alignment vertical="center"/>
    </xf>
    <xf numFmtId="0" fontId="98" fillId="0" borderId="0" xfId="0" applyFont="1">
      <alignment vertical="center"/>
    </xf>
    <xf numFmtId="0" fontId="102" fillId="0" borderId="0" xfId="0" applyFont="1">
      <alignment vertical="center"/>
    </xf>
    <xf numFmtId="0" fontId="16" fillId="24" borderId="0" xfId="33" applyFont="1" applyFill="1" applyBorder="1" applyAlignment="1">
      <alignment vertical="center"/>
    </xf>
    <xf numFmtId="0" fontId="16" fillId="12" borderId="79" xfId="33" applyFont="1" applyFill="1" applyBorder="1" applyAlignment="1">
      <alignment vertical="center"/>
    </xf>
    <xf numFmtId="0" fontId="16" fillId="12" borderId="35" xfId="33" applyFont="1" applyFill="1" applyBorder="1" applyAlignment="1">
      <alignment vertical="center"/>
    </xf>
    <xf numFmtId="0" fontId="16" fillId="12" borderId="35" xfId="33" applyFont="1" applyFill="1" applyBorder="1" applyAlignment="1">
      <alignment vertical="center" wrapText="1"/>
    </xf>
    <xf numFmtId="38" fontId="16" fillId="18" borderId="24" xfId="29" applyNumberFormat="1" applyFont="1" applyFill="1" applyBorder="1" applyAlignment="1">
      <alignment vertical="center"/>
    </xf>
    <xf numFmtId="38" fontId="16" fillId="18" borderId="4" xfId="29" applyNumberFormat="1" applyFont="1" applyFill="1" applyBorder="1" applyAlignment="1">
      <alignment vertical="center"/>
    </xf>
    <xf numFmtId="38" fontId="16" fillId="18" borderId="35" xfId="29" applyNumberFormat="1" applyFont="1" applyFill="1" applyBorder="1" applyAlignment="1">
      <alignment vertical="center"/>
    </xf>
    <xf numFmtId="38" fontId="16" fillId="18" borderId="43" xfId="29" applyNumberFormat="1" applyFont="1" applyFill="1" applyBorder="1" applyAlignment="1">
      <alignment vertical="center"/>
    </xf>
    <xf numFmtId="0" fontId="86" fillId="5" borderId="24" xfId="33" applyFont="1" applyFill="1" applyBorder="1" applyAlignment="1">
      <alignment vertical="center"/>
    </xf>
    <xf numFmtId="0" fontId="55" fillId="37" borderId="0" xfId="33" applyFont="1" applyFill="1" applyBorder="1" applyAlignment="1">
      <alignment vertical="center"/>
    </xf>
    <xf numFmtId="0" fontId="16" fillId="37" borderId="0" xfId="33" applyFont="1" applyFill="1" applyBorder="1" applyAlignment="1">
      <alignment vertical="center"/>
    </xf>
    <xf numFmtId="0" fontId="16" fillId="37" borderId="65" xfId="33" applyFont="1" applyFill="1" applyBorder="1" applyAlignment="1">
      <alignment vertical="center"/>
    </xf>
    <xf numFmtId="38" fontId="16" fillId="25" borderId="39" xfId="29" applyNumberFormat="1" applyFont="1" applyFill="1" applyBorder="1" applyAlignment="1">
      <alignment vertical="center"/>
    </xf>
    <xf numFmtId="38" fontId="16" fillId="25" borderId="19" xfId="29" applyNumberFormat="1" applyFont="1" applyFill="1" applyBorder="1" applyAlignment="1">
      <alignment vertical="center"/>
    </xf>
    <xf numFmtId="38" fontId="16" fillId="25" borderId="65" xfId="29" applyNumberFormat="1" applyFont="1" applyFill="1" applyBorder="1" applyAlignment="1">
      <alignment vertical="center"/>
    </xf>
    <xf numFmtId="38" fontId="16" fillId="25" borderId="38" xfId="29" applyNumberFormat="1" applyFont="1" applyFill="1" applyBorder="1" applyAlignment="1">
      <alignment vertical="center"/>
    </xf>
    <xf numFmtId="0" fontId="10" fillId="12" borderId="24" xfId="33" applyFont="1" applyFill="1" applyBorder="1" applyAlignment="1">
      <alignment vertical="center"/>
    </xf>
    <xf numFmtId="0" fontId="11" fillId="27" borderId="97" xfId="33" applyFont="1" applyFill="1" applyBorder="1" applyAlignment="1">
      <alignment vertical="center"/>
    </xf>
    <xf numFmtId="0" fontId="10" fillId="27" borderId="98" xfId="33" applyFont="1" applyFill="1" applyBorder="1" applyAlignment="1">
      <alignment vertical="center"/>
    </xf>
    <xf numFmtId="38" fontId="10" fillId="28" borderId="4" xfId="29" applyNumberFormat="1" applyFont="1" applyFill="1" applyBorder="1" applyAlignment="1">
      <alignment vertical="center"/>
    </xf>
    <xf numFmtId="38" fontId="10" fillId="28" borderId="97" xfId="29" applyNumberFormat="1" applyFont="1" applyFill="1" applyBorder="1" applyAlignment="1">
      <alignment vertical="center"/>
    </xf>
    <xf numFmtId="38" fontId="10" fillId="28" borderId="22" xfId="29" applyNumberFormat="1" applyFont="1" applyFill="1" applyBorder="1" applyAlignment="1">
      <alignment vertical="center"/>
    </xf>
    <xf numFmtId="38" fontId="10" fillId="28" borderId="35" xfId="29" applyNumberFormat="1" applyFont="1" applyFill="1" applyBorder="1" applyAlignment="1">
      <alignment vertical="center"/>
    </xf>
    <xf numFmtId="38" fontId="10" fillId="28" borderId="43" xfId="29" applyNumberFormat="1" applyFont="1" applyFill="1" applyBorder="1" applyAlignment="1">
      <alignment vertical="center"/>
    </xf>
    <xf numFmtId="38" fontId="10" fillId="0" borderId="35" xfId="29" applyNumberFormat="1" applyFont="1" applyFill="1" applyBorder="1" applyAlignment="1">
      <alignment vertical="center"/>
    </xf>
    <xf numFmtId="0" fontId="16" fillId="0" borderId="35" xfId="33" applyFont="1" applyFill="1" applyBorder="1" applyAlignment="1">
      <alignment vertical="center" wrapText="1"/>
    </xf>
    <xf numFmtId="38" fontId="16" fillId="0" borderId="4" xfId="29" applyNumberFormat="1" applyFont="1" applyFill="1" applyBorder="1" applyAlignment="1">
      <alignment vertical="center"/>
    </xf>
    <xf numFmtId="38" fontId="16" fillId="0" borderId="35" xfId="29" applyNumberFormat="1" applyFont="1" applyFill="1" applyBorder="1" applyAlignment="1">
      <alignment vertical="center"/>
    </xf>
    <xf numFmtId="38" fontId="16" fillId="0" borderId="43" xfId="29" applyNumberFormat="1" applyFont="1" applyFill="1" applyBorder="1" applyAlignment="1">
      <alignment vertical="center"/>
    </xf>
    <xf numFmtId="38" fontId="10" fillId="0" borderId="102" xfId="29" applyNumberFormat="1" applyFont="1" applyFill="1" applyBorder="1" applyAlignment="1">
      <alignment vertical="center"/>
    </xf>
    <xf numFmtId="0" fontId="16" fillId="0" borderId="102" xfId="33" applyFont="1" applyFill="1" applyBorder="1" applyAlignment="1">
      <alignment vertical="center" wrapText="1"/>
    </xf>
    <xf numFmtId="38" fontId="16" fillId="0" borderId="103" xfId="29" applyNumberFormat="1" applyFont="1" applyFill="1" applyBorder="1" applyAlignment="1">
      <alignment vertical="center"/>
    </xf>
    <xf numFmtId="38" fontId="16" fillId="0" borderId="102" xfId="29" applyNumberFormat="1" applyFont="1" applyFill="1" applyBorder="1" applyAlignment="1">
      <alignment vertical="center"/>
    </xf>
    <xf numFmtId="38" fontId="16" fillId="0" borderId="104" xfId="29" applyNumberFormat="1" applyFont="1" applyFill="1" applyBorder="1" applyAlignment="1">
      <alignment vertical="center"/>
    </xf>
    <xf numFmtId="0" fontId="10" fillId="0" borderId="35" xfId="33" applyFont="1" applyFill="1" applyBorder="1" applyAlignment="1">
      <alignment vertical="center" wrapText="1"/>
    </xf>
    <xf numFmtId="38" fontId="10" fillId="0" borderId="4" xfId="29" applyNumberFormat="1" applyFont="1" applyFill="1" applyBorder="1" applyAlignment="1">
      <alignment vertical="center"/>
    </xf>
    <xf numFmtId="38" fontId="10" fillId="0" borderId="103" xfId="29" applyNumberFormat="1" applyFont="1" applyFill="1" applyBorder="1" applyAlignment="1">
      <alignment vertical="center"/>
    </xf>
    <xf numFmtId="38" fontId="10" fillId="12" borderId="4" xfId="29" applyNumberFormat="1" applyFont="1" applyFill="1" applyBorder="1" applyAlignment="1">
      <alignment vertical="center"/>
    </xf>
    <xf numFmtId="38" fontId="16" fillId="38" borderId="4" xfId="29" applyNumberFormat="1" applyFont="1" applyFill="1" applyBorder="1" applyAlignment="1">
      <alignment vertical="center"/>
    </xf>
    <xf numFmtId="38" fontId="16" fillId="25" borderId="4" xfId="29" applyNumberFormat="1" applyFont="1" applyFill="1" applyBorder="1" applyAlignment="1">
      <alignment vertical="center"/>
    </xf>
    <xf numFmtId="38" fontId="16" fillId="25" borderId="24" xfId="29" applyNumberFormat="1" applyFont="1" applyFill="1" applyBorder="1" applyAlignment="1">
      <alignment vertical="center"/>
    </xf>
    <xf numFmtId="0" fontId="11" fillId="27" borderId="105" xfId="33" applyFont="1" applyFill="1" applyBorder="1" applyAlignment="1">
      <alignment vertical="center"/>
    </xf>
    <xf numFmtId="0" fontId="10" fillId="27" borderId="62" xfId="33" applyFont="1" applyFill="1" applyBorder="1" applyAlignment="1">
      <alignment vertical="center"/>
    </xf>
    <xf numFmtId="38" fontId="10" fillId="30" borderId="22" xfId="29" applyNumberFormat="1" applyFont="1" applyFill="1" applyBorder="1" applyAlignment="1">
      <alignment horizontal="right" vertical="center"/>
    </xf>
    <xf numFmtId="38" fontId="10" fillId="28" borderId="47" xfId="29" applyNumberFormat="1" applyFont="1" applyFill="1" applyBorder="1" applyAlignment="1">
      <alignment vertical="center"/>
    </xf>
    <xf numFmtId="38" fontId="10" fillId="28" borderId="62" xfId="29" applyNumberFormat="1" applyFont="1" applyFill="1" applyBorder="1" applyAlignment="1">
      <alignment vertical="center"/>
    </xf>
    <xf numFmtId="38" fontId="16" fillId="13" borderId="31" xfId="29" applyNumberFormat="1" applyFont="1" applyFill="1" applyBorder="1" applyAlignment="1">
      <alignment vertical="center"/>
    </xf>
    <xf numFmtId="38" fontId="10" fillId="29" borderId="3" xfId="29" applyNumberFormat="1" applyFont="1" applyFill="1" applyBorder="1" applyAlignment="1">
      <alignment vertical="center"/>
    </xf>
    <xf numFmtId="38" fontId="10" fillId="0" borderId="43" xfId="29" applyNumberFormat="1" applyFont="1" applyFill="1" applyBorder="1" applyAlignment="1">
      <alignment vertical="center"/>
    </xf>
    <xf numFmtId="38" fontId="10" fillId="28" borderId="99" xfId="29" applyNumberFormat="1" applyFont="1" applyFill="1" applyBorder="1" applyAlignment="1">
      <alignment vertical="center"/>
    </xf>
    <xf numFmtId="38" fontId="16" fillId="27" borderId="89" xfId="29" applyNumberFormat="1" applyFont="1" applyFill="1" applyBorder="1" applyAlignment="1">
      <alignment vertical="center"/>
    </xf>
    <xf numFmtId="0" fontId="10" fillId="0" borderId="101" xfId="33" applyFont="1" applyFill="1" applyBorder="1" applyAlignment="1">
      <alignment vertical="center"/>
    </xf>
    <xf numFmtId="38" fontId="10" fillId="0" borderId="101" xfId="29" applyNumberFormat="1" applyFont="1" applyFill="1" applyBorder="1" applyAlignment="1">
      <alignment vertical="center"/>
    </xf>
    <xf numFmtId="38" fontId="10" fillId="0" borderId="104" xfId="29" applyNumberFormat="1" applyFont="1" applyFill="1" applyBorder="1" applyAlignment="1">
      <alignment vertical="center"/>
    </xf>
    <xf numFmtId="38" fontId="10" fillId="0" borderId="24" xfId="29" applyNumberFormat="1" applyFont="1" applyFill="1" applyBorder="1" applyAlignment="1">
      <alignment vertical="center"/>
    </xf>
    <xf numFmtId="176" fontId="10" fillId="19" borderId="1" xfId="33" applyNumberFormat="1" applyFont="1" applyFill="1" applyBorder="1" applyAlignment="1">
      <alignment horizontal="right" vertical="center"/>
    </xf>
    <xf numFmtId="176" fontId="10" fillId="27" borderId="1" xfId="33" applyNumberFormat="1" applyFont="1" applyFill="1" applyBorder="1" applyAlignment="1">
      <alignment horizontal="right" vertical="center"/>
    </xf>
    <xf numFmtId="177" fontId="10" fillId="27" borderId="1" xfId="33" applyNumberFormat="1" applyFont="1" applyFill="1" applyBorder="1" applyAlignment="1">
      <alignment horizontal="right" vertical="center"/>
    </xf>
    <xf numFmtId="182" fontId="10" fillId="27" borderId="1" xfId="33" applyNumberFormat="1" applyFont="1" applyFill="1" applyBorder="1" applyAlignment="1">
      <alignment horizontal="right" vertical="center"/>
    </xf>
    <xf numFmtId="211" fontId="10" fillId="27" borderId="1" xfId="33" applyNumberFormat="1" applyFont="1" applyFill="1" applyBorder="1" applyAlignment="1">
      <alignment horizontal="right" vertical="center"/>
    </xf>
    <xf numFmtId="176" fontId="10" fillId="8" borderId="1" xfId="33" applyNumberFormat="1" applyFont="1" applyFill="1" applyBorder="1" applyAlignment="1">
      <alignment horizontal="right" vertical="center"/>
    </xf>
    <xf numFmtId="177" fontId="10" fillId="8" borderId="1" xfId="33" applyNumberFormat="1" applyFont="1" applyFill="1" applyBorder="1" applyAlignment="1">
      <alignment horizontal="right" vertical="center"/>
    </xf>
    <xf numFmtId="176" fontId="10" fillId="20" borderId="11" xfId="33" applyNumberFormat="1" applyFont="1" applyFill="1" applyBorder="1" applyAlignment="1">
      <alignment horizontal="right" vertical="center"/>
    </xf>
    <xf numFmtId="176" fontId="10" fillId="8" borderId="11" xfId="33" applyNumberFormat="1" applyFont="1" applyFill="1" applyBorder="1" applyAlignment="1">
      <alignment horizontal="right" vertical="center"/>
    </xf>
    <xf numFmtId="177" fontId="10" fillId="8" borderId="11" xfId="33" applyNumberFormat="1" applyFont="1" applyFill="1" applyBorder="1" applyAlignment="1">
      <alignment horizontal="right" vertical="center"/>
    </xf>
    <xf numFmtId="182" fontId="10" fillId="8" borderId="1" xfId="33" applyNumberFormat="1" applyFont="1" applyFill="1" applyBorder="1" applyAlignment="1">
      <alignment horizontal="right" vertical="center"/>
    </xf>
    <xf numFmtId="176" fontId="10" fillId="21" borderId="39" xfId="33" applyNumberFormat="1" applyFont="1" applyFill="1" applyBorder="1" applyAlignment="1">
      <alignment horizontal="right" vertical="center"/>
    </xf>
    <xf numFmtId="177" fontId="10" fillId="33" borderId="4" xfId="33" applyNumberFormat="1" applyFont="1" applyFill="1" applyBorder="1" applyAlignment="1">
      <alignment horizontal="right" vertical="center"/>
    </xf>
    <xf numFmtId="177" fontId="10" fillId="8" borderId="9" xfId="33" applyNumberFormat="1" applyFont="1" applyFill="1" applyBorder="1" applyAlignment="1">
      <alignment horizontal="right" vertical="center"/>
    </xf>
    <xf numFmtId="176" fontId="10" fillId="8" borderId="9" xfId="33" applyNumberFormat="1" applyFont="1" applyFill="1" applyBorder="1" applyAlignment="1">
      <alignment horizontal="right" vertical="center"/>
    </xf>
    <xf numFmtId="176" fontId="10" fillId="22" borderId="4" xfId="33" applyNumberFormat="1" applyFont="1" applyFill="1" applyBorder="1" applyAlignment="1">
      <alignment horizontal="right" vertical="center"/>
    </xf>
    <xf numFmtId="9" fontId="10" fillId="19" borderId="1" xfId="26" applyFont="1" applyFill="1" applyBorder="1" applyAlignment="1">
      <alignment horizontal="right" vertical="center"/>
    </xf>
    <xf numFmtId="207" fontId="14" fillId="8" borderId="1" xfId="26" applyNumberFormat="1" applyFont="1" applyFill="1" applyBorder="1" applyAlignment="1">
      <alignment horizontal="right" vertical="center"/>
    </xf>
    <xf numFmtId="9" fontId="10" fillId="20" borderId="39" xfId="26" applyNumberFormat="1" applyFont="1" applyFill="1" applyBorder="1" applyAlignment="1">
      <alignment horizontal="right" vertical="center"/>
    </xf>
    <xf numFmtId="179" fontId="10" fillId="8" borderId="11" xfId="26" applyNumberFormat="1" applyFont="1" applyFill="1" applyBorder="1" applyAlignment="1">
      <alignment horizontal="right" vertical="center"/>
    </xf>
    <xf numFmtId="10" fontId="10" fillId="8" borderId="11" xfId="26" applyNumberFormat="1" applyFont="1" applyFill="1" applyBorder="1" applyAlignment="1">
      <alignment horizontal="right" vertical="center"/>
    </xf>
    <xf numFmtId="9" fontId="10" fillId="21" borderId="39" xfId="26" applyNumberFormat="1" applyFont="1" applyFill="1" applyBorder="1" applyAlignment="1">
      <alignment horizontal="right" vertical="center"/>
    </xf>
    <xf numFmtId="9" fontId="10" fillId="33" borderId="4" xfId="26" applyNumberFormat="1" applyFont="1" applyFill="1" applyBorder="1" applyAlignment="1">
      <alignment horizontal="right" vertical="center"/>
    </xf>
    <xf numFmtId="9" fontId="10" fillId="8" borderId="0" xfId="26" applyFont="1" applyFill="1" applyAlignment="1">
      <alignment vertical="center"/>
    </xf>
    <xf numFmtId="204" fontId="10" fillId="27" borderId="1" xfId="26" quotePrefix="1" applyNumberFormat="1" applyFont="1" applyFill="1" applyBorder="1" applyAlignment="1">
      <alignment vertical="center"/>
    </xf>
    <xf numFmtId="187" fontId="10" fillId="23" borderId="9" xfId="26" applyNumberFormat="1" applyFont="1" applyFill="1" applyBorder="1" applyAlignment="1">
      <alignment vertical="center"/>
    </xf>
    <xf numFmtId="204" fontId="10" fillId="31" borderId="1" xfId="26" applyNumberFormat="1" applyFont="1" applyFill="1" applyBorder="1" applyAlignment="1">
      <alignment horizontal="right" vertical="center"/>
    </xf>
    <xf numFmtId="204" fontId="10" fillId="31" borderId="9" xfId="26" applyNumberFormat="1" applyFont="1" applyFill="1" applyBorder="1" applyAlignment="1">
      <alignment horizontal="right" vertical="center"/>
    </xf>
    <xf numFmtId="204" fontId="10" fillId="31" borderId="48" xfId="26" applyNumberFormat="1" applyFont="1" applyFill="1" applyBorder="1" applyAlignment="1">
      <alignment horizontal="right" vertical="center"/>
    </xf>
    <xf numFmtId="38" fontId="10" fillId="8" borderId="0" xfId="33" applyNumberFormat="1" applyFont="1" applyFill="1" applyAlignment="1">
      <alignment vertical="center" wrapText="1"/>
    </xf>
    <xf numFmtId="11" fontId="10" fillId="8" borderId="0" xfId="33" applyNumberFormat="1" applyFont="1" applyFill="1" applyAlignment="1">
      <alignment vertical="center" wrapText="1"/>
    </xf>
    <xf numFmtId="0" fontId="105" fillId="8" borderId="0" xfId="33" applyFont="1" applyFill="1" applyBorder="1" applyAlignment="1">
      <alignment horizontal="left" vertical="center"/>
    </xf>
    <xf numFmtId="0" fontId="106" fillId="0" borderId="1" xfId="0" applyFont="1" applyBorder="1" applyAlignment="1">
      <alignment vertical="center"/>
    </xf>
    <xf numFmtId="49" fontId="0" fillId="0" borderId="1" xfId="0" applyNumberFormat="1" applyBorder="1" applyAlignment="1">
      <alignment horizontal="right" vertical="center"/>
    </xf>
    <xf numFmtId="0" fontId="108" fillId="0" borderId="1" xfId="0" applyFont="1" applyBorder="1" applyAlignment="1">
      <alignment vertical="center"/>
    </xf>
    <xf numFmtId="0" fontId="110" fillId="0" borderId="1" xfId="0" applyFont="1" applyBorder="1" applyAlignment="1">
      <alignment vertical="center"/>
    </xf>
    <xf numFmtId="0" fontId="113" fillId="0" borderId="1" xfId="0" applyFont="1" applyBorder="1" applyAlignment="1">
      <alignment vertical="center"/>
    </xf>
    <xf numFmtId="0" fontId="115" fillId="0" borderId="1" xfId="0" applyFont="1" applyBorder="1" applyAlignment="1">
      <alignment vertical="center"/>
    </xf>
    <xf numFmtId="0" fontId="116" fillId="0" borderId="1" xfId="0" applyFont="1" applyBorder="1" applyAlignment="1">
      <alignment vertical="center"/>
    </xf>
    <xf numFmtId="0" fontId="117" fillId="0" borderId="1" xfId="0" applyFont="1" applyBorder="1" applyAlignment="1">
      <alignment vertical="center"/>
    </xf>
    <xf numFmtId="0" fontId="118" fillId="0" borderId="1" xfId="0" applyFont="1" applyBorder="1" applyAlignment="1">
      <alignment vertical="center"/>
    </xf>
    <xf numFmtId="0" fontId="36" fillId="23" borderId="1" xfId="0" applyFont="1" applyFill="1" applyBorder="1">
      <alignment vertical="center"/>
    </xf>
    <xf numFmtId="0" fontId="14" fillId="23" borderId="1" xfId="0" applyFont="1" applyFill="1" applyBorder="1">
      <alignment vertical="center"/>
    </xf>
    <xf numFmtId="212" fontId="10" fillId="47" borderId="1" xfId="33" applyNumberFormat="1" applyFont="1" applyFill="1" applyBorder="1" applyAlignment="1">
      <alignment vertical="center"/>
    </xf>
    <xf numFmtId="212" fontId="10" fillId="47" borderId="9" xfId="33" applyNumberFormat="1" applyFont="1" applyFill="1" applyBorder="1" applyAlignment="1">
      <alignment vertical="center"/>
    </xf>
    <xf numFmtId="212" fontId="10" fillId="47" borderId="4" xfId="33" applyNumberFormat="1" applyFont="1" applyFill="1" applyBorder="1" applyAlignment="1">
      <alignment vertical="center"/>
    </xf>
    <xf numFmtId="183" fontId="10" fillId="23" borderId="48" xfId="33" applyNumberFormat="1" applyFont="1" applyFill="1" applyBorder="1" applyAlignment="1">
      <alignment vertical="center"/>
    </xf>
    <xf numFmtId="212" fontId="10" fillId="23" borderId="1" xfId="33" applyNumberFormat="1" applyFont="1" applyFill="1" applyBorder="1" applyAlignment="1">
      <alignment vertical="center"/>
    </xf>
    <xf numFmtId="212" fontId="10" fillId="23" borderId="9" xfId="33" applyNumberFormat="1" applyFont="1" applyFill="1" applyBorder="1" applyAlignment="1">
      <alignment vertical="center"/>
    </xf>
    <xf numFmtId="212" fontId="10" fillId="23" borderId="4" xfId="33" applyNumberFormat="1" applyFont="1" applyFill="1" applyBorder="1" applyAlignment="1">
      <alignment vertical="center"/>
    </xf>
    <xf numFmtId="0" fontId="75" fillId="40" borderId="54" xfId="33" applyFont="1" applyFill="1" applyBorder="1" applyAlignment="1">
      <alignment horizontal="left" vertical="center"/>
    </xf>
    <xf numFmtId="182" fontId="24" fillId="28" borderId="93" xfId="33" applyNumberFormat="1" applyFont="1" applyFill="1" applyBorder="1" applyAlignment="1">
      <alignment vertical="center"/>
    </xf>
    <xf numFmtId="212" fontId="10" fillId="31" borderId="1" xfId="33" applyNumberFormat="1" applyFont="1" applyFill="1" applyBorder="1" applyAlignment="1">
      <alignment vertical="center"/>
    </xf>
    <xf numFmtId="212" fontId="10" fillId="31" borderId="9" xfId="33" applyNumberFormat="1" applyFont="1" applyFill="1" applyBorder="1" applyAlignment="1">
      <alignment vertical="center"/>
    </xf>
    <xf numFmtId="212" fontId="10" fillId="31" borderId="4" xfId="33" applyNumberFormat="1" applyFont="1" applyFill="1" applyBorder="1" applyAlignment="1">
      <alignment vertical="center"/>
    </xf>
    <xf numFmtId="179" fontId="10" fillId="31" borderId="1" xfId="33" applyNumberFormat="1" applyFont="1" applyFill="1" applyBorder="1" applyAlignment="1">
      <alignment vertical="center"/>
    </xf>
    <xf numFmtId="179" fontId="10" fillId="31" borderId="9" xfId="33" applyNumberFormat="1" applyFont="1" applyFill="1" applyBorder="1" applyAlignment="1">
      <alignment vertical="center"/>
    </xf>
    <xf numFmtId="179" fontId="10" fillId="31" borderId="4" xfId="33" applyNumberFormat="1" applyFont="1" applyFill="1" applyBorder="1" applyAlignment="1">
      <alignment vertical="center"/>
    </xf>
    <xf numFmtId="0" fontId="121" fillId="27" borderId="0" xfId="33" applyFont="1" applyFill="1" applyAlignment="1">
      <alignment vertical="center"/>
    </xf>
    <xf numFmtId="0" fontId="10" fillId="27" borderId="19" xfId="0" applyFont="1" applyFill="1" applyBorder="1">
      <alignment vertical="center"/>
    </xf>
    <xf numFmtId="0" fontId="126" fillId="8" borderId="0" xfId="33" applyFont="1" applyFill="1" applyBorder="1" applyAlignment="1">
      <alignment horizontal="left" vertical="center"/>
    </xf>
    <xf numFmtId="177" fontId="127" fillId="8" borderId="0" xfId="33" applyNumberFormat="1" applyFont="1" applyFill="1" applyAlignment="1">
      <alignment vertical="center"/>
    </xf>
    <xf numFmtId="9" fontId="127" fillId="8" borderId="0" xfId="33" applyNumberFormat="1" applyFont="1" applyFill="1" applyBorder="1" applyAlignment="1">
      <alignment horizontal="center" vertical="center"/>
    </xf>
    <xf numFmtId="177" fontId="126" fillId="8" borderId="0" xfId="33" applyNumberFormat="1" applyFont="1" applyFill="1" applyBorder="1" applyAlignment="1">
      <alignment horizontal="right" vertical="center"/>
    </xf>
    <xf numFmtId="195" fontId="127" fillId="8" borderId="0" xfId="33" applyNumberFormat="1" applyFont="1" applyFill="1" applyBorder="1" applyAlignment="1">
      <alignment vertical="center"/>
    </xf>
    <xf numFmtId="183" fontId="46" fillId="31" borderId="1" xfId="33" applyNumberFormat="1" applyFont="1" applyFill="1" applyBorder="1" applyAlignment="1">
      <alignment vertical="center"/>
    </xf>
    <xf numFmtId="0" fontId="10" fillId="40" borderId="17" xfId="33" applyFont="1" applyFill="1" applyBorder="1" applyAlignment="1">
      <alignment horizontal="center" vertical="center"/>
    </xf>
    <xf numFmtId="0" fontId="11" fillId="8" borderId="11" xfId="33" applyFont="1" applyFill="1" applyBorder="1" applyAlignment="1">
      <alignment vertical="center"/>
    </xf>
    <xf numFmtId="0" fontId="11" fillId="8" borderId="21" xfId="33" applyFont="1" applyFill="1" applyBorder="1" applyAlignment="1">
      <alignment vertical="center"/>
    </xf>
    <xf numFmtId="0" fontId="11" fillId="8" borderId="39" xfId="33" applyFont="1" applyFill="1" applyBorder="1" applyAlignment="1">
      <alignment vertical="center"/>
    </xf>
    <xf numFmtId="0" fontId="15" fillId="0" borderId="0" xfId="39" applyFont="1" applyFill="1" applyBorder="1" applyAlignment="1">
      <alignment horizontal="left" vertical="center" wrapText="1"/>
    </xf>
    <xf numFmtId="176" fontId="24" fillId="19" borderId="94" xfId="33" applyNumberFormat="1" applyFont="1" applyFill="1" applyBorder="1" applyAlignment="1">
      <alignment vertical="center"/>
    </xf>
    <xf numFmtId="179" fontId="10" fillId="8" borderId="76" xfId="33" applyNumberFormat="1" applyFont="1" applyFill="1" applyBorder="1" applyAlignment="1">
      <alignment vertical="center"/>
    </xf>
    <xf numFmtId="0" fontId="43" fillId="27" borderId="0" xfId="32" applyFont="1" applyFill="1" applyAlignment="1">
      <alignment horizontal="left" vertical="top" wrapText="1"/>
    </xf>
    <xf numFmtId="0" fontId="65" fillId="27" borderId="0" xfId="34" applyFont="1" applyFill="1" applyAlignment="1">
      <alignment vertical="top"/>
    </xf>
    <xf numFmtId="0" fontId="128" fillId="27" borderId="0" xfId="34" applyFont="1" applyFill="1" applyAlignment="1">
      <alignment vertical="top"/>
    </xf>
    <xf numFmtId="0" fontId="15" fillId="8" borderId="1" xfId="33" applyFont="1" applyFill="1" applyBorder="1" applyAlignment="1">
      <alignment vertical="center"/>
    </xf>
    <xf numFmtId="0" fontId="84" fillId="0" borderId="19" xfId="28" applyFont="1" applyFill="1" applyBorder="1" applyAlignment="1" applyProtection="1">
      <alignment vertical="center"/>
    </xf>
    <xf numFmtId="214" fontId="10" fillId="8" borderId="1" xfId="33" applyNumberFormat="1" applyFont="1" applyFill="1" applyBorder="1" applyAlignment="1">
      <alignment vertical="center"/>
    </xf>
    <xf numFmtId="0" fontId="0" fillId="27" borderId="0" xfId="0" applyFill="1" applyBorder="1">
      <alignment vertical="center"/>
    </xf>
    <xf numFmtId="0" fontId="43" fillId="27" borderId="0" xfId="33" applyFont="1" applyFill="1" applyBorder="1" applyAlignment="1">
      <alignment vertical="center"/>
    </xf>
    <xf numFmtId="0" fontId="33" fillId="27" borderId="0" xfId="33" applyFont="1" applyFill="1" applyBorder="1" applyAlignment="1">
      <alignment vertical="center"/>
    </xf>
    <xf numFmtId="38" fontId="10" fillId="30" borderId="0" xfId="29" applyNumberFormat="1" applyFont="1" applyFill="1" applyBorder="1" applyAlignment="1">
      <alignment vertical="center"/>
    </xf>
    <xf numFmtId="0" fontId="27" fillId="27" borderId="0" xfId="33" applyFont="1" applyFill="1" applyBorder="1" applyAlignment="1">
      <alignment vertical="center" wrapText="1"/>
    </xf>
    <xf numFmtId="38" fontId="104" fillId="27" borderId="0" xfId="29" applyNumberFormat="1" applyFont="1" applyFill="1" applyBorder="1" applyAlignment="1">
      <alignment vertical="center"/>
    </xf>
    <xf numFmtId="38" fontId="10" fillId="30" borderId="0" xfId="29" applyNumberFormat="1" applyFont="1" applyFill="1" applyBorder="1" applyAlignment="1">
      <alignment horizontal="right" vertical="center"/>
    </xf>
    <xf numFmtId="182" fontId="10" fillId="27" borderId="0" xfId="33" applyNumberFormat="1" applyFont="1" applyFill="1" applyBorder="1" applyAlignment="1">
      <alignment vertical="center"/>
    </xf>
    <xf numFmtId="0" fontId="72" fillId="27" borderId="0" xfId="33" applyFont="1" applyFill="1" applyBorder="1" applyAlignment="1">
      <alignment vertical="top" wrapText="1"/>
    </xf>
    <xf numFmtId="0" fontId="23" fillId="27" borderId="0" xfId="33" applyFont="1" applyFill="1" applyAlignment="1">
      <alignment horizontal="left" vertical="top" wrapText="1"/>
    </xf>
    <xf numFmtId="0" fontId="16" fillId="9" borderId="33" xfId="33" applyFont="1" applyFill="1" applyBorder="1" applyAlignment="1">
      <alignment horizontal="left" vertical="center"/>
    </xf>
    <xf numFmtId="0" fontId="16" fillId="9" borderId="37" xfId="33" applyFont="1" applyFill="1" applyBorder="1" applyAlignment="1">
      <alignment horizontal="left" vertical="center"/>
    </xf>
    <xf numFmtId="0" fontId="43" fillId="27" borderId="0" xfId="33" applyFont="1" applyFill="1" applyAlignment="1">
      <alignment horizontal="left" vertical="top" wrapText="1"/>
    </xf>
    <xf numFmtId="0" fontId="88" fillId="23" borderId="25" xfId="33" applyFont="1" applyFill="1" applyBorder="1" applyAlignment="1">
      <alignment horizontal="left" vertical="center"/>
    </xf>
    <xf numFmtId="0" fontId="88" fillId="23" borderId="20" xfId="33" applyFont="1" applyFill="1" applyBorder="1" applyAlignment="1">
      <alignment horizontal="left" vertical="center"/>
    </xf>
    <xf numFmtId="0" fontId="86" fillId="19" borderId="25" xfId="33" applyFont="1" applyFill="1" applyBorder="1" applyAlignment="1">
      <alignment horizontal="left" vertical="center"/>
    </xf>
    <xf numFmtId="0" fontId="16" fillId="19" borderId="20" xfId="33" applyFont="1" applyFill="1" applyBorder="1" applyAlignment="1">
      <alignment horizontal="left" vertical="center"/>
    </xf>
    <xf numFmtId="0" fontId="121" fillId="27" borderId="0" xfId="33" applyFont="1" applyFill="1" applyAlignment="1">
      <alignment horizontal="left" vertical="top" wrapText="1"/>
    </xf>
    <xf numFmtId="0" fontId="48" fillId="40" borderId="42" xfId="33" applyFont="1" applyFill="1" applyBorder="1" applyAlignment="1">
      <alignment horizontal="center" vertical="center"/>
    </xf>
    <xf numFmtId="0" fontId="48" fillId="40" borderId="83" xfId="33" applyFont="1" applyFill="1" applyBorder="1" applyAlignment="1">
      <alignment horizontal="center" vertical="center"/>
    </xf>
    <xf numFmtId="0" fontId="48" fillId="40" borderId="42" xfId="33" applyFont="1" applyFill="1" applyBorder="1" applyAlignment="1">
      <alignment horizontal="center" wrapText="1"/>
    </xf>
    <xf numFmtId="0" fontId="48" fillId="40" borderId="83" xfId="33" applyFont="1" applyFill="1" applyBorder="1" applyAlignment="1">
      <alignment horizontal="center"/>
    </xf>
  </cellXfs>
  <cellStyles count="41">
    <cellStyle name="2x indented GHG Textfiels" xfId="1" xr:uid="{00000000-0005-0000-0000-000000000000}"/>
    <cellStyle name="5x indented GHG Textfiels" xfId="2" xr:uid="{00000000-0005-0000-0000-000001000000}"/>
    <cellStyle name="AggblueCels_1x" xfId="3" xr:uid="{00000000-0005-0000-0000-000002000000}"/>
    <cellStyle name="AggBoldCells" xfId="4" xr:uid="{00000000-0005-0000-0000-000003000000}"/>
    <cellStyle name="AggCels" xfId="5" xr:uid="{00000000-0005-0000-0000-000004000000}"/>
    <cellStyle name="AggOrange" xfId="6" xr:uid="{00000000-0005-0000-0000-000005000000}"/>
    <cellStyle name="AggOrange9" xfId="7" xr:uid="{00000000-0005-0000-0000-000006000000}"/>
    <cellStyle name="AggOrangeRBorder" xfId="8" xr:uid="{00000000-0005-0000-0000-000007000000}"/>
    <cellStyle name="Bold GHG Numbers (0.00)" xfId="9" xr:uid="{00000000-0005-0000-0000-000008000000}"/>
    <cellStyle name="Constants" xfId="10" xr:uid="{00000000-0005-0000-0000-000009000000}"/>
    <cellStyle name="CustomizationCells" xfId="11" xr:uid="{00000000-0005-0000-0000-00000A000000}"/>
    <cellStyle name="CustomizationGreenCells" xfId="12" xr:uid="{00000000-0005-0000-0000-00000B000000}"/>
    <cellStyle name="DocBox_EmptyRow" xfId="13" xr:uid="{00000000-0005-0000-0000-00000C000000}"/>
    <cellStyle name="Empty_B_border" xfId="14" xr:uid="{00000000-0005-0000-0000-00000D000000}"/>
    <cellStyle name="Headline" xfId="15" xr:uid="{00000000-0005-0000-0000-00000E000000}"/>
    <cellStyle name="InputCells" xfId="16" xr:uid="{00000000-0005-0000-0000-00000F000000}"/>
    <cellStyle name="InputCells12_RBBorder" xfId="17" xr:uid="{00000000-0005-0000-0000-000010000000}"/>
    <cellStyle name="Normal GHG Numbers (0.00)" xfId="18" xr:uid="{00000000-0005-0000-0000-000011000000}"/>
    <cellStyle name="Normal GHG Textfiels Bold" xfId="19" xr:uid="{00000000-0005-0000-0000-000012000000}"/>
    <cellStyle name="Normal GHG whole table" xfId="20" xr:uid="{00000000-0005-0000-0000-000013000000}"/>
    <cellStyle name="Normal GHG-Shade" xfId="21" xr:uid="{00000000-0005-0000-0000-000014000000}"/>
    <cellStyle name="Normal_HELP" xfId="22" xr:uid="{00000000-0005-0000-0000-000015000000}"/>
    <cellStyle name="Pattern" xfId="23" xr:uid="{00000000-0005-0000-0000-000016000000}"/>
    <cellStyle name="Shade_R_border" xfId="24" xr:uid="{00000000-0005-0000-0000-000017000000}"/>
    <cellStyle name="Обычный_2++_CRFReport-template" xfId="25" xr:uid="{00000000-0005-0000-0000-000018000000}"/>
    <cellStyle name="パーセント" xfId="26" builtinId="5"/>
    <cellStyle name="パーセント 2" xfId="27" xr:uid="{00000000-0005-0000-0000-00001A000000}"/>
    <cellStyle name="パーセント 4" xfId="36" xr:uid="{00000000-0005-0000-0000-00001B000000}"/>
    <cellStyle name="パーセント 5" xfId="37" xr:uid="{00000000-0005-0000-0000-00001C000000}"/>
    <cellStyle name="ハイパーリンク" xfId="28" builtinId="8"/>
    <cellStyle name="桁区切り" xfId="29" builtinId="6"/>
    <cellStyle name="桁区切り 2 2" xfId="40" xr:uid="{00000000-0005-0000-0000-00001F000000}"/>
    <cellStyle name="桁区切り 5" xfId="38" xr:uid="{00000000-0005-0000-0000-000020000000}"/>
    <cellStyle name="標準" xfId="0" builtinId="0"/>
    <cellStyle name="標準 2" xfId="30" xr:uid="{00000000-0005-0000-0000-000022000000}"/>
    <cellStyle name="標準 3" xfId="31" xr:uid="{00000000-0005-0000-0000-000023000000}"/>
    <cellStyle name="標準 6" xfId="39" xr:uid="{00000000-0005-0000-0000-000024000000}"/>
    <cellStyle name="標準_6gasデータ2001p" xfId="32" xr:uid="{00000000-0005-0000-0000-000025000000}"/>
    <cellStyle name="標準_6gasデータ2001q" xfId="33" xr:uid="{00000000-0005-0000-0000-000026000000}"/>
    <cellStyle name="標準_単位" xfId="34" xr:uid="{00000000-0005-0000-0000-000028000000}"/>
    <cellStyle name="未定義" xfId="35" xr:uid="{00000000-0005-0000-0000-000029000000}"/>
  </cellStyles>
  <dxfs count="0"/>
  <tableStyles count="0" defaultTableStyle="TableStyleMedium9" defaultPivotStyle="PivotStyleLight16"/>
  <colors>
    <mruColors>
      <color rgb="FF3D96AE"/>
      <color rgb="FF4572A7"/>
      <color rgb="FF00B0F0"/>
      <color rgb="FFC0504D"/>
      <color rgb="FFFF99FF"/>
      <color rgb="FFAABAD7"/>
      <color rgb="FFCCFFFF"/>
      <color rgb="FF9999FF"/>
      <color rgb="FF993366"/>
      <color rgb="FF66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 Id="rId4"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11.xml.rels><?xml version="1.0" encoding="UTF-8" standalone="yes"?>
<Relationships xmlns="http://schemas.openxmlformats.org/package/2006/relationships"><Relationship Id="rId2" Type="http://schemas.openxmlformats.org/officeDocument/2006/relationships/chartUserShapes" Target="../drawings/drawing16.xml"/><Relationship Id="rId1" Type="http://schemas.openxmlformats.org/officeDocument/2006/relationships/themeOverride" Target="../theme/themeOverride5.xml"/></Relationships>
</file>

<file path=xl/charts/_rels/chart12.xml.rels><?xml version="1.0" encoding="UTF-8" standalone="yes"?>
<Relationships xmlns="http://schemas.openxmlformats.org/package/2006/relationships"><Relationship Id="rId2" Type="http://schemas.openxmlformats.org/officeDocument/2006/relationships/chartUserShapes" Target="../drawings/drawing17.xml"/><Relationship Id="rId1" Type="http://schemas.openxmlformats.org/officeDocument/2006/relationships/themeOverride" Target="../theme/themeOverride6.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14.xml.rels><?xml version="1.0" encoding="UTF-8" standalone="yes"?>
<Relationships xmlns="http://schemas.openxmlformats.org/package/2006/relationships"><Relationship Id="rId2" Type="http://schemas.openxmlformats.org/officeDocument/2006/relationships/chartUserShapes" Target="../drawings/drawing20.xml"/><Relationship Id="rId1" Type="http://schemas.openxmlformats.org/officeDocument/2006/relationships/themeOverride" Target="../theme/themeOverride7.xml"/></Relationships>
</file>

<file path=xl/charts/_rels/chart15.xml.rels><?xml version="1.0" encoding="UTF-8" standalone="yes"?>
<Relationships xmlns="http://schemas.openxmlformats.org/package/2006/relationships"><Relationship Id="rId2" Type="http://schemas.openxmlformats.org/officeDocument/2006/relationships/chartUserShapes" Target="../drawings/drawing21.xml"/><Relationship Id="rId1" Type="http://schemas.openxmlformats.org/officeDocument/2006/relationships/themeOverride" Target="../theme/themeOverride8.xml"/></Relationships>
</file>

<file path=xl/charts/_rels/chart16.xml.rels><?xml version="1.0" encoding="UTF-8" standalone="yes"?>
<Relationships xmlns="http://schemas.openxmlformats.org/package/2006/relationships"><Relationship Id="rId2" Type="http://schemas.openxmlformats.org/officeDocument/2006/relationships/chartUserShapes" Target="../drawings/drawing23.xml"/><Relationship Id="rId1" Type="http://schemas.openxmlformats.org/officeDocument/2006/relationships/themeOverride" Target="../theme/themeOverride9.xml"/></Relationships>
</file>

<file path=xl/charts/_rels/chart17.xml.rels><?xml version="1.0" encoding="UTF-8" standalone="yes"?>
<Relationships xmlns="http://schemas.openxmlformats.org/package/2006/relationships"><Relationship Id="rId2" Type="http://schemas.openxmlformats.org/officeDocument/2006/relationships/chartUserShapes" Target="../drawings/drawing24.xml"/><Relationship Id="rId1" Type="http://schemas.openxmlformats.org/officeDocument/2006/relationships/themeOverride" Target="../theme/themeOverride10.xml"/></Relationships>
</file>

<file path=xl/charts/_rels/chart18.xml.rels><?xml version="1.0" encoding="UTF-8" standalone="yes"?>
<Relationships xmlns="http://schemas.openxmlformats.org/package/2006/relationships"><Relationship Id="rId2" Type="http://schemas.openxmlformats.org/officeDocument/2006/relationships/chartUserShapes" Target="../drawings/drawing25.xml"/><Relationship Id="rId1" Type="http://schemas.openxmlformats.org/officeDocument/2006/relationships/themeOverride" Target="../theme/themeOverride11.xml"/></Relationships>
</file>

<file path=xl/charts/_rels/chart19.xml.rels><?xml version="1.0" encoding="UTF-8" standalone="yes"?>
<Relationships xmlns="http://schemas.openxmlformats.org/package/2006/relationships"><Relationship Id="rId2" Type="http://schemas.openxmlformats.org/officeDocument/2006/relationships/chartUserShapes" Target="../drawings/drawing26.xml"/><Relationship Id="rId1" Type="http://schemas.openxmlformats.org/officeDocument/2006/relationships/themeOverride" Target="../theme/themeOverride12.xml"/></Relationships>
</file>

<file path=xl/charts/_rels/chart2.xml.rels><?xml version="1.0" encoding="UTF-8" standalone="yes"?>
<Relationships xmlns="http://schemas.openxmlformats.org/package/2006/relationships"><Relationship Id="rId2" Type="http://schemas.openxmlformats.org/officeDocument/2006/relationships/chartUserShapes" Target="../drawings/drawing3.xml"/><Relationship Id="rId1" Type="http://schemas.openxmlformats.org/officeDocument/2006/relationships/themeOverride" Target="../theme/themeOverride2.xml"/></Relationships>
</file>

<file path=xl/charts/_rels/chart20.xml.rels><?xml version="1.0" encoding="UTF-8" standalone="yes"?>
<Relationships xmlns="http://schemas.openxmlformats.org/package/2006/relationships"><Relationship Id="rId2" Type="http://schemas.openxmlformats.org/officeDocument/2006/relationships/chartUserShapes" Target="../drawings/drawing27.xml"/><Relationship Id="rId1" Type="http://schemas.openxmlformats.org/officeDocument/2006/relationships/themeOverride" Target="../theme/themeOverride13.xml"/></Relationships>
</file>

<file path=xl/charts/_rels/chart21.xml.rels><?xml version="1.0" encoding="UTF-8" standalone="yes"?>
<Relationships xmlns="http://schemas.openxmlformats.org/package/2006/relationships"><Relationship Id="rId2" Type="http://schemas.openxmlformats.org/officeDocument/2006/relationships/chartUserShapes" Target="../drawings/drawing28.xml"/><Relationship Id="rId1" Type="http://schemas.openxmlformats.org/officeDocument/2006/relationships/themeOverride" Target="../theme/themeOverride14.xml"/></Relationships>
</file>

<file path=xl/charts/_rels/chart22.xml.rels><?xml version="1.0" encoding="UTF-8" standalone="yes"?>
<Relationships xmlns="http://schemas.openxmlformats.org/package/2006/relationships"><Relationship Id="rId2" Type="http://schemas.openxmlformats.org/officeDocument/2006/relationships/chartUserShapes" Target="../drawings/drawing29.xml"/><Relationship Id="rId1" Type="http://schemas.openxmlformats.org/officeDocument/2006/relationships/themeOverride" Target="../theme/themeOverride15.xml"/></Relationships>
</file>

<file path=xl/charts/_rels/chart23.xml.rels><?xml version="1.0" encoding="UTF-8" standalone="yes"?>
<Relationships xmlns="http://schemas.openxmlformats.org/package/2006/relationships"><Relationship Id="rId2" Type="http://schemas.openxmlformats.org/officeDocument/2006/relationships/chartUserShapes" Target="../drawings/drawing30.xml"/><Relationship Id="rId1" Type="http://schemas.openxmlformats.org/officeDocument/2006/relationships/themeOverride" Target="../theme/themeOverride16.xml"/></Relationships>
</file>

<file path=xl/charts/_rels/chart24.xml.rels><?xml version="1.0" encoding="UTF-8" standalone="yes"?>
<Relationships xmlns="http://schemas.openxmlformats.org/package/2006/relationships"><Relationship Id="rId1" Type="http://schemas.openxmlformats.org/officeDocument/2006/relationships/chartUserShapes" Target="../drawings/drawing31.xml"/></Relationships>
</file>

<file path=xl/charts/_rels/chart25.xml.rels><?xml version="1.0" encoding="UTF-8" standalone="yes"?>
<Relationships xmlns="http://schemas.openxmlformats.org/package/2006/relationships"><Relationship Id="rId2" Type="http://schemas.openxmlformats.org/officeDocument/2006/relationships/chartUserShapes" Target="../drawings/drawing32.xml"/><Relationship Id="rId1" Type="http://schemas.openxmlformats.org/officeDocument/2006/relationships/themeOverride" Target="../theme/themeOverride17.xml"/></Relationships>
</file>

<file path=xl/charts/_rels/chart26.xml.rels><?xml version="1.0" encoding="UTF-8" standalone="yes"?>
<Relationships xmlns="http://schemas.openxmlformats.org/package/2006/relationships"><Relationship Id="rId2" Type="http://schemas.openxmlformats.org/officeDocument/2006/relationships/chartUserShapes" Target="../drawings/drawing33.xml"/><Relationship Id="rId1" Type="http://schemas.openxmlformats.org/officeDocument/2006/relationships/themeOverride" Target="../theme/themeOverride18.xml"/></Relationships>
</file>

<file path=xl/charts/_rels/chart27.xml.rels><?xml version="1.0" encoding="UTF-8" standalone="yes"?>
<Relationships xmlns="http://schemas.openxmlformats.org/package/2006/relationships"><Relationship Id="rId2" Type="http://schemas.openxmlformats.org/officeDocument/2006/relationships/chartUserShapes" Target="../drawings/drawing34.xml"/><Relationship Id="rId1" Type="http://schemas.openxmlformats.org/officeDocument/2006/relationships/themeOverride" Target="../theme/themeOverride19.xml"/></Relationships>
</file>

<file path=xl/charts/_rels/chart3.xml.rels><?xml version="1.0" encoding="UTF-8" standalone="yes"?>
<Relationships xmlns="http://schemas.openxmlformats.org/package/2006/relationships"><Relationship Id="rId2" Type="http://schemas.openxmlformats.org/officeDocument/2006/relationships/chartUserShapes" Target="../drawings/drawing4.xml"/><Relationship Id="rId1" Type="http://schemas.openxmlformats.org/officeDocument/2006/relationships/themeOverride" Target="../theme/themeOverride3.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5.xml.rels><?xml version="1.0" encoding="UTF-8" standalone="yes"?>
<Relationships xmlns="http://schemas.openxmlformats.org/package/2006/relationships"><Relationship Id="rId2" Type="http://schemas.openxmlformats.org/officeDocument/2006/relationships/chartUserShapes" Target="../drawings/drawing7.xml"/><Relationship Id="rId1" Type="http://schemas.openxmlformats.org/officeDocument/2006/relationships/themeOverride" Target="../theme/themeOverride4.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lgn="ctr">
              <a:defRPr sz="1600" b="0" i="0" u="none" strike="noStrike" kern="1200" spc="0" baseline="0">
                <a:solidFill>
                  <a:schemeClr val="tx1">
                    <a:lumMod val="65000"/>
                    <a:lumOff val="35000"/>
                  </a:schemeClr>
                </a:solidFill>
                <a:latin typeface="+mn-lt"/>
                <a:ea typeface="+mn-ea"/>
                <a:cs typeface="+mn-cs"/>
              </a:defRPr>
            </a:pPr>
            <a:r>
              <a:rPr lang="ja-JP" altLang="en-US" sz="1600" b="1" baseline="0">
                <a:solidFill>
                  <a:schemeClr val="tx1"/>
                </a:solidFill>
                <a:latin typeface="+mn-ea"/>
                <a:ea typeface="+mn-ea"/>
              </a:rPr>
              <a:t>各温室効果ガスの排出量シェア</a:t>
            </a:r>
          </a:p>
        </c:rich>
      </c:tx>
      <c:layout>
        <c:manualLayout>
          <c:xMode val="edge"/>
          <c:yMode val="edge"/>
          <c:x val="0.31437570509832091"/>
          <c:y val="2.4411727852612693E-2"/>
        </c:manualLayout>
      </c:layout>
      <c:overlay val="0"/>
      <c:spPr>
        <a:noFill/>
        <a:ln>
          <a:noFill/>
        </a:ln>
        <a:effectLst/>
      </c:spPr>
      <c:txPr>
        <a:bodyPr rot="0" spcFirstLastPara="1" vertOverflow="ellipsis" vert="horz" wrap="square" anchor="ctr" anchorCtr="1"/>
        <a:lstStyle/>
        <a:p>
          <a:pPr algn="ctr">
            <a:defRPr sz="16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21132724302296407"/>
          <c:y val="0.28628160239181111"/>
          <c:w val="0.62932333761143289"/>
          <c:h val="0.67952902774539514"/>
        </c:manualLayout>
      </c:layout>
      <c:doughnutChart>
        <c:varyColors val="1"/>
        <c:ser>
          <c:idx val="1"/>
          <c:order val="0"/>
          <c:tx>
            <c:strRef>
              <c:f>'リンク切公表時非表示（グラフの添え物）'!$BC$3:$BC$4</c:f>
              <c:strCache>
                <c:ptCount val="2"/>
                <c:pt idx="0">
                  <c:v>2018年度</c:v>
                </c:pt>
                <c:pt idx="1">
                  <c:v>速報値</c:v>
                </c:pt>
              </c:strCache>
            </c:strRef>
          </c:tx>
          <c:spPr>
            <a:noFill/>
            <a:ln>
              <a:noFill/>
            </a:ln>
          </c:spPr>
          <c:dPt>
            <c:idx val="0"/>
            <c:bubble3D val="0"/>
            <c:spPr>
              <a:noFill/>
              <a:ln w="19050">
                <a:noFill/>
              </a:ln>
              <a:effectLst/>
            </c:spPr>
            <c:extLst>
              <c:ext xmlns:c16="http://schemas.microsoft.com/office/drawing/2014/chart" uri="{C3380CC4-5D6E-409C-BE32-E72D297353CC}">
                <c16:uniqueId val="{00000001-CDC9-4CA9-BD43-8071315F03EE}"/>
              </c:ext>
            </c:extLst>
          </c:dPt>
          <c:dLbls>
            <c:dLbl>
              <c:idx val="0"/>
              <c:layout>
                <c:manualLayout>
                  <c:x val="1.1273742334298959E-3"/>
                  <c:y val="-0.10392627438313408"/>
                </c:manualLayout>
              </c:layout>
              <c:tx>
                <c:rich>
                  <a:bodyPr rot="0" spcFirstLastPara="1" vertOverflow="ellipsis" vert="horz" wrap="square" lIns="38100" tIns="0" rIns="38100" bIns="0" anchor="ctr" anchorCtr="1">
                    <a:noAutofit/>
                  </a:bodyPr>
                  <a:lstStyle/>
                  <a:p>
                    <a:pPr>
                      <a:defRPr sz="900" b="0" i="0" u="none" strike="noStrike" kern="1200" baseline="0">
                        <a:solidFill>
                          <a:schemeClr val="tx1"/>
                        </a:solidFill>
                        <a:latin typeface="+mj-ea"/>
                        <a:ea typeface="+mj-ea"/>
                        <a:cs typeface="+mn-cs"/>
                      </a:defRPr>
                    </a:pPr>
                    <a:fld id="{38B5CA8E-8DAB-4AA9-938F-81F3228CA595}" type="SERIESNAME">
                      <a:rPr lang="ja-JP" altLang="en-US" sz="1600">
                        <a:solidFill>
                          <a:schemeClr val="tx1"/>
                        </a:solidFill>
                        <a:latin typeface="+mj-ea"/>
                        <a:ea typeface="+mj-ea"/>
                      </a:rPr>
                      <a:pPr>
                        <a:defRPr>
                          <a:solidFill>
                            <a:schemeClr val="tx1"/>
                          </a:solidFill>
                          <a:latin typeface="+mj-ea"/>
                          <a:ea typeface="+mj-ea"/>
                        </a:defRPr>
                      </a:pPr>
                      <a:t>[系列名]</a:t>
                    </a:fld>
                    <a:endParaRPr lang="ja-JP" altLang="en-US" sz="1600" baseline="0">
                      <a:solidFill>
                        <a:schemeClr val="tx1"/>
                      </a:solidFill>
                      <a:latin typeface="+mj-ea"/>
                      <a:ea typeface="+mj-ea"/>
                    </a:endParaRPr>
                  </a:p>
                  <a:p>
                    <a:pPr>
                      <a:defRPr>
                        <a:solidFill>
                          <a:schemeClr val="tx1"/>
                        </a:solidFill>
                        <a:latin typeface="+mj-ea"/>
                        <a:ea typeface="+mj-ea"/>
                      </a:defRPr>
                    </a:pPr>
                    <a:r>
                      <a:rPr lang="ja-JP" altLang="en-US" sz="1600" baseline="0">
                        <a:solidFill>
                          <a:schemeClr val="tx1"/>
                        </a:solidFill>
                        <a:latin typeface="+mj-ea"/>
                        <a:ea typeface="+mj-ea"/>
                      </a:rPr>
                      <a:t> </a:t>
                    </a:r>
                    <a:fld id="{A36F8668-6139-4DD9-A260-52721D3FE21F}" type="VALUE">
                      <a:rPr lang="ja-JP" altLang="en-US" sz="1600" b="1" baseline="0">
                        <a:solidFill>
                          <a:schemeClr val="tx1"/>
                        </a:solidFill>
                        <a:latin typeface="+mj-ea"/>
                        <a:ea typeface="+mj-ea"/>
                      </a:rPr>
                      <a:pPr>
                        <a:defRPr>
                          <a:solidFill>
                            <a:schemeClr val="tx1"/>
                          </a:solidFill>
                          <a:latin typeface="+mj-ea"/>
                          <a:ea typeface="+mj-ea"/>
                        </a:defRPr>
                      </a:pPr>
                      <a:t>[値]</a:t>
                    </a:fld>
                    <a:endParaRPr lang="ja-JP" altLang="en-US" sz="1600" baseline="0">
                      <a:solidFill>
                        <a:schemeClr val="tx1"/>
                      </a:solidFill>
                      <a:latin typeface="+mj-ea"/>
                      <a:ea typeface="+mj-ea"/>
                    </a:endParaRPr>
                  </a:p>
                </c:rich>
              </c:tx>
              <c:numFmt formatCode="##&quot;億&quot;#,###&quot;万トン&quot;" sourceLinked="0"/>
              <c:spPr>
                <a:noFill/>
                <a:ln>
                  <a:noFill/>
                </a:ln>
                <a:effectLst/>
              </c:spPr>
              <c:txPr>
                <a:bodyPr rot="0" spcFirstLastPara="1" vertOverflow="ellipsis" vert="horz" wrap="square" lIns="38100" tIns="0" rIns="38100" bIns="0" anchor="ctr" anchorCtr="1">
                  <a:noAutofit/>
                </a:bodyPr>
                <a:lstStyle/>
                <a:p>
                  <a:pPr>
                    <a:defRPr sz="900" b="0" i="0" u="none" strike="noStrike" kern="1200" baseline="0">
                      <a:solidFill>
                        <a:schemeClr val="tx1"/>
                      </a:solidFill>
                      <a:latin typeface="+mj-ea"/>
                      <a:ea typeface="+mj-ea"/>
                      <a:cs typeface="+mn-cs"/>
                    </a:defRPr>
                  </a:pPr>
                  <a:endParaRPr lang="ja-JP"/>
                </a:p>
              </c:txPr>
              <c:showLegendKey val="0"/>
              <c:showVal val="1"/>
              <c:showCatName val="0"/>
              <c:showSerName val="1"/>
              <c:showPercent val="0"/>
              <c:showBubbleSize val="0"/>
              <c:separator>
</c:separator>
              <c:extLst>
                <c:ext xmlns:c15="http://schemas.microsoft.com/office/drawing/2012/chart" uri="{CE6537A1-D6FC-4f65-9D91-7224C49458BB}">
                  <c15:layout>
                    <c:manualLayout>
                      <c:w val="0.53114429267168506"/>
                      <c:h val="0.16631325495063728"/>
                    </c:manualLayout>
                  </c15:layout>
                  <c15:dlblFieldTable/>
                  <c15:showDataLabelsRange val="0"/>
                </c:ext>
                <c:ext xmlns:c16="http://schemas.microsoft.com/office/drawing/2014/chart" uri="{C3380CC4-5D6E-409C-BE32-E72D297353CC}">
                  <c16:uniqueId val="{00000001-CDC9-4CA9-BD43-8071315F03E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1"/>
            <c:showPercent val="0"/>
            <c:showBubbleSize val="0"/>
            <c:separator>
</c:separator>
            <c:showLeaderLines val="0"/>
            <c:extLst>
              <c:ext xmlns:c15="http://schemas.microsoft.com/office/drawing/2012/chart" uri="{CE6537A1-D6FC-4f65-9D91-7224C49458BB}"/>
            </c:extLst>
          </c:dLbls>
          <c:cat>
            <c:strRef>
              <c:f>'リンク切公表時非表示（グラフの添え物）'!$Y$3:$Y$9</c:f>
              <c:strCache>
                <c:ptCount val="7"/>
                <c:pt idx="0">
                  <c:v>CO₂ </c:v>
                </c:pt>
                <c:pt idx="1">
                  <c:v>CH₄</c:v>
                </c:pt>
                <c:pt idx="2">
                  <c:v>N₂O</c:v>
                </c:pt>
                <c:pt idx="3">
                  <c:v>HFCs</c:v>
                </c:pt>
                <c:pt idx="4">
                  <c:v>PFCs</c:v>
                </c:pt>
                <c:pt idx="5">
                  <c:v>SF₆</c:v>
                </c:pt>
                <c:pt idx="6">
                  <c:v>NF₃</c:v>
                </c:pt>
              </c:strCache>
            </c:strRef>
          </c:cat>
          <c:val>
            <c:numRef>
              <c:f>'リンク切公表時非表示（グラフの添え物）'!$BC$5</c:f>
              <c:numCache>
                <c:formatCode>##"億"#,###"万t"</c:formatCode>
                <c:ptCount val="1"/>
                <c:pt idx="0">
                  <c:v>124400</c:v>
                </c:pt>
              </c:numCache>
            </c:numRef>
          </c:val>
          <c:extLst>
            <c:ext xmlns:c16="http://schemas.microsoft.com/office/drawing/2014/chart" uri="{C3380CC4-5D6E-409C-BE32-E72D297353CC}">
              <c16:uniqueId val="{00000002-CDC9-4CA9-BD43-8071315F03EE}"/>
            </c:ext>
          </c:extLst>
        </c:ser>
        <c:ser>
          <c:idx val="0"/>
          <c:order val="1"/>
          <c:tx>
            <c:v>2018年度総排出に占める各種温室効果ガスの排出割合</c:v>
          </c:tx>
          <c:spPr>
            <a:ln w="6350">
              <a:solidFill>
                <a:schemeClr val="tx1">
                  <a:lumMod val="95000"/>
                  <a:lumOff val="5000"/>
                </a:schemeClr>
              </a:solidFill>
            </a:ln>
          </c:spPr>
          <c:dPt>
            <c:idx val="0"/>
            <c:bubble3D val="0"/>
            <c:spPr>
              <a:solidFill>
                <a:schemeClr val="accent1"/>
              </a:solidFill>
              <a:ln w="6350">
                <a:solidFill>
                  <a:schemeClr val="tx1">
                    <a:lumMod val="95000"/>
                    <a:lumOff val="5000"/>
                  </a:schemeClr>
                </a:solidFill>
              </a:ln>
              <a:effectLst/>
            </c:spPr>
            <c:extLst>
              <c:ext xmlns:c16="http://schemas.microsoft.com/office/drawing/2014/chart" uri="{C3380CC4-5D6E-409C-BE32-E72D297353CC}">
                <c16:uniqueId val="{00000004-CDC9-4CA9-BD43-8071315F03EE}"/>
              </c:ext>
            </c:extLst>
          </c:dPt>
          <c:dPt>
            <c:idx val="1"/>
            <c:bubble3D val="0"/>
            <c:spPr>
              <a:solidFill>
                <a:schemeClr val="accent2"/>
              </a:solidFill>
              <a:ln w="6350">
                <a:solidFill>
                  <a:schemeClr val="tx1">
                    <a:lumMod val="95000"/>
                    <a:lumOff val="5000"/>
                  </a:schemeClr>
                </a:solidFill>
              </a:ln>
              <a:effectLst/>
            </c:spPr>
            <c:extLst>
              <c:ext xmlns:c16="http://schemas.microsoft.com/office/drawing/2014/chart" uri="{C3380CC4-5D6E-409C-BE32-E72D297353CC}">
                <c16:uniqueId val="{00000006-CDC9-4CA9-BD43-8071315F03EE}"/>
              </c:ext>
            </c:extLst>
          </c:dPt>
          <c:dPt>
            <c:idx val="2"/>
            <c:bubble3D val="0"/>
            <c:spPr>
              <a:solidFill>
                <a:schemeClr val="accent3"/>
              </a:solidFill>
              <a:ln w="6350">
                <a:solidFill>
                  <a:schemeClr val="tx1">
                    <a:lumMod val="95000"/>
                    <a:lumOff val="5000"/>
                  </a:schemeClr>
                </a:solidFill>
              </a:ln>
              <a:effectLst/>
            </c:spPr>
            <c:extLst>
              <c:ext xmlns:c16="http://schemas.microsoft.com/office/drawing/2014/chart" uri="{C3380CC4-5D6E-409C-BE32-E72D297353CC}">
                <c16:uniqueId val="{00000008-CDC9-4CA9-BD43-8071315F03EE}"/>
              </c:ext>
            </c:extLst>
          </c:dPt>
          <c:dPt>
            <c:idx val="3"/>
            <c:bubble3D val="0"/>
            <c:spPr>
              <a:solidFill>
                <a:schemeClr val="accent4"/>
              </a:solidFill>
              <a:ln w="6350">
                <a:solidFill>
                  <a:schemeClr val="tx1">
                    <a:lumMod val="95000"/>
                    <a:lumOff val="5000"/>
                  </a:schemeClr>
                </a:solidFill>
              </a:ln>
              <a:effectLst/>
            </c:spPr>
            <c:extLst>
              <c:ext xmlns:c16="http://schemas.microsoft.com/office/drawing/2014/chart" uri="{C3380CC4-5D6E-409C-BE32-E72D297353CC}">
                <c16:uniqueId val="{0000000A-CDC9-4CA9-BD43-8071315F03EE}"/>
              </c:ext>
            </c:extLst>
          </c:dPt>
          <c:dPt>
            <c:idx val="4"/>
            <c:bubble3D val="0"/>
            <c:spPr>
              <a:solidFill>
                <a:schemeClr val="accent5"/>
              </a:solidFill>
              <a:ln w="6350">
                <a:solidFill>
                  <a:schemeClr val="tx1">
                    <a:lumMod val="95000"/>
                    <a:lumOff val="5000"/>
                  </a:schemeClr>
                </a:solidFill>
              </a:ln>
              <a:effectLst/>
            </c:spPr>
            <c:extLst>
              <c:ext xmlns:c16="http://schemas.microsoft.com/office/drawing/2014/chart" uri="{C3380CC4-5D6E-409C-BE32-E72D297353CC}">
                <c16:uniqueId val="{0000000C-CDC9-4CA9-BD43-8071315F03EE}"/>
              </c:ext>
            </c:extLst>
          </c:dPt>
          <c:dPt>
            <c:idx val="5"/>
            <c:bubble3D val="0"/>
            <c:spPr>
              <a:solidFill>
                <a:schemeClr val="accent6"/>
              </a:solidFill>
              <a:ln w="6350">
                <a:solidFill>
                  <a:schemeClr val="tx1">
                    <a:lumMod val="95000"/>
                    <a:lumOff val="5000"/>
                  </a:schemeClr>
                </a:solidFill>
              </a:ln>
              <a:effectLst/>
            </c:spPr>
            <c:extLst>
              <c:ext xmlns:c16="http://schemas.microsoft.com/office/drawing/2014/chart" uri="{C3380CC4-5D6E-409C-BE32-E72D297353CC}">
                <c16:uniqueId val="{0000000E-CDC9-4CA9-BD43-8071315F03EE}"/>
              </c:ext>
            </c:extLst>
          </c:dPt>
          <c:dPt>
            <c:idx val="6"/>
            <c:bubble3D val="0"/>
            <c:spPr>
              <a:solidFill>
                <a:schemeClr val="accent1">
                  <a:lumMod val="60000"/>
                </a:schemeClr>
              </a:solidFill>
              <a:ln w="6350">
                <a:solidFill>
                  <a:schemeClr val="tx1">
                    <a:lumMod val="95000"/>
                    <a:lumOff val="5000"/>
                  </a:schemeClr>
                </a:solidFill>
              </a:ln>
              <a:effectLst/>
            </c:spPr>
            <c:extLst>
              <c:ext xmlns:c16="http://schemas.microsoft.com/office/drawing/2014/chart" uri="{C3380CC4-5D6E-409C-BE32-E72D297353CC}">
                <c16:uniqueId val="{00000010-CDC9-4CA9-BD43-8071315F03EE}"/>
              </c:ext>
            </c:extLst>
          </c:dPt>
          <c:dPt>
            <c:idx val="7"/>
            <c:bubble3D val="0"/>
            <c:spPr>
              <a:solidFill>
                <a:schemeClr val="accent2">
                  <a:lumMod val="60000"/>
                </a:schemeClr>
              </a:solidFill>
              <a:ln w="6350">
                <a:solidFill>
                  <a:schemeClr val="tx1">
                    <a:lumMod val="95000"/>
                    <a:lumOff val="5000"/>
                  </a:schemeClr>
                </a:solidFill>
              </a:ln>
              <a:effectLst/>
            </c:spPr>
            <c:extLst>
              <c:ext xmlns:c16="http://schemas.microsoft.com/office/drawing/2014/chart" uri="{C3380CC4-5D6E-409C-BE32-E72D297353CC}">
                <c16:uniqueId val="{00000012-CDC9-4CA9-BD43-8071315F03EE}"/>
              </c:ext>
            </c:extLst>
          </c:dPt>
          <c:dPt>
            <c:idx val="8"/>
            <c:bubble3D val="0"/>
            <c:spPr>
              <a:solidFill>
                <a:schemeClr val="accent3">
                  <a:lumMod val="60000"/>
                </a:schemeClr>
              </a:solidFill>
              <a:ln w="6350">
                <a:solidFill>
                  <a:schemeClr val="tx1">
                    <a:lumMod val="95000"/>
                    <a:lumOff val="5000"/>
                  </a:schemeClr>
                </a:solidFill>
              </a:ln>
              <a:effectLst/>
            </c:spPr>
            <c:extLst>
              <c:ext xmlns:c16="http://schemas.microsoft.com/office/drawing/2014/chart" uri="{C3380CC4-5D6E-409C-BE32-E72D297353CC}">
                <c16:uniqueId val="{00000014-CDC9-4CA9-BD43-8071315F03EE}"/>
              </c:ext>
            </c:extLst>
          </c:dPt>
          <c:dLbls>
            <c:dLbl>
              <c:idx val="0"/>
              <c:layout>
                <c:manualLayout>
                  <c:x val="0.1497755431573683"/>
                  <c:y val="4.5643037042282258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CDC9-4CA9-BD43-8071315F03EE}"/>
                </c:ext>
              </c:extLst>
            </c:dLbl>
            <c:dLbl>
              <c:idx val="1"/>
              <c:layout>
                <c:manualLayout>
                  <c:x val="-0.22155220830039699"/>
                  <c:y val="-6.8263276847765272E-2"/>
                </c:manualLayout>
              </c:layout>
              <c:numFmt formatCode="0.0%" sourceLinked="0"/>
              <c:spPr>
                <a:noFill/>
                <a:ln>
                  <a:noFill/>
                </a:ln>
                <a:effectLst/>
              </c:spPr>
              <c:txPr>
                <a:bodyPr rot="0" spcFirstLastPara="1" vertOverflow="ellipsis" vert="horz" wrap="square" lIns="38100" tIns="19050" rIns="38100" bIns="19050" anchor="ctr" anchorCtr="1">
                  <a:noAutofit/>
                </a:bodyPr>
                <a:lstStyle/>
                <a:p>
                  <a:pPr>
                    <a:defRPr sz="1400" b="0" i="0" u="none" strike="noStrike" kern="1200" baseline="0">
                      <a:solidFill>
                        <a:sysClr val="windowText" lastClr="000000"/>
                      </a:solidFill>
                      <a:latin typeface="+mn-lt"/>
                      <a:ea typeface="+mn-ea"/>
                      <a:cs typeface="+mn-cs"/>
                    </a:defRPr>
                  </a:pPr>
                  <a:endParaRPr lang="ja-JP"/>
                </a:p>
              </c:txPr>
              <c:showLegendKey val="0"/>
              <c:showVal val="0"/>
              <c:showCatName val="1"/>
              <c:showSerName val="0"/>
              <c:showPercent val="1"/>
              <c:showBubbleSize val="0"/>
              <c:extLst>
                <c:ext xmlns:c15="http://schemas.microsoft.com/office/drawing/2012/chart" uri="{CE6537A1-D6FC-4f65-9D91-7224C49458BB}">
                  <c15:layout>
                    <c:manualLayout>
                      <c:w val="7.9050100945171439E-2"/>
                      <c:h val="0.10245406360932219"/>
                    </c:manualLayout>
                  </c15:layout>
                </c:ext>
                <c:ext xmlns:c16="http://schemas.microsoft.com/office/drawing/2014/chart" uri="{C3380CC4-5D6E-409C-BE32-E72D297353CC}">
                  <c16:uniqueId val="{00000006-CDC9-4CA9-BD43-8071315F03EE}"/>
                </c:ext>
              </c:extLst>
            </c:dLbl>
            <c:dLbl>
              <c:idx val="2"/>
              <c:layout>
                <c:manualLayout>
                  <c:x val="-0.16115836961790922"/>
                  <c:y val="-0.15916263864672786"/>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8-CDC9-4CA9-BD43-8071315F03EE}"/>
                </c:ext>
              </c:extLst>
            </c:dLbl>
            <c:dLbl>
              <c:idx val="3"/>
              <c:layout>
                <c:manualLayout>
                  <c:x val="-8.8906222022299225E-2"/>
                  <c:y val="-0.15426717150298094"/>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A-CDC9-4CA9-BD43-8071315F03EE}"/>
                </c:ext>
              </c:extLst>
            </c:dLbl>
            <c:dLbl>
              <c:idx val="4"/>
              <c:layout>
                <c:manualLayout>
                  <c:x val="-1.4834153648619812E-2"/>
                  <c:y val="-0.17355135408344474"/>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C-CDC9-4CA9-BD43-8071315F03EE}"/>
                </c:ext>
              </c:extLst>
            </c:dLbl>
            <c:dLbl>
              <c:idx val="5"/>
              <c:layout>
                <c:manualLayout>
                  <c:x val="8.7869786048380402E-2"/>
                  <c:y val="-0.1757674376384528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E-CDC9-4CA9-BD43-8071315F03EE}"/>
                </c:ext>
              </c:extLst>
            </c:dLbl>
            <c:dLbl>
              <c:idx val="6"/>
              <c:layout>
                <c:manualLayout>
                  <c:x val="0.24128303069868262"/>
                  <c:y val="-0.1515528344448604"/>
                </c:manualLayout>
              </c:layout>
              <c:numFmt formatCode="0.00%" sourceLinked="0"/>
              <c:spPr>
                <a:noFill/>
                <a:ln>
                  <a:noFill/>
                </a:ln>
                <a:effectLst/>
              </c:spPr>
              <c:txPr>
                <a:bodyPr rot="0" spcFirstLastPara="1" vertOverflow="ellipsis" vert="horz" wrap="square" lIns="38100" tIns="19050" rIns="38100" bIns="19050" anchor="ctr" anchorCtr="1">
                  <a:noAutofit/>
                </a:bodyPr>
                <a:lstStyle/>
                <a:p>
                  <a:pPr>
                    <a:defRPr sz="1400" b="0" i="0" u="none" strike="noStrike" kern="1200" baseline="0">
                      <a:solidFill>
                        <a:sysClr val="windowText" lastClr="000000"/>
                      </a:solidFill>
                      <a:latin typeface="+mn-lt"/>
                      <a:ea typeface="+mn-ea"/>
                      <a:cs typeface="+mn-cs"/>
                    </a:defRPr>
                  </a:pPr>
                  <a:endParaRPr lang="ja-JP"/>
                </a:p>
              </c:txPr>
              <c:showLegendKey val="0"/>
              <c:showVal val="0"/>
              <c:showCatName val="1"/>
              <c:showSerName val="0"/>
              <c:showPercent val="1"/>
              <c:showBubbleSize val="0"/>
              <c:extLst>
                <c:ext xmlns:c15="http://schemas.microsoft.com/office/drawing/2012/chart" uri="{CE6537A1-D6FC-4f65-9D91-7224C49458BB}">
                  <c15:layout>
                    <c:manualLayout>
                      <c:w val="0.15892810194910406"/>
                      <c:h val="0.14493576376478026"/>
                    </c:manualLayout>
                  </c15:layout>
                </c:ext>
                <c:ext xmlns:c16="http://schemas.microsoft.com/office/drawing/2014/chart" uri="{C3380CC4-5D6E-409C-BE32-E72D297353CC}">
                  <c16:uniqueId val="{00000010-CDC9-4CA9-BD43-8071315F03EE}"/>
                </c:ext>
              </c:extLst>
            </c:dLbl>
            <c:dLbl>
              <c:idx val="7"/>
              <c:delete val="1"/>
              <c:extLst>
                <c:ext xmlns:c15="http://schemas.microsoft.com/office/drawing/2012/chart" uri="{CE6537A1-D6FC-4f65-9D91-7224C49458BB}"/>
                <c:ext xmlns:c16="http://schemas.microsoft.com/office/drawing/2014/chart" uri="{C3380CC4-5D6E-409C-BE32-E72D297353CC}">
                  <c16:uniqueId val="{00000012-CDC9-4CA9-BD43-8071315F03EE}"/>
                </c:ext>
              </c:extLst>
            </c:dLbl>
            <c:dLbl>
              <c:idx val="8"/>
              <c:layout>
                <c:manualLayout>
                  <c:x val="0.3000000000000001"/>
                  <c:y val="-0.1040214255039922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14-CDC9-4CA9-BD43-8071315F03EE}"/>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ysClr val="windowText" lastClr="000000"/>
                    </a:solidFill>
                    <a:latin typeface="+mn-lt"/>
                    <a:ea typeface="+mn-ea"/>
                    <a:cs typeface="+mn-cs"/>
                  </a:defRPr>
                </a:pPr>
                <a:endParaRPr lang="ja-JP"/>
              </a:p>
            </c:txPr>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'リンク切公表時非表示（グラフの添え物）'!$Y$3:$Y$9</c:f>
              <c:strCache>
                <c:ptCount val="7"/>
                <c:pt idx="0">
                  <c:v>CO₂ </c:v>
                </c:pt>
                <c:pt idx="1">
                  <c:v>CH₄</c:v>
                </c:pt>
                <c:pt idx="2">
                  <c:v>N₂O</c:v>
                </c:pt>
                <c:pt idx="3">
                  <c:v>HFCs</c:v>
                </c:pt>
                <c:pt idx="4">
                  <c:v>PFCs</c:v>
                </c:pt>
                <c:pt idx="5">
                  <c:v>SF₆</c:v>
                </c:pt>
                <c:pt idx="6">
                  <c:v>NF₃</c:v>
                </c:pt>
              </c:strCache>
            </c:strRef>
          </c:cat>
          <c:val>
            <c:numRef>
              <c:f>('1.Total'!$BC$21,'1.Total'!$BC$24:$BC$25,'1.Total'!$BC$27:$BC$30)</c:f>
              <c:numCache>
                <c:formatCode>#0.0%;[Red]\-#0.0%</c:formatCode>
                <c:ptCount val="7"/>
                <c:pt idx="0">
                  <c:v>0.91565538310092742</c:v>
                </c:pt>
                <c:pt idx="1">
                  <c:v>2.3870439986250637E-2</c:v>
                </c:pt>
                <c:pt idx="2">
                  <c:v>1.6275066743265607E-2</c:v>
                </c:pt>
                <c:pt idx="3">
                  <c:v>3.9464570391125359E-2</c:v>
                </c:pt>
                <c:pt idx="4" formatCode="#0.00%;[Red]\-#0.00%">
                  <c:v>2.8027273848147383E-3</c:v>
                </c:pt>
                <c:pt idx="5" formatCode="#0.00%;[Red]\-#0.00%">
                  <c:v>1.7047375330916691E-3</c:v>
                </c:pt>
                <c:pt idx="6" formatCode="#0.00%;[Red]\-#0.00%">
                  <c:v>2.2707486052457959E-4</c:v>
                </c:pt>
              </c:numCache>
            </c:numRef>
          </c:val>
          <c:extLst>
            <c:ext xmlns:c16="http://schemas.microsoft.com/office/drawing/2014/chart" uri="{C3380CC4-5D6E-409C-BE32-E72D297353CC}">
              <c16:uniqueId val="{00000015-CDC9-4CA9-BD43-8071315F03EE}"/>
            </c:ext>
          </c:extLst>
        </c:ser>
        <c:dLbls>
          <c:showLegendKey val="0"/>
          <c:showVal val="0"/>
          <c:showCatName val="0"/>
          <c:showSerName val="0"/>
          <c:showPercent val="1"/>
          <c:showBubbleSize val="0"/>
          <c:showLeaderLines val="0"/>
        </c:dLbls>
        <c:firstSliceAng val="0"/>
        <c:holeSize val="13"/>
      </c:doughnutChart>
      <c:spPr>
        <a:noFill/>
        <a:ln>
          <a:noFill/>
        </a:ln>
        <a:effectLst/>
      </c:spPr>
    </c:plotArea>
    <c:plotVisOnly val="1"/>
    <c:dispBlanksAs val="zero"/>
    <c:showDLblsOverMax val="0"/>
  </c:chart>
  <c:spPr>
    <a:noFill/>
    <a:ln w="9525" cap="flat" cmpd="sng" algn="ctr">
      <a:noFill/>
      <a:round/>
    </a:ln>
    <a:effectLst/>
  </c:spPr>
  <c:txPr>
    <a:bodyPr/>
    <a:lstStyle/>
    <a:p>
      <a:pPr>
        <a:defRPr/>
      </a:pPr>
      <a:endParaRPr lang="ja-JP"/>
    </a:p>
  </c:txPr>
  <c:printSettings>
    <c:headerFooter/>
    <c:pageMargins b="0.75000000000000033" l="0.70000000000000029" r="0.70000000000000029" t="0.75000000000000033" header="0.30000000000000016" footer="0.30000000000000016"/>
    <c:pageSetup/>
  </c:printSettings>
  <c:userShapes r:id="rId4"/>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2674350105290991"/>
          <c:y val="0.15182180596798669"/>
          <c:w val="0.61155876903266237"/>
          <c:h val="0.67730913248955926"/>
        </c:manualLayout>
      </c:layout>
      <c:doughnutChart>
        <c:varyColors val="1"/>
        <c:ser>
          <c:idx val="1"/>
          <c:order val="0"/>
          <c:tx>
            <c:strRef>
              <c:f>'リンク切公表時非表示（グラフの添え物）'!$AP$37</c:f>
              <c:strCache>
                <c:ptCount val="1"/>
                <c:pt idx="0">
                  <c:v>2005年度</c:v>
                </c:pt>
              </c:strCache>
            </c:strRef>
          </c:tx>
          <c:spPr>
            <a:noFill/>
            <a:ln>
              <a:noFill/>
            </a:ln>
          </c:spPr>
          <c:dLbls>
            <c:dLbl>
              <c:idx val="0"/>
              <c:layout>
                <c:manualLayout>
                  <c:x val="4.5230921658100569E-3"/>
                  <c:y val="-0.11783288624241174"/>
                </c:manualLayout>
              </c:layout>
              <c:tx>
                <c:rich>
                  <a:bodyPr wrap="square" lIns="38100" tIns="19050" rIns="38100" bIns="19050" anchor="ctr">
                    <a:noAutofit/>
                  </a:bodyPr>
                  <a:lstStyle/>
                  <a:p>
                    <a:pPr>
                      <a:defRPr/>
                    </a:pPr>
                    <a:fld id="{2FD1C98B-8D19-42D8-9095-7BF29EA25A8C}" type="SERIESNAME">
                      <a:rPr lang="ja-JP" altLang="en-US" sz="1100"/>
                      <a:pPr>
                        <a:defRPr/>
                      </a:pPr>
                      <a:t>[系列名]</a:t>
                    </a:fld>
                    <a:endParaRPr lang="ja-JP" altLang="en-US" sz="1100" baseline="0"/>
                  </a:p>
                  <a:p>
                    <a:pPr>
                      <a:defRPr/>
                    </a:pPr>
                    <a:fld id="{F586A538-C89A-410A-A804-C35A40D81FDA}" type="VALUE">
                      <a:rPr lang="ja-JP" altLang="en-US" sz="1100"/>
                      <a:pPr>
                        <a:defRPr/>
                      </a:pPr>
                      <a:t>[値]</a:t>
                    </a:fld>
                    <a:endParaRPr lang="ja-JP" altLang="en-US"/>
                  </a:p>
                </c:rich>
              </c:tx>
              <c:spPr>
                <a:noFill/>
                <a:ln>
                  <a:noFill/>
                </a:ln>
                <a:effectLst/>
              </c:spPr>
              <c:showLegendKey val="0"/>
              <c:showVal val="1"/>
              <c:showCatName val="0"/>
              <c:showSerName val="1"/>
              <c:showPercent val="0"/>
              <c:showBubbleSize val="0"/>
              <c:separator>
</c:separator>
              <c:extLst>
                <c:ext xmlns:c15="http://schemas.microsoft.com/office/drawing/2012/chart" uri="{CE6537A1-D6FC-4f65-9D91-7224C49458BB}">
                  <c15:layout>
                    <c:manualLayout>
                      <c:w val="0.44765183715201262"/>
                      <c:h val="0.13900812919828343"/>
                    </c:manualLayout>
                  </c15:layout>
                  <c15:dlblFieldTable/>
                  <c15:showDataLabelsRange val="0"/>
                </c:ext>
                <c:ext xmlns:c16="http://schemas.microsoft.com/office/drawing/2014/chart" uri="{C3380CC4-5D6E-409C-BE32-E72D297353CC}">
                  <c16:uniqueId val="{00000001-C11D-421E-AF47-082FC1B24BFB}"/>
                </c:ext>
              </c:extLst>
            </c:dLbl>
            <c:spPr>
              <a:noFill/>
              <a:ln>
                <a:noFill/>
              </a:ln>
              <a:effectLst/>
            </c:spPr>
            <c:showLegendKey val="0"/>
            <c:showVal val="1"/>
            <c:showCatName val="0"/>
            <c:showSerName val="1"/>
            <c:showPercent val="0"/>
            <c:showBubbleSize val="0"/>
            <c:separator>
</c:separator>
            <c:showLeaderLines val="1"/>
            <c:leaderLines>
              <c:spPr>
                <a:ln>
                  <a:noFill/>
                </a:ln>
              </c:spPr>
            </c:leaderLines>
            <c:extLst>
              <c:ext xmlns:c15="http://schemas.microsoft.com/office/drawing/2012/chart" uri="{CE6537A1-D6FC-4f65-9D91-7224C49458BB}"/>
            </c:extLst>
          </c:dLbls>
          <c:cat>
            <c:strRef>
              <c:f>'リンク切公表時非表示（グラフの添え物）'!$W$37:$W$41</c:f>
              <c:strCache>
                <c:ptCount val="5"/>
                <c:pt idx="0">
                  <c:v>農業
(家畜の消化管内発酵、
稲作等)</c:v>
                </c:pt>
                <c:pt idx="1">
                  <c:v>廃棄物
（埋立、排水処理等）</c:v>
                </c:pt>
                <c:pt idx="2">
                  <c:v>燃料の燃焼</c:v>
                </c:pt>
                <c:pt idx="3">
                  <c:v>燃料からの漏出
（天然ガス生産時・石炭採掘時の漏出等）</c:v>
                </c:pt>
                <c:pt idx="4">
                  <c:v>工業プロセス及び製品の使用 </c:v>
                </c:pt>
              </c:strCache>
            </c:strRef>
          </c:cat>
          <c:val>
            <c:numRef>
              <c:f>'リンク切公表時非表示（グラフの添え物）'!$AP$38</c:f>
              <c:numCache>
                <c:formatCode>#,##0"万トン"</c:formatCode>
                <c:ptCount val="1"/>
                <c:pt idx="0">
                  <c:v>3570</c:v>
                </c:pt>
              </c:numCache>
            </c:numRef>
          </c:val>
          <c:extLst>
            <c:ext xmlns:c16="http://schemas.microsoft.com/office/drawing/2014/chart" uri="{C3380CC4-5D6E-409C-BE32-E72D297353CC}">
              <c16:uniqueId val="{00000000-C11D-421E-AF47-082FC1B24BFB}"/>
            </c:ext>
          </c:extLst>
        </c:ser>
        <c:ser>
          <c:idx val="0"/>
          <c:order val="1"/>
          <c:tx>
            <c:strRef>
              <c:f>'5.CH4'!$AP$13</c:f>
              <c:strCache>
                <c:ptCount val="1"/>
                <c:pt idx="0">
                  <c:v>2005</c:v>
                </c:pt>
              </c:strCache>
            </c:strRef>
          </c:tx>
          <c:spPr>
            <a:ln>
              <a:solidFill>
                <a:schemeClr val="tx1"/>
              </a:solidFill>
            </a:ln>
          </c:spPr>
          <c:dPt>
            <c:idx val="0"/>
            <c:bubble3D val="0"/>
            <c:spPr>
              <a:solidFill>
                <a:srgbClr val="9999FF"/>
              </a:solidFill>
              <a:ln>
                <a:solidFill>
                  <a:schemeClr val="tx1"/>
                </a:solidFill>
              </a:ln>
            </c:spPr>
            <c:extLst>
              <c:ext xmlns:c16="http://schemas.microsoft.com/office/drawing/2014/chart" uri="{C3380CC4-5D6E-409C-BE32-E72D297353CC}">
                <c16:uniqueId val="{00000000-BC49-446C-9F25-D8920CCB29B9}"/>
              </c:ext>
            </c:extLst>
          </c:dPt>
          <c:dPt>
            <c:idx val="1"/>
            <c:bubble3D val="0"/>
            <c:spPr>
              <a:solidFill>
                <a:srgbClr val="993366"/>
              </a:solidFill>
              <a:ln>
                <a:solidFill>
                  <a:schemeClr val="tx1"/>
                </a:solidFill>
              </a:ln>
            </c:spPr>
            <c:extLst>
              <c:ext xmlns:c16="http://schemas.microsoft.com/office/drawing/2014/chart" uri="{C3380CC4-5D6E-409C-BE32-E72D297353CC}">
                <c16:uniqueId val="{00000001-BC49-446C-9F25-D8920CCB29B9}"/>
              </c:ext>
            </c:extLst>
          </c:dPt>
          <c:dPt>
            <c:idx val="2"/>
            <c:bubble3D val="0"/>
            <c:spPr>
              <a:solidFill>
                <a:srgbClr val="FFFFCC"/>
              </a:solidFill>
              <a:ln>
                <a:solidFill>
                  <a:schemeClr val="tx1"/>
                </a:solidFill>
              </a:ln>
            </c:spPr>
            <c:extLst>
              <c:ext xmlns:c16="http://schemas.microsoft.com/office/drawing/2014/chart" uri="{C3380CC4-5D6E-409C-BE32-E72D297353CC}">
                <c16:uniqueId val="{00000002-BC49-446C-9F25-D8920CCB29B9}"/>
              </c:ext>
            </c:extLst>
          </c:dPt>
          <c:dPt>
            <c:idx val="3"/>
            <c:bubble3D val="0"/>
            <c:spPr>
              <a:solidFill>
                <a:srgbClr val="CCFFFF"/>
              </a:solidFill>
              <a:ln>
                <a:solidFill>
                  <a:schemeClr val="tx1"/>
                </a:solidFill>
              </a:ln>
            </c:spPr>
            <c:extLst>
              <c:ext xmlns:c16="http://schemas.microsoft.com/office/drawing/2014/chart" uri="{C3380CC4-5D6E-409C-BE32-E72D297353CC}">
                <c16:uniqueId val="{00000003-BC49-446C-9F25-D8920CCB29B9}"/>
              </c:ext>
            </c:extLst>
          </c:dPt>
          <c:dLbls>
            <c:dLbl>
              <c:idx val="0"/>
              <c:layout>
                <c:manualLayout>
                  <c:x val="0.13244732756945576"/>
                  <c:y val="0.21287147067351178"/>
                </c:manualLayout>
              </c:layout>
              <c:tx>
                <c:rich>
                  <a:bodyPr wrap="square" lIns="38100" tIns="19050" rIns="38100" bIns="19050" anchor="ctr">
                    <a:noAutofit/>
                  </a:bodyPr>
                  <a:lstStyle/>
                  <a:p>
                    <a:pPr>
                      <a:defRPr sz="1000" baseline="0"/>
                    </a:pPr>
                    <a:fld id="{55FBCDB7-0F9B-4F7A-85B0-E19813D9A854}" type="CATEGORYNAME">
                      <a:rPr lang="en-US" altLang="ja-JP" sz="900" baseline="0"/>
                      <a:pPr>
                        <a:defRPr sz="1000" baseline="0"/>
                      </a:pPr>
                      <a:t>[分類名]</a:t>
                    </a:fld>
                    <a:endParaRPr lang="ja-JP" altLang="en-US" sz="900" baseline="0"/>
                  </a:p>
                  <a:p>
                    <a:pPr>
                      <a:defRPr sz="1000" baseline="0"/>
                    </a:pPr>
                    <a:fld id="{78A4CF5D-44B2-453A-BF73-0318751B31A8}" type="VALUE">
                      <a:rPr lang="en-US" altLang="ja-JP"/>
                      <a:pPr>
                        <a:defRPr sz="1000" baseline="0"/>
                      </a:pPr>
                      <a:t>[値]</a:t>
                    </a:fld>
                    <a:endParaRPr lang="ja-JP" altLang="en-US"/>
                  </a:p>
                </c:rich>
              </c:tx>
              <c:spPr>
                <a:noFill/>
                <a:ln>
                  <a:noFill/>
                </a:ln>
                <a:effectLst/>
              </c:spPr>
              <c:showLegendKey val="0"/>
              <c:showVal val="1"/>
              <c:showCatName val="1"/>
              <c:showSerName val="0"/>
              <c:showPercent val="0"/>
              <c:showBubbleSize val="0"/>
              <c:separator>
</c:separator>
              <c:extLst>
                <c:ext xmlns:c15="http://schemas.microsoft.com/office/drawing/2012/chart" uri="{CE6537A1-D6FC-4f65-9D91-7224C49458BB}">
                  <c15:layout>
                    <c:manualLayout>
                      <c:w val="0.28332098420093998"/>
                      <c:h val="0.17342655514688918"/>
                    </c:manualLayout>
                  </c15:layout>
                  <c15:dlblFieldTable/>
                  <c15:showDataLabelsRange val="0"/>
                </c:ext>
                <c:ext xmlns:c16="http://schemas.microsoft.com/office/drawing/2014/chart" uri="{C3380CC4-5D6E-409C-BE32-E72D297353CC}">
                  <c16:uniqueId val="{00000000-BC49-446C-9F25-D8920CCB29B9}"/>
                </c:ext>
              </c:extLst>
            </c:dLbl>
            <c:dLbl>
              <c:idx val="1"/>
              <c:layout>
                <c:manualLayout>
                  <c:x val="-0.20423130387620406"/>
                  <c:y val="0.29107152716780849"/>
                </c:manualLayout>
              </c:layout>
              <c:tx>
                <c:rich>
                  <a:bodyPr wrap="square" lIns="38100" tIns="19050" rIns="38100" bIns="19050" anchor="ctr">
                    <a:noAutofit/>
                  </a:bodyPr>
                  <a:lstStyle/>
                  <a:p>
                    <a:pPr>
                      <a:defRPr sz="1000" baseline="0"/>
                    </a:pPr>
                    <a:fld id="{ABEA10DD-44EB-458B-A860-97E23412A508}" type="CATEGORYNAME">
                      <a:rPr lang="ja-JP" altLang="en-US" sz="900" baseline="0"/>
                      <a:pPr>
                        <a:defRPr sz="1000" baseline="0"/>
                      </a:pPr>
                      <a:t>[分類名]</a:t>
                    </a:fld>
                    <a:endParaRPr lang="ja-JP" altLang="en-US" sz="900" baseline="0"/>
                  </a:p>
                  <a:p>
                    <a:pPr>
                      <a:defRPr sz="1000" baseline="0"/>
                    </a:pPr>
                    <a:fld id="{315BF8FB-61F6-4CB4-A864-8BE2FF72A94F}" type="VALUE">
                      <a:rPr lang="en-US" altLang="ja-JP"/>
                      <a:pPr>
                        <a:defRPr sz="1000" baseline="0"/>
                      </a:pPr>
                      <a:t>[値]</a:t>
                    </a:fld>
                    <a:endParaRPr lang="ja-JP" altLang="en-US"/>
                  </a:p>
                </c:rich>
              </c:tx>
              <c:spPr>
                <a:noFill/>
                <a:ln>
                  <a:noFill/>
                </a:ln>
                <a:effectLst/>
              </c:spPr>
              <c:showLegendKey val="0"/>
              <c:showVal val="1"/>
              <c:showCatName val="1"/>
              <c:showSerName val="0"/>
              <c:showPercent val="0"/>
              <c:showBubbleSize val="0"/>
              <c:separator>
</c:separator>
              <c:extLst>
                <c:ext xmlns:c15="http://schemas.microsoft.com/office/drawing/2012/chart" uri="{CE6537A1-D6FC-4f65-9D91-7224C49458BB}">
                  <c15:layout>
                    <c:manualLayout>
                      <c:w val="0.25310546870829498"/>
                      <c:h val="0.15642518600040384"/>
                    </c:manualLayout>
                  </c15:layout>
                  <c15:dlblFieldTable/>
                  <c15:showDataLabelsRange val="0"/>
                </c:ext>
                <c:ext xmlns:c16="http://schemas.microsoft.com/office/drawing/2014/chart" uri="{C3380CC4-5D6E-409C-BE32-E72D297353CC}">
                  <c16:uniqueId val="{00000001-BC49-446C-9F25-D8920CCB29B9}"/>
                </c:ext>
              </c:extLst>
            </c:dLbl>
            <c:dLbl>
              <c:idx val="2"/>
              <c:layout>
                <c:manualLayout>
                  <c:x val="-0.32548718629431778"/>
                  <c:y val="-7.214245858920232E-3"/>
                </c:manualLayout>
              </c:layout>
              <c:tx>
                <c:rich>
                  <a:bodyPr wrap="square" lIns="38100" tIns="19050" rIns="38100" bIns="19050" anchor="ctr">
                    <a:noAutofit/>
                  </a:bodyPr>
                  <a:lstStyle/>
                  <a:p>
                    <a:pPr>
                      <a:defRPr sz="900" baseline="0"/>
                    </a:pPr>
                    <a:fld id="{868B3718-2387-44A0-B95D-D165CB57C710}" type="CATEGORYNAME">
                      <a:rPr lang="ja-JP" altLang="en-US" sz="900" baseline="0"/>
                      <a:pPr>
                        <a:defRPr sz="900" baseline="0"/>
                      </a:pPr>
                      <a:t>[分類名]</a:t>
                    </a:fld>
                    <a:endParaRPr lang="ja-JP" altLang="en-US" sz="900" baseline="0"/>
                  </a:p>
                  <a:p>
                    <a:pPr>
                      <a:defRPr sz="900" baseline="0"/>
                    </a:pPr>
                    <a:fld id="{9D3E5D02-08D8-485B-85C0-435F7373962C}" type="VALUE">
                      <a:rPr lang="en-US" altLang="ja-JP" sz="900" baseline="0"/>
                      <a:pPr>
                        <a:defRPr sz="900" baseline="0"/>
                      </a:pPr>
                      <a:t>[値]</a:t>
                    </a:fld>
                    <a:endParaRPr lang="ja-JP" altLang="en-US"/>
                  </a:p>
                </c:rich>
              </c:tx>
              <c:spPr>
                <a:noFill/>
                <a:ln>
                  <a:noFill/>
                </a:ln>
                <a:effectLst/>
              </c:spPr>
              <c:showLegendKey val="0"/>
              <c:showVal val="1"/>
              <c:showCatName val="1"/>
              <c:showSerName val="0"/>
              <c:showPercent val="0"/>
              <c:showBubbleSize val="0"/>
              <c:separator>
</c:separator>
              <c:extLst>
                <c:ext xmlns:c15="http://schemas.microsoft.com/office/drawing/2012/chart" uri="{CE6537A1-D6FC-4f65-9D91-7224C49458BB}">
                  <c15:layout>
                    <c:manualLayout>
                      <c:w val="0.19450348445552543"/>
                      <c:h val="0.11734012241320324"/>
                    </c:manualLayout>
                  </c15:layout>
                  <c15:dlblFieldTable/>
                  <c15:showDataLabelsRange val="0"/>
                </c:ext>
                <c:ext xmlns:c16="http://schemas.microsoft.com/office/drawing/2014/chart" uri="{C3380CC4-5D6E-409C-BE32-E72D297353CC}">
                  <c16:uniqueId val="{00000002-BC49-446C-9F25-D8920CCB29B9}"/>
                </c:ext>
              </c:extLst>
            </c:dLbl>
            <c:dLbl>
              <c:idx val="3"/>
              <c:layout>
                <c:manualLayout>
                  <c:x val="-0.20058964509764673"/>
                  <c:y val="-0.14646295213886662"/>
                </c:manualLayout>
              </c:layout>
              <c:tx>
                <c:rich>
                  <a:bodyPr wrap="square" lIns="38100" tIns="19050" rIns="38100" bIns="19050" anchor="ctr">
                    <a:noAutofit/>
                  </a:bodyPr>
                  <a:lstStyle/>
                  <a:p>
                    <a:pPr>
                      <a:defRPr sz="1000" baseline="0"/>
                    </a:pPr>
                    <a:fld id="{43B1B313-9802-40BD-B900-65DC2D8C9D53}" type="CATEGORYNAME">
                      <a:rPr lang="ja-JP" altLang="en-US" sz="900" baseline="0"/>
                      <a:pPr>
                        <a:defRPr sz="1000" baseline="0"/>
                      </a:pPr>
                      <a:t>[分類名]</a:t>
                    </a:fld>
                    <a:endParaRPr lang="ja-JP" altLang="en-US" sz="900" baseline="0"/>
                  </a:p>
                  <a:p>
                    <a:pPr>
                      <a:defRPr sz="1000" baseline="0"/>
                    </a:pPr>
                    <a:fld id="{EE73E337-B3F9-4097-954A-70B2FC251B28}" type="VALUE">
                      <a:rPr lang="en-US" altLang="ja-JP"/>
                      <a:pPr>
                        <a:defRPr sz="1000" baseline="0"/>
                      </a:pPr>
                      <a:t>[値]</a:t>
                    </a:fld>
                    <a:endParaRPr lang="ja-JP" altLang="en-US"/>
                  </a:p>
                </c:rich>
              </c:tx>
              <c:spPr>
                <a:noFill/>
                <a:ln>
                  <a:noFill/>
                </a:ln>
                <a:effectLst/>
              </c:spPr>
              <c:showLegendKey val="0"/>
              <c:showVal val="1"/>
              <c:showCatName val="1"/>
              <c:showSerName val="0"/>
              <c:showPercent val="0"/>
              <c:showBubbleSize val="0"/>
              <c:separator>
</c:separator>
              <c:extLst>
                <c:ext xmlns:c15="http://schemas.microsoft.com/office/drawing/2012/chart" uri="{CE6537A1-D6FC-4f65-9D91-7224C49458BB}">
                  <c15:layout>
                    <c:manualLayout>
                      <c:w val="0.53949993887795522"/>
                      <c:h val="0.14377696521538186"/>
                    </c:manualLayout>
                  </c15:layout>
                  <c15:dlblFieldTable/>
                  <c15:showDataLabelsRange val="0"/>
                </c:ext>
                <c:ext xmlns:c16="http://schemas.microsoft.com/office/drawing/2014/chart" uri="{C3380CC4-5D6E-409C-BE32-E72D297353CC}">
                  <c16:uniqueId val="{00000003-BC49-446C-9F25-D8920CCB29B9}"/>
                </c:ext>
              </c:extLst>
            </c:dLbl>
            <c:dLbl>
              <c:idx val="4"/>
              <c:layout>
                <c:manualLayout>
                  <c:x val="0.25274186154150891"/>
                  <c:y val="-0.13373641899143951"/>
                </c:manualLayout>
              </c:layout>
              <c:tx>
                <c:rich>
                  <a:bodyPr/>
                  <a:lstStyle/>
                  <a:p>
                    <a:pPr>
                      <a:defRPr sz="1000" baseline="0"/>
                    </a:pPr>
                    <a:fld id="{3E3DEFCA-34C9-44F9-8222-B176A5E62A6C}" type="CATEGORYNAME">
                      <a:rPr lang="ja-JP" altLang="en-US" sz="900"/>
                      <a:pPr>
                        <a:defRPr sz="1000" baseline="0"/>
                      </a:pPr>
                      <a:t>[分類名]</a:t>
                    </a:fld>
                    <a:endParaRPr lang="ja-JP" altLang="en-US" sz="900" baseline="0"/>
                  </a:p>
                  <a:p>
                    <a:pPr>
                      <a:defRPr sz="1000" baseline="0"/>
                    </a:pPr>
                    <a:fld id="{31FC8531-9CB5-4F32-8F77-2A28473D57DF}" type="VALUE">
                      <a:rPr lang="en-US" altLang="ja-JP"/>
                      <a:pPr>
                        <a:defRPr sz="1000" baseline="0"/>
                      </a:pPr>
                      <a:t>[値]</a:t>
                    </a:fld>
                    <a:endParaRPr lang="ja-JP" altLang="en-US"/>
                  </a:p>
                </c:rich>
              </c:tx>
              <c:numFmt formatCode="0.0%" sourceLinked="0"/>
              <c:spPr/>
              <c:showLegendKey val="0"/>
              <c:showVal val="1"/>
              <c:showCatName val="1"/>
              <c:showSerName val="0"/>
              <c:showPercent val="0"/>
              <c:showBubbleSize val="0"/>
              <c:separator>
</c:separator>
              <c:extLst>
                <c:ext xmlns:c15="http://schemas.microsoft.com/office/drawing/2012/chart" uri="{CE6537A1-D6FC-4f65-9D91-7224C49458BB}">
                  <c15:layout>
                    <c:manualLayout>
                      <c:w val="0.34684862241335501"/>
                      <c:h val="0.12043287754687787"/>
                    </c:manualLayout>
                  </c15:layout>
                  <c15:dlblFieldTable/>
                  <c15:showDataLabelsRange val="0"/>
                </c:ext>
                <c:ext xmlns:c16="http://schemas.microsoft.com/office/drawing/2014/chart" uri="{C3380CC4-5D6E-409C-BE32-E72D297353CC}">
                  <c16:uniqueId val="{00000004-BC49-446C-9F25-D8920CCB29B9}"/>
                </c:ext>
              </c:extLst>
            </c:dLbl>
            <c:spPr>
              <a:noFill/>
              <a:ln>
                <a:noFill/>
              </a:ln>
              <a:effectLst/>
            </c:spPr>
            <c:txPr>
              <a:bodyPr wrap="square" lIns="38100" tIns="19050" rIns="38100" bIns="19050" anchor="ctr">
                <a:spAutoFit/>
              </a:bodyPr>
              <a:lstStyle/>
              <a:p>
                <a:pPr>
                  <a:defRPr sz="1000" baseline="0"/>
                </a:pPr>
                <a:endParaRPr lang="ja-JP"/>
              </a:p>
            </c:txPr>
            <c:showLegendKey val="0"/>
            <c:showVal val="1"/>
            <c:showCatName val="1"/>
            <c:showSerName val="0"/>
            <c:showPercent val="0"/>
            <c:showBubbleSize val="0"/>
            <c:separator>
</c:separator>
            <c:showLeaderLines val="1"/>
            <c:leaderLines>
              <c:spPr>
                <a:ln>
                  <a:solidFill>
                    <a:schemeClr val="bg1">
                      <a:lumMod val="50000"/>
                    </a:schemeClr>
                  </a:solidFill>
                </a:ln>
              </c:spPr>
            </c:leaderLines>
            <c:extLst>
              <c:ext xmlns:c15="http://schemas.microsoft.com/office/drawing/2012/chart" uri="{CE6537A1-D6FC-4f65-9D91-7224C49458BB}"/>
            </c:extLst>
          </c:dLbls>
          <c:cat>
            <c:strRef>
              <c:f>'リンク切公表時非表示（グラフの添え物）'!$W$37:$W$41</c:f>
              <c:strCache>
                <c:ptCount val="5"/>
                <c:pt idx="0">
                  <c:v>農業
(家畜の消化管内発酵、
稲作等)</c:v>
                </c:pt>
                <c:pt idx="1">
                  <c:v>廃棄物
（埋立、排水処理等）</c:v>
                </c:pt>
                <c:pt idx="2">
                  <c:v>燃料の燃焼</c:v>
                </c:pt>
                <c:pt idx="3">
                  <c:v>燃料からの漏出
（天然ガス生産時・石炭採掘時の漏出等）</c:v>
                </c:pt>
                <c:pt idx="4">
                  <c:v>工業プロセス及び製品の使用 </c:v>
                </c:pt>
              </c:strCache>
            </c:strRef>
          </c:cat>
          <c:val>
            <c:numRef>
              <c:f>'5.CH4'!$AP$14:$AP$18</c:f>
              <c:numCache>
                <c:formatCode>0.0%</c:formatCode>
                <c:ptCount val="5"/>
                <c:pt idx="0">
                  <c:v>0.69443083416241125</c:v>
                </c:pt>
                <c:pt idx="1">
                  <c:v>0.23874702482612062</c:v>
                </c:pt>
                <c:pt idx="2">
                  <c:v>3.793641975850584E-2</c:v>
                </c:pt>
                <c:pt idx="3">
                  <c:v>2.7377488646067604E-2</c:v>
                </c:pt>
                <c:pt idx="4" formatCode="0.00%">
                  <c:v>1.5082326068947319E-3</c:v>
                </c:pt>
              </c:numCache>
            </c:numRef>
          </c:val>
          <c:extLst>
            <c:ext xmlns:c16="http://schemas.microsoft.com/office/drawing/2014/chart" uri="{C3380CC4-5D6E-409C-BE32-E72D297353CC}">
              <c16:uniqueId val="{00000005-BC49-446C-9F25-D8920CCB29B9}"/>
            </c:ext>
          </c:extLst>
        </c:ser>
        <c:dLbls>
          <c:showLegendKey val="0"/>
          <c:showVal val="0"/>
          <c:showCatName val="0"/>
          <c:showSerName val="0"/>
          <c:showPercent val="0"/>
          <c:showBubbleSize val="0"/>
          <c:showLeaderLines val="1"/>
        </c:dLbls>
        <c:firstSliceAng val="0"/>
        <c:holeSize val="20"/>
      </c:doughnutChart>
      <c:spPr>
        <a:noFill/>
        <a:ln w="25400">
          <a:noFill/>
        </a:ln>
      </c:spPr>
    </c:plotArea>
    <c:plotVisOnly val="1"/>
    <c:dispBlanksAs val="zero"/>
    <c:showDLblsOverMax val="0"/>
  </c:chart>
  <c:spPr>
    <a:noFill/>
    <a:ln>
      <a:noFill/>
    </a:ln>
  </c:spPr>
  <c:printSettings>
    <c:headerFooter alignWithMargins="0"/>
    <c:pageMargins b="0.98399999999999999" l="0.78700000000000003" r="0.78700000000000003" t="0.98399999999999999" header="0.51200000000000001" footer="0.51200000000000001"/>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24382559797616382"/>
          <c:y val="0.15182193387545578"/>
          <c:w val="0.61155876903266237"/>
          <c:h val="0.67730913248955926"/>
        </c:manualLayout>
      </c:layout>
      <c:doughnutChart>
        <c:varyColors val="1"/>
        <c:ser>
          <c:idx val="1"/>
          <c:order val="0"/>
          <c:tx>
            <c:strRef>
              <c:f>'リンク切公表時非表示（グラフの添え物）'!$BC$37</c:f>
              <c:strCache>
                <c:ptCount val="1"/>
                <c:pt idx="0">
                  <c:v>2018年度（速報値）</c:v>
                </c:pt>
              </c:strCache>
            </c:strRef>
          </c:tx>
          <c:spPr>
            <a:noFill/>
            <a:ln>
              <a:noFill/>
            </a:ln>
          </c:spPr>
          <c:dLbls>
            <c:dLbl>
              <c:idx val="0"/>
              <c:layout>
                <c:manualLayout>
                  <c:x val="1.1915855077131534E-3"/>
                  <c:y val="-0.13077489110159701"/>
                </c:manualLayout>
              </c:layout>
              <c:tx>
                <c:rich>
                  <a:bodyPr wrap="square" lIns="38100" tIns="19050" rIns="38100" bIns="19050" anchor="ctr">
                    <a:noAutofit/>
                  </a:bodyPr>
                  <a:lstStyle/>
                  <a:p>
                    <a:pPr>
                      <a:defRPr sz="1000"/>
                    </a:pPr>
                    <a:fld id="{2FD1C98B-8D19-42D8-9095-7BF29EA25A8C}" type="SERIESNAME">
                      <a:rPr lang="ja-JP" altLang="en-US" sz="1000"/>
                      <a:pPr>
                        <a:defRPr sz="1000"/>
                      </a:pPr>
                      <a:t>[系列名]</a:t>
                    </a:fld>
                    <a:endParaRPr lang="ja-JP" altLang="en-US" sz="1000" baseline="0"/>
                  </a:p>
                  <a:p>
                    <a:pPr>
                      <a:defRPr sz="1000"/>
                    </a:pPr>
                    <a:fld id="{F586A538-C89A-410A-A804-C35A40D81FDA}" type="VALUE">
                      <a:rPr lang="ja-JP" altLang="en-US" sz="1000"/>
                      <a:pPr>
                        <a:defRPr sz="1000"/>
                      </a:pPr>
                      <a:t>[値]</a:t>
                    </a:fld>
                    <a:endParaRPr lang="ja-JP" altLang="en-US"/>
                  </a:p>
                </c:rich>
              </c:tx>
              <c:spPr>
                <a:noFill/>
                <a:ln>
                  <a:noFill/>
                </a:ln>
                <a:effectLst/>
              </c:spPr>
              <c:showLegendKey val="0"/>
              <c:showVal val="1"/>
              <c:showCatName val="0"/>
              <c:showSerName val="1"/>
              <c:showPercent val="0"/>
              <c:showBubbleSize val="0"/>
              <c:separator>
</c:separator>
              <c:extLst>
                <c:ext xmlns:c15="http://schemas.microsoft.com/office/drawing/2012/chart" uri="{CE6537A1-D6FC-4f65-9D91-7224C49458BB}">
                  <c15:layout>
                    <c:manualLayout>
                      <c:w val="0.54984978863654022"/>
                      <c:h val="0.12154132734307496"/>
                    </c:manualLayout>
                  </c15:layout>
                  <c15:dlblFieldTable/>
                  <c15:showDataLabelsRange val="0"/>
                </c:ext>
                <c:ext xmlns:c16="http://schemas.microsoft.com/office/drawing/2014/chart" uri="{C3380CC4-5D6E-409C-BE32-E72D297353CC}">
                  <c16:uniqueId val="{00000000-29A1-4C04-9F8E-D5C0D7D8F143}"/>
                </c:ext>
              </c:extLst>
            </c:dLbl>
            <c:spPr>
              <a:noFill/>
              <a:ln>
                <a:noFill/>
              </a:ln>
              <a:effectLst/>
            </c:spPr>
            <c:showLegendKey val="0"/>
            <c:showVal val="1"/>
            <c:showCatName val="0"/>
            <c:showSerName val="1"/>
            <c:showPercent val="0"/>
            <c:showBubbleSize val="0"/>
            <c:separator>
</c:separator>
            <c:showLeaderLines val="1"/>
            <c:leaderLines>
              <c:spPr>
                <a:ln>
                  <a:noFill/>
                </a:ln>
              </c:spPr>
            </c:leaderLines>
            <c:extLst>
              <c:ext xmlns:c15="http://schemas.microsoft.com/office/drawing/2012/chart" uri="{CE6537A1-D6FC-4f65-9D91-7224C49458BB}"/>
            </c:extLst>
          </c:dLbls>
          <c:cat>
            <c:strRef>
              <c:f>'リンク切公表時非表示（グラフの添え物）'!$W$37:$W$41</c:f>
              <c:strCache>
                <c:ptCount val="5"/>
                <c:pt idx="0">
                  <c:v>農業
(家畜の消化管内発酵、
稲作等)</c:v>
                </c:pt>
                <c:pt idx="1">
                  <c:v>廃棄物
（埋立、排水処理等）</c:v>
                </c:pt>
                <c:pt idx="2">
                  <c:v>燃料の燃焼</c:v>
                </c:pt>
                <c:pt idx="3">
                  <c:v>燃料からの漏出
（天然ガス生産時・石炭採掘時の漏出等）</c:v>
                </c:pt>
                <c:pt idx="4">
                  <c:v>工業プロセス及び製品の使用 </c:v>
                </c:pt>
              </c:strCache>
            </c:strRef>
          </c:cat>
          <c:val>
            <c:numRef>
              <c:f>'リンク切公表時非表示（グラフの添え物）'!$BC$38</c:f>
              <c:numCache>
                <c:formatCode>#,##0"万トン"</c:formatCode>
                <c:ptCount val="1"/>
                <c:pt idx="0">
                  <c:v>2970</c:v>
                </c:pt>
              </c:numCache>
            </c:numRef>
          </c:val>
          <c:extLst>
            <c:ext xmlns:c16="http://schemas.microsoft.com/office/drawing/2014/chart" uri="{C3380CC4-5D6E-409C-BE32-E72D297353CC}">
              <c16:uniqueId val="{00000001-29A1-4C04-9F8E-D5C0D7D8F143}"/>
            </c:ext>
          </c:extLst>
        </c:ser>
        <c:ser>
          <c:idx val="0"/>
          <c:order val="1"/>
          <c:tx>
            <c:strRef>
              <c:f>'5.CH4'!$BC$13</c:f>
              <c:strCache>
                <c:ptCount val="1"/>
                <c:pt idx="0">
                  <c:v>2018</c:v>
                </c:pt>
              </c:strCache>
            </c:strRef>
          </c:tx>
          <c:spPr>
            <a:ln>
              <a:solidFill>
                <a:schemeClr val="tx1"/>
              </a:solidFill>
            </a:ln>
          </c:spPr>
          <c:dPt>
            <c:idx val="0"/>
            <c:bubble3D val="0"/>
            <c:spPr>
              <a:solidFill>
                <a:srgbClr val="9999FF"/>
              </a:solidFill>
              <a:ln>
                <a:solidFill>
                  <a:schemeClr val="tx1"/>
                </a:solidFill>
              </a:ln>
            </c:spPr>
            <c:extLst>
              <c:ext xmlns:c16="http://schemas.microsoft.com/office/drawing/2014/chart" uri="{C3380CC4-5D6E-409C-BE32-E72D297353CC}">
                <c16:uniqueId val="{00000002-29A1-4C04-9F8E-D5C0D7D8F143}"/>
              </c:ext>
            </c:extLst>
          </c:dPt>
          <c:dPt>
            <c:idx val="1"/>
            <c:bubble3D val="0"/>
            <c:spPr>
              <a:solidFill>
                <a:srgbClr val="993366"/>
              </a:solidFill>
              <a:ln>
                <a:solidFill>
                  <a:schemeClr val="tx1"/>
                </a:solidFill>
              </a:ln>
            </c:spPr>
            <c:extLst>
              <c:ext xmlns:c16="http://schemas.microsoft.com/office/drawing/2014/chart" uri="{C3380CC4-5D6E-409C-BE32-E72D297353CC}">
                <c16:uniqueId val="{00000003-29A1-4C04-9F8E-D5C0D7D8F143}"/>
              </c:ext>
            </c:extLst>
          </c:dPt>
          <c:dPt>
            <c:idx val="2"/>
            <c:bubble3D val="0"/>
            <c:spPr>
              <a:solidFill>
                <a:srgbClr val="FFFFCC"/>
              </a:solidFill>
              <a:ln>
                <a:solidFill>
                  <a:schemeClr val="tx1"/>
                </a:solidFill>
              </a:ln>
            </c:spPr>
            <c:extLst>
              <c:ext xmlns:c16="http://schemas.microsoft.com/office/drawing/2014/chart" uri="{C3380CC4-5D6E-409C-BE32-E72D297353CC}">
                <c16:uniqueId val="{00000004-29A1-4C04-9F8E-D5C0D7D8F143}"/>
              </c:ext>
            </c:extLst>
          </c:dPt>
          <c:dPt>
            <c:idx val="3"/>
            <c:bubble3D val="0"/>
            <c:spPr>
              <a:solidFill>
                <a:srgbClr val="CCFFFF"/>
              </a:solidFill>
              <a:ln>
                <a:solidFill>
                  <a:schemeClr val="tx1"/>
                </a:solidFill>
              </a:ln>
            </c:spPr>
            <c:extLst>
              <c:ext xmlns:c16="http://schemas.microsoft.com/office/drawing/2014/chart" uri="{C3380CC4-5D6E-409C-BE32-E72D297353CC}">
                <c16:uniqueId val="{00000005-29A1-4C04-9F8E-D5C0D7D8F143}"/>
              </c:ext>
            </c:extLst>
          </c:dPt>
          <c:dLbls>
            <c:dLbl>
              <c:idx val="0"/>
              <c:layout>
                <c:manualLayout>
                  <c:x val="0.18455831755494023"/>
                  <c:y val="9.9968680723411252E-2"/>
                </c:manualLayout>
              </c:layout>
              <c:numFmt formatCode="0.0%" sourceLinked="0"/>
              <c:spPr>
                <a:noFill/>
                <a:ln>
                  <a:noFill/>
                </a:ln>
                <a:effectLst/>
              </c:spPr>
              <c:txPr>
                <a:bodyPr wrap="square" lIns="38100" tIns="19050" rIns="38100" bIns="19050" anchor="ctr">
                  <a:noAutofit/>
                </a:bodyPr>
                <a:lstStyle/>
                <a:p>
                  <a:pPr>
                    <a:defRPr sz="1000" baseline="0"/>
                  </a:pPr>
                  <a:endParaRPr lang="ja-JP"/>
                </a:p>
              </c:txPr>
              <c:showLegendKey val="0"/>
              <c:showVal val="1"/>
              <c:showCatName val="1"/>
              <c:showSerName val="0"/>
              <c:showPercent val="0"/>
              <c:showBubbleSize val="0"/>
              <c:separator>
</c:separator>
              <c:extLst>
                <c:ext xmlns:c15="http://schemas.microsoft.com/office/drawing/2012/chart" uri="{CE6537A1-D6FC-4f65-9D91-7224C49458BB}">
                  <c15:layout>
                    <c:manualLayout>
                      <c:w val="0.23593802369978406"/>
                      <c:h val="0.21084211569170327"/>
                    </c:manualLayout>
                  </c15:layout>
                </c:ext>
                <c:ext xmlns:c16="http://schemas.microsoft.com/office/drawing/2014/chart" uri="{C3380CC4-5D6E-409C-BE32-E72D297353CC}">
                  <c16:uniqueId val="{00000002-29A1-4C04-9F8E-D5C0D7D8F143}"/>
                </c:ext>
              </c:extLst>
            </c:dLbl>
            <c:dLbl>
              <c:idx val="1"/>
              <c:layout>
                <c:manualLayout>
                  <c:x val="-0.2340319434336145"/>
                  <c:y val="0.20453591543369209"/>
                </c:manualLayout>
              </c:layout>
              <c:numFmt formatCode="0.0%" sourceLinked="0"/>
              <c:spPr>
                <a:noFill/>
                <a:ln>
                  <a:noFill/>
                </a:ln>
                <a:effectLst/>
              </c:spPr>
              <c:txPr>
                <a:bodyPr wrap="square" lIns="38100" tIns="19050" rIns="38100" bIns="19050" anchor="ctr">
                  <a:noAutofit/>
                </a:bodyPr>
                <a:lstStyle/>
                <a:p>
                  <a:pPr>
                    <a:defRPr sz="1000" baseline="0"/>
                  </a:pPr>
                  <a:endParaRPr lang="ja-JP"/>
                </a:p>
              </c:txPr>
              <c:showLegendKey val="0"/>
              <c:showVal val="1"/>
              <c:showCatName val="1"/>
              <c:showSerName val="0"/>
              <c:showPercent val="0"/>
              <c:showBubbleSize val="0"/>
              <c:separator>
</c:separator>
              <c:extLst>
                <c:ext xmlns:c15="http://schemas.microsoft.com/office/drawing/2012/chart" uri="{CE6537A1-D6FC-4f65-9D91-7224C49458BB}">
                  <c15:layout>
                    <c:manualLayout>
                      <c:w val="0.22165253656265754"/>
                      <c:h val="0.18058279421211246"/>
                    </c:manualLayout>
                  </c15:layout>
                </c:ext>
                <c:ext xmlns:c16="http://schemas.microsoft.com/office/drawing/2014/chart" uri="{C3380CC4-5D6E-409C-BE32-E72D297353CC}">
                  <c16:uniqueId val="{00000003-29A1-4C04-9F8E-D5C0D7D8F143}"/>
                </c:ext>
              </c:extLst>
            </c:dLbl>
            <c:dLbl>
              <c:idx val="2"/>
              <c:layout>
                <c:manualLayout>
                  <c:x val="-0.30112746438506932"/>
                  <c:y val="4.2762131159590856E-2"/>
                </c:manualLayout>
              </c:layout>
              <c:numFmt formatCode="0.0%" sourceLinked="0"/>
              <c:spPr>
                <a:noFill/>
                <a:ln>
                  <a:noFill/>
                </a:ln>
                <a:effectLst/>
              </c:spPr>
              <c:txPr>
                <a:bodyPr wrap="square" lIns="38100" tIns="19050" rIns="38100" bIns="19050" anchor="ctr">
                  <a:noAutofit/>
                </a:bodyPr>
                <a:lstStyle/>
                <a:p>
                  <a:pPr>
                    <a:defRPr sz="1000" baseline="0"/>
                  </a:pPr>
                  <a:endParaRPr lang="ja-JP"/>
                </a:p>
              </c:txPr>
              <c:showLegendKey val="0"/>
              <c:showVal val="1"/>
              <c:showCatName val="1"/>
              <c:showSerName val="0"/>
              <c:showPercent val="0"/>
              <c:showBubbleSize val="0"/>
              <c:separator>
</c:separator>
              <c:extLst>
                <c:ext xmlns:c15="http://schemas.microsoft.com/office/drawing/2012/chart" uri="{CE6537A1-D6FC-4f65-9D91-7224C49458BB}">
                  <c15:layout>
                    <c:manualLayout>
                      <c:w val="0.13528879930088614"/>
                      <c:h val="0.12612054299529463"/>
                    </c:manualLayout>
                  </c15:layout>
                </c:ext>
                <c:ext xmlns:c16="http://schemas.microsoft.com/office/drawing/2014/chart" uri="{C3380CC4-5D6E-409C-BE32-E72D297353CC}">
                  <c16:uniqueId val="{00000004-29A1-4C04-9F8E-D5C0D7D8F143}"/>
                </c:ext>
              </c:extLst>
            </c:dLbl>
            <c:dLbl>
              <c:idx val="3"/>
              <c:layout>
                <c:manualLayout>
                  <c:x val="-0.31260385441466765"/>
                  <c:y val="-0.12272029755443321"/>
                </c:manualLayout>
              </c:layout>
              <c:numFmt formatCode="0.0%" sourceLinked="0"/>
              <c:spPr>
                <a:noFill/>
                <a:ln>
                  <a:noFill/>
                </a:ln>
                <a:effectLst/>
              </c:spPr>
              <c:txPr>
                <a:bodyPr wrap="square" lIns="38100" tIns="19050" rIns="38100" bIns="19050" anchor="ctr">
                  <a:noAutofit/>
                </a:bodyPr>
                <a:lstStyle/>
                <a:p>
                  <a:pPr>
                    <a:defRPr sz="1000" baseline="0"/>
                  </a:pPr>
                  <a:endParaRPr lang="ja-JP"/>
                </a:p>
              </c:txPr>
              <c:showLegendKey val="0"/>
              <c:showVal val="1"/>
              <c:showCatName val="1"/>
              <c:showSerName val="0"/>
              <c:showPercent val="0"/>
              <c:showBubbleSize val="0"/>
              <c:separator>
</c:separator>
              <c:extLst>
                <c:ext xmlns:c15="http://schemas.microsoft.com/office/drawing/2012/chart" uri="{CE6537A1-D6FC-4f65-9D91-7224C49458BB}">
                  <c15:layout>
                    <c:manualLayout>
                      <c:w val="0.36644032996638398"/>
                      <c:h val="0.1838284406728744"/>
                    </c:manualLayout>
                  </c15:layout>
                </c:ext>
                <c:ext xmlns:c16="http://schemas.microsoft.com/office/drawing/2014/chart" uri="{C3380CC4-5D6E-409C-BE32-E72D297353CC}">
                  <c16:uniqueId val="{00000005-29A1-4C04-9F8E-D5C0D7D8F143}"/>
                </c:ext>
              </c:extLst>
            </c:dLbl>
            <c:dLbl>
              <c:idx val="4"/>
              <c:layout>
                <c:manualLayout>
                  <c:x val="0.18248851038587441"/>
                  <c:y val="-0.12449265967770973"/>
                </c:manualLayout>
              </c:layout>
              <c:numFmt formatCode="0.0%" sourceLinked="0"/>
              <c:spPr/>
              <c:txPr>
                <a:bodyPr/>
                <a:lstStyle/>
                <a:p>
                  <a:pPr>
                    <a:defRPr sz="1000" baseline="0"/>
                  </a:pPr>
                  <a:endParaRPr lang="ja-JP"/>
                </a:p>
              </c:txPr>
              <c:showLegendKey val="0"/>
              <c:showVal val="1"/>
              <c:showCatName val="1"/>
              <c:showSerName val="0"/>
              <c:showPercent val="0"/>
              <c:showBubbleSize val="0"/>
              <c:separator>
</c:separator>
              <c:extLst>
                <c:ext xmlns:c15="http://schemas.microsoft.com/office/drawing/2012/chart" uri="{CE6537A1-D6FC-4f65-9D91-7224C49458BB}">
                  <c15:layout>
                    <c:manualLayout>
                      <c:w val="0.27349650293504085"/>
                      <c:h val="0.10338210902304096"/>
                    </c:manualLayout>
                  </c15:layout>
                </c:ext>
                <c:ext xmlns:c16="http://schemas.microsoft.com/office/drawing/2014/chart" uri="{C3380CC4-5D6E-409C-BE32-E72D297353CC}">
                  <c16:uniqueId val="{00000006-29A1-4C04-9F8E-D5C0D7D8F143}"/>
                </c:ext>
              </c:extLst>
            </c:dLbl>
            <c:numFmt formatCode="0.0%" sourceLinked="0"/>
            <c:spPr>
              <a:noFill/>
              <a:ln>
                <a:noFill/>
              </a:ln>
              <a:effectLst/>
            </c:spPr>
            <c:txPr>
              <a:bodyPr wrap="square" lIns="38100" tIns="19050" rIns="38100" bIns="19050" anchor="ctr">
                <a:spAutoFit/>
              </a:bodyPr>
              <a:lstStyle/>
              <a:p>
                <a:pPr>
                  <a:defRPr sz="1000" baseline="0"/>
                </a:pPr>
                <a:endParaRPr lang="ja-JP"/>
              </a:p>
            </c:txPr>
            <c:showLegendKey val="0"/>
            <c:showVal val="1"/>
            <c:showCatName val="1"/>
            <c:showSerName val="0"/>
            <c:showPercent val="0"/>
            <c:showBubbleSize val="0"/>
            <c:separator>
</c:separator>
            <c:showLeaderLines val="1"/>
            <c:leaderLines>
              <c:spPr>
                <a:ln>
                  <a:solidFill>
                    <a:sysClr val="window" lastClr="FFFFFF">
                      <a:lumMod val="50000"/>
                    </a:sysClr>
                  </a:solidFill>
                </a:ln>
              </c:spPr>
            </c:leaderLines>
            <c:extLst>
              <c:ext xmlns:c15="http://schemas.microsoft.com/office/drawing/2012/chart" uri="{CE6537A1-D6FC-4f65-9D91-7224C49458BB}"/>
            </c:extLst>
          </c:dLbls>
          <c:cat>
            <c:strRef>
              <c:f>'リンク切公表時非表示（グラフの添え物）'!$W$37:$W$41</c:f>
              <c:strCache>
                <c:ptCount val="5"/>
                <c:pt idx="0">
                  <c:v>農業
(家畜の消化管内発酵、
稲作等)</c:v>
                </c:pt>
                <c:pt idx="1">
                  <c:v>廃棄物
（埋立、排水処理等）</c:v>
                </c:pt>
                <c:pt idx="2">
                  <c:v>燃料の燃焼</c:v>
                </c:pt>
                <c:pt idx="3">
                  <c:v>燃料からの漏出
（天然ガス生産時・石炭採掘時の漏出等）</c:v>
                </c:pt>
                <c:pt idx="4">
                  <c:v>工業プロセス及び製品の使用 </c:v>
                </c:pt>
              </c:strCache>
            </c:strRef>
          </c:cat>
          <c:val>
            <c:numRef>
              <c:f>'5.CH4'!$BC$14:$BC$18</c:f>
              <c:numCache>
                <c:formatCode>0.0%</c:formatCode>
                <c:ptCount val="5"/>
                <c:pt idx="0">
                  <c:v>0.78154777616643123</c:v>
                </c:pt>
                <c:pt idx="1">
                  <c:v>0.16264820712015571</c:v>
                </c:pt>
                <c:pt idx="2">
                  <c:v>2.9491167494790804E-2</c:v>
                </c:pt>
                <c:pt idx="3">
                  <c:v>2.4947377522232812E-2</c:v>
                </c:pt>
                <c:pt idx="4" formatCode="0.00%">
                  <c:v>1.3654716963893364E-3</c:v>
                </c:pt>
              </c:numCache>
            </c:numRef>
          </c:val>
          <c:extLst>
            <c:ext xmlns:c16="http://schemas.microsoft.com/office/drawing/2014/chart" uri="{C3380CC4-5D6E-409C-BE32-E72D297353CC}">
              <c16:uniqueId val="{00000007-29A1-4C04-9F8E-D5C0D7D8F143}"/>
            </c:ext>
          </c:extLst>
        </c:ser>
        <c:dLbls>
          <c:showLegendKey val="0"/>
          <c:showVal val="0"/>
          <c:showCatName val="0"/>
          <c:showSerName val="0"/>
          <c:showPercent val="0"/>
          <c:showBubbleSize val="0"/>
          <c:showLeaderLines val="1"/>
        </c:dLbls>
        <c:firstSliceAng val="0"/>
        <c:holeSize val="20"/>
      </c:doughnutChart>
      <c:spPr>
        <a:noFill/>
        <a:ln w="25400">
          <a:noFill/>
        </a:ln>
      </c:spPr>
    </c:plotArea>
    <c:plotVisOnly val="1"/>
    <c:dispBlanksAs val="zero"/>
    <c:showDLblsOverMax val="0"/>
  </c:chart>
  <c:spPr>
    <a:noFill/>
    <a:ln>
      <a:noFill/>
    </a:ln>
  </c:spPr>
  <c:printSettings>
    <c:headerFooter alignWithMargins="0"/>
    <c:pageMargins b="0.98399999999999999" l="0.78700000000000003" r="0.78700000000000003" t="0.98399999999999999" header="0.51200000000000001" footer="0.51200000000000001"/>
    <c:pageSetup/>
  </c:printSettings>
  <c:userShapes r:id="rId2"/>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24382559797616382"/>
          <c:y val="0.15182193387545578"/>
          <c:w val="0.61155876903266237"/>
          <c:h val="0.67730913248955926"/>
        </c:manualLayout>
      </c:layout>
      <c:doughnutChart>
        <c:varyColors val="1"/>
        <c:ser>
          <c:idx val="1"/>
          <c:order val="0"/>
          <c:tx>
            <c:strRef>
              <c:f>'リンク切公表時非表示（グラフの添え物）'!$AX$37</c:f>
              <c:strCache>
                <c:ptCount val="1"/>
                <c:pt idx="0">
                  <c:v>2013年度</c:v>
                </c:pt>
              </c:strCache>
            </c:strRef>
          </c:tx>
          <c:spPr>
            <a:noFill/>
            <a:ln>
              <a:noFill/>
            </a:ln>
          </c:spPr>
          <c:dLbls>
            <c:dLbl>
              <c:idx val="0"/>
              <c:layout>
                <c:manualLayout>
                  <c:x val="-9.5046618819660215E-4"/>
                  <c:y val="-0.12022898239276601"/>
                </c:manualLayout>
              </c:layout>
              <c:tx>
                <c:rich>
                  <a:bodyPr wrap="square" lIns="38100" tIns="19050" rIns="38100" bIns="19050" anchor="ctr">
                    <a:noAutofit/>
                  </a:bodyPr>
                  <a:lstStyle/>
                  <a:p>
                    <a:pPr>
                      <a:defRPr/>
                    </a:pPr>
                    <a:fld id="{2FD1C98B-8D19-42D8-9095-7BF29EA25A8C}" type="SERIESNAME">
                      <a:rPr lang="ja-JP" altLang="en-US" sz="1100"/>
                      <a:pPr>
                        <a:defRPr/>
                      </a:pPr>
                      <a:t>[系列名]</a:t>
                    </a:fld>
                    <a:endParaRPr lang="ja-JP" altLang="en-US" sz="1100" baseline="0"/>
                  </a:p>
                  <a:p>
                    <a:pPr>
                      <a:defRPr/>
                    </a:pPr>
                    <a:fld id="{F586A538-C89A-410A-A804-C35A40D81FDA}" type="VALUE">
                      <a:rPr lang="ja-JP" altLang="en-US" sz="1100"/>
                      <a:pPr>
                        <a:defRPr/>
                      </a:pPr>
                      <a:t>[値]</a:t>
                    </a:fld>
                    <a:endParaRPr lang="ja-JP" altLang="en-US"/>
                  </a:p>
                </c:rich>
              </c:tx>
              <c:spPr>
                <a:noFill/>
                <a:ln>
                  <a:noFill/>
                </a:ln>
                <a:effectLst/>
              </c:spPr>
              <c:showLegendKey val="0"/>
              <c:showVal val="1"/>
              <c:showCatName val="0"/>
              <c:showSerName val="1"/>
              <c:showPercent val="0"/>
              <c:showBubbleSize val="0"/>
              <c:separator>
</c:separator>
              <c:extLst>
                <c:ext xmlns:c15="http://schemas.microsoft.com/office/drawing/2012/chart" uri="{CE6537A1-D6FC-4f65-9D91-7224C49458BB}">
                  <c15:layout>
                    <c:manualLayout>
                      <c:w val="0.44765197160035652"/>
                      <c:h val="0.13103490057689446"/>
                    </c:manualLayout>
                  </c15:layout>
                  <c15:dlblFieldTable/>
                  <c15:showDataLabelsRange val="0"/>
                </c:ext>
                <c:ext xmlns:c16="http://schemas.microsoft.com/office/drawing/2014/chart" uri="{C3380CC4-5D6E-409C-BE32-E72D297353CC}">
                  <c16:uniqueId val="{00000000-8501-4148-8376-6D861A753884}"/>
                </c:ext>
              </c:extLst>
            </c:dLbl>
            <c:spPr>
              <a:noFill/>
              <a:ln>
                <a:noFill/>
              </a:ln>
              <a:effectLst/>
            </c:spPr>
            <c:showLegendKey val="0"/>
            <c:showVal val="1"/>
            <c:showCatName val="0"/>
            <c:showSerName val="1"/>
            <c:showPercent val="0"/>
            <c:showBubbleSize val="0"/>
            <c:separator>
</c:separator>
            <c:showLeaderLines val="1"/>
            <c:leaderLines>
              <c:spPr>
                <a:ln>
                  <a:noFill/>
                </a:ln>
              </c:spPr>
            </c:leaderLines>
            <c:extLst>
              <c:ext xmlns:c15="http://schemas.microsoft.com/office/drawing/2012/chart" uri="{CE6537A1-D6FC-4f65-9D91-7224C49458BB}"/>
            </c:extLst>
          </c:dLbls>
          <c:cat>
            <c:strRef>
              <c:f>'リンク切公表時非表示（グラフの添え物）'!$W$37:$W$41</c:f>
              <c:strCache>
                <c:ptCount val="5"/>
                <c:pt idx="0">
                  <c:v>農業
(家畜の消化管内発酵、
稲作等)</c:v>
                </c:pt>
                <c:pt idx="1">
                  <c:v>廃棄物
（埋立、排水処理等）</c:v>
                </c:pt>
                <c:pt idx="2">
                  <c:v>燃料の燃焼</c:v>
                </c:pt>
                <c:pt idx="3">
                  <c:v>燃料からの漏出
（天然ガス生産時・石炭採掘時の漏出等）</c:v>
                </c:pt>
                <c:pt idx="4">
                  <c:v>工業プロセス及び製品の使用 </c:v>
                </c:pt>
              </c:strCache>
            </c:strRef>
          </c:cat>
          <c:val>
            <c:numRef>
              <c:f>'リンク切公表時非表示（グラフの添え物）'!$AX$38</c:f>
              <c:numCache>
                <c:formatCode>#,##0"万トン"</c:formatCode>
                <c:ptCount val="1"/>
                <c:pt idx="0">
                  <c:v>3230</c:v>
                </c:pt>
              </c:numCache>
            </c:numRef>
          </c:val>
          <c:extLst>
            <c:ext xmlns:c16="http://schemas.microsoft.com/office/drawing/2014/chart" uri="{C3380CC4-5D6E-409C-BE32-E72D297353CC}">
              <c16:uniqueId val="{00000001-8501-4148-8376-6D861A753884}"/>
            </c:ext>
          </c:extLst>
        </c:ser>
        <c:ser>
          <c:idx val="0"/>
          <c:order val="1"/>
          <c:tx>
            <c:strRef>
              <c:f>'5.CH4'!$AX$13</c:f>
              <c:strCache>
                <c:ptCount val="1"/>
                <c:pt idx="0">
                  <c:v>2013</c:v>
                </c:pt>
              </c:strCache>
            </c:strRef>
          </c:tx>
          <c:spPr>
            <a:ln>
              <a:solidFill>
                <a:schemeClr val="tx1"/>
              </a:solidFill>
            </a:ln>
          </c:spPr>
          <c:dPt>
            <c:idx val="0"/>
            <c:bubble3D val="0"/>
            <c:spPr>
              <a:solidFill>
                <a:srgbClr val="9999FF"/>
              </a:solidFill>
              <a:ln>
                <a:solidFill>
                  <a:schemeClr val="tx1"/>
                </a:solidFill>
              </a:ln>
            </c:spPr>
            <c:extLst>
              <c:ext xmlns:c16="http://schemas.microsoft.com/office/drawing/2014/chart" uri="{C3380CC4-5D6E-409C-BE32-E72D297353CC}">
                <c16:uniqueId val="{00000002-8501-4148-8376-6D861A753884}"/>
              </c:ext>
            </c:extLst>
          </c:dPt>
          <c:dPt>
            <c:idx val="1"/>
            <c:bubble3D val="0"/>
            <c:spPr>
              <a:solidFill>
                <a:srgbClr val="993366"/>
              </a:solidFill>
              <a:ln>
                <a:solidFill>
                  <a:schemeClr val="tx1"/>
                </a:solidFill>
              </a:ln>
            </c:spPr>
            <c:extLst>
              <c:ext xmlns:c16="http://schemas.microsoft.com/office/drawing/2014/chart" uri="{C3380CC4-5D6E-409C-BE32-E72D297353CC}">
                <c16:uniqueId val="{00000003-8501-4148-8376-6D861A753884}"/>
              </c:ext>
            </c:extLst>
          </c:dPt>
          <c:dPt>
            <c:idx val="2"/>
            <c:bubble3D val="0"/>
            <c:spPr>
              <a:solidFill>
                <a:srgbClr val="FFFFCC"/>
              </a:solidFill>
              <a:ln>
                <a:solidFill>
                  <a:schemeClr val="tx1"/>
                </a:solidFill>
              </a:ln>
            </c:spPr>
            <c:extLst>
              <c:ext xmlns:c16="http://schemas.microsoft.com/office/drawing/2014/chart" uri="{C3380CC4-5D6E-409C-BE32-E72D297353CC}">
                <c16:uniqueId val="{00000004-8501-4148-8376-6D861A753884}"/>
              </c:ext>
            </c:extLst>
          </c:dPt>
          <c:dPt>
            <c:idx val="3"/>
            <c:bubble3D val="0"/>
            <c:spPr>
              <a:solidFill>
                <a:srgbClr val="CCFFFF"/>
              </a:solidFill>
              <a:ln>
                <a:solidFill>
                  <a:schemeClr val="tx1"/>
                </a:solidFill>
              </a:ln>
            </c:spPr>
            <c:extLst>
              <c:ext xmlns:c16="http://schemas.microsoft.com/office/drawing/2014/chart" uri="{C3380CC4-5D6E-409C-BE32-E72D297353CC}">
                <c16:uniqueId val="{00000005-8501-4148-8376-6D861A753884}"/>
              </c:ext>
            </c:extLst>
          </c:dPt>
          <c:dLbls>
            <c:dLbl>
              <c:idx val="0"/>
              <c:layout>
                <c:manualLayout>
                  <c:x val="0.15347773086080344"/>
                  <c:y val="0.18647923567431618"/>
                </c:manualLayout>
              </c:layout>
              <c:tx>
                <c:rich>
                  <a:bodyPr wrap="square" lIns="38100" tIns="19050" rIns="38100" bIns="19050" anchor="ctr">
                    <a:noAutofit/>
                  </a:bodyPr>
                  <a:lstStyle/>
                  <a:p>
                    <a:pPr>
                      <a:defRPr sz="1000" baseline="0"/>
                    </a:pPr>
                    <a:fld id="{55FBCDB7-0F9B-4F7A-85B0-E19813D9A854}" type="CATEGORYNAME">
                      <a:rPr lang="en-US" altLang="ja-JP" sz="900" baseline="0"/>
                      <a:pPr>
                        <a:defRPr sz="1000" baseline="0"/>
                      </a:pPr>
                      <a:t>[分類名]</a:t>
                    </a:fld>
                    <a:endParaRPr lang="ja-JP" altLang="en-US" sz="900" baseline="0"/>
                  </a:p>
                  <a:p>
                    <a:pPr>
                      <a:defRPr sz="1000" baseline="0"/>
                    </a:pPr>
                    <a:fld id="{78A4CF5D-44B2-453A-BF73-0318751B31A8}" type="VALUE">
                      <a:rPr lang="en-US" altLang="ja-JP"/>
                      <a:pPr>
                        <a:defRPr sz="1000" baseline="0"/>
                      </a:pPr>
                      <a:t>[値]</a:t>
                    </a:fld>
                    <a:endParaRPr lang="ja-JP" altLang="en-US"/>
                  </a:p>
                </c:rich>
              </c:tx>
              <c:spPr>
                <a:noFill/>
                <a:ln>
                  <a:noFill/>
                </a:ln>
                <a:effectLst/>
              </c:spPr>
              <c:showLegendKey val="0"/>
              <c:showVal val="1"/>
              <c:showCatName val="1"/>
              <c:showSerName val="0"/>
              <c:showPercent val="0"/>
              <c:showBubbleSize val="0"/>
              <c:separator>
</c:separator>
              <c:extLst>
                <c:ext xmlns:c15="http://schemas.microsoft.com/office/drawing/2012/chart" uri="{CE6537A1-D6FC-4f65-9D91-7224C49458BB}">
                  <c15:layout>
                    <c:manualLayout>
                      <c:w val="0.28260406251248776"/>
                      <c:h val="0.18134297681342976"/>
                    </c:manualLayout>
                  </c15:layout>
                  <c15:dlblFieldTable/>
                  <c15:showDataLabelsRange val="0"/>
                </c:ext>
                <c:ext xmlns:c16="http://schemas.microsoft.com/office/drawing/2014/chart" uri="{C3380CC4-5D6E-409C-BE32-E72D297353CC}">
                  <c16:uniqueId val="{00000002-8501-4148-8376-6D861A753884}"/>
                </c:ext>
              </c:extLst>
            </c:dLbl>
            <c:dLbl>
              <c:idx val="1"/>
              <c:layout>
                <c:manualLayout>
                  <c:x val="-0.24789528887597917"/>
                  <c:y val="0.32625837945305997"/>
                </c:manualLayout>
              </c:layout>
              <c:tx>
                <c:rich>
                  <a:bodyPr wrap="square" lIns="38100" tIns="19050" rIns="38100" bIns="19050" anchor="ctr">
                    <a:noAutofit/>
                  </a:bodyPr>
                  <a:lstStyle/>
                  <a:p>
                    <a:pPr>
                      <a:defRPr sz="1000" baseline="0"/>
                    </a:pPr>
                    <a:fld id="{ABEA10DD-44EB-458B-A860-97E23412A508}" type="CATEGORYNAME">
                      <a:rPr lang="ja-JP" altLang="en-US" sz="900" baseline="0"/>
                      <a:pPr>
                        <a:defRPr sz="1000" baseline="0"/>
                      </a:pPr>
                      <a:t>[分類名]</a:t>
                    </a:fld>
                    <a:endParaRPr lang="ja-JP" altLang="en-US" sz="900" baseline="0"/>
                  </a:p>
                  <a:p>
                    <a:pPr>
                      <a:defRPr sz="1000" baseline="0"/>
                    </a:pPr>
                    <a:fld id="{315BF8FB-61F6-4CB4-A864-8BE2FF72A94F}" type="VALUE">
                      <a:rPr lang="en-US" altLang="ja-JP"/>
                      <a:pPr>
                        <a:defRPr sz="1000" baseline="0"/>
                      </a:pPr>
                      <a:t>[値]</a:t>
                    </a:fld>
                    <a:endParaRPr lang="ja-JP" altLang="en-US"/>
                  </a:p>
                </c:rich>
              </c:tx>
              <c:spPr>
                <a:noFill/>
                <a:ln>
                  <a:noFill/>
                </a:ln>
                <a:effectLst/>
              </c:spPr>
              <c:showLegendKey val="0"/>
              <c:showVal val="1"/>
              <c:showCatName val="1"/>
              <c:showSerName val="0"/>
              <c:showPercent val="0"/>
              <c:showBubbleSize val="0"/>
              <c:separator>
</c:separator>
              <c:extLst>
                <c:ext xmlns:c15="http://schemas.microsoft.com/office/drawing/2012/chart" uri="{CE6537A1-D6FC-4f65-9D91-7224C49458BB}">
                  <c15:layout>
                    <c:manualLayout>
                      <c:w val="0.24360916761591542"/>
                      <c:h val="0.16997533050927713"/>
                    </c:manualLayout>
                  </c15:layout>
                  <c15:dlblFieldTable/>
                  <c15:showDataLabelsRange val="0"/>
                </c:ext>
                <c:ext xmlns:c16="http://schemas.microsoft.com/office/drawing/2014/chart" uri="{C3380CC4-5D6E-409C-BE32-E72D297353CC}">
                  <c16:uniqueId val="{00000003-8501-4148-8376-6D861A753884}"/>
                </c:ext>
              </c:extLst>
            </c:dLbl>
            <c:dLbl>
              <c:idx val="2"/>
              <c:layout>
                <c:manualLayout>
                  <c:x val="-0.34712587102792575"/>
                  <c:y val="5.335762720024291E-2"/>
                </c:manualLayout>
              </c:layout>
              <c:tx>
                <c:rich>
                  <a:bodyPr wrap="square" lIns="38100" tIns="19050" rIns="38100" bIns="19050" anchor="ctr">
                    <a:noAutofit/>
                  </a:bodyPr>
                  <a:lstStyle/>
                  <a:p>
                    <a:pPr>
                      <a:defRPr sz="900" baseline="0"/>
                    </a:pPr>
                    <a:fld id="{868B3718-2387-44A0-B95D-D165CB57C710}" type="CATEGORYNAME">
                      <a:rPr lang="ja-JP" altLang="en-US" sz="900" baseline="0"/>
                      <a:pPr>
                        <a:defRPr sz="900" baseline="0"/>
                      </a:pPr>
                      <a:t>[分類名]</a:t>
                    </a:fld>
                    <a:endParaRPr lang="ja-JP" altLang="en-US" sz="900" baseline="0"/>
                  </a:p>
                  <a:p>
                    <a:pPr>
                      <a:defRPr sz="900" baseline="0"/>
                    </a:pPr>
                    <a:fld id="{9D3E5D02-08D8-485B-85C0-435F7373962C}" type="VALUE">
                      <a:rPr lang="en-US" altLang="ja-JP" sz="900" baseline="0"/>
                      <a:pPr>
                        <a:defRPr sz="900" baseline="0"/>
                      </a:pPr>
                      <a:t>[値]</a:t>
                    </a:fld>
                    <a:endParaRPr lang="ja-JP" altLang="en-US"/>
                  </a:p>
                </c:rich>
              </c:tx>
              <c:spPr>
                <a:noFill/>
                <a:ln>
                  <a:noFill/>
                </a:ln>
                <a:effectLst/>
              </c:spPr>
              <c:showLegendKey val="0"/>
              <c:showVal val="1"/>
              <c:showCatName val="1"/>
              <c:showSerName val="0"/>
              <c:showPercent val="0"/>
              <c:showBubbleSize val="0"/>
              <c:separator>
</c:separator>
              <c:extLst>
                <c:ext xmlns:c15="http://schemas.microsoft.com/office/drawing/2012/chart" uri="{CE6537A1-D6FC-4f65-9D91-7224C49458BB}">
                  <c15:layout>
                    <c:manualLayout>
                      <c:w val="0.19450348445552543"/>
                      <c:h val="0.11734012241320324"/>
                    </c:manualLayout>
                  </c15:layout>
                  <c15:dlblFieldTable/>
                  <c15:showDataLabelsRange val="0"/>
                </c:ext>
                <c:ext xmlns:c16="http://schemas.microsoft.com/office/drawing/2014/chart" uri="{C3380CC4-5D6E-409C-BE32-E72D297353CC}">
                  <c16:uniqueId val="{00000004-8501-4148-8376-6D861A753884}"/>
                </c:ext>
              </c:extLst>
            </c:dLbl>
            <c:dLbl>
              <c:idx val="3"/>
              <c:layout>
                <c:manualLayout>
                  <c:x val="-0.26713180929317026"/>
                  <c:y val="-0.1242603252902223"/>
                </c:manualLayout>
              </c:layout>
              <c:tx>
                <c:rich>
                  <a:bodyPr wrap="square" lIns="38100" tIns="19050" rIns="38100" bIns="19050" anchor="ctr">
                    <a:noAutofit/>
                  </a:bodyPr>
                  <a:lstStyle/>
                  <a:p>
                    <a:pPr>
                      <a:defRPr sz="1000" baseline="0"/>
                    </a:pPr>
                    <a:fld id="{43B1B313-9802-40BD-B900-65DC2D8C9D53}" type="CATEGORYNAME">
                      <a:rPr lang="ja-JP" altLang="en-US" sz="900" baseline="0"/>
                      <a:pPr>
                        <a:defRPr sz="1000" baseline="0"/>
                      </a:pPr>
                      <a:t>[分類名]</a:t>
                    </a:fld>
                    <a:endParaRPr lang="ja-JP" altLang="en-US" sz="900" baseline="0"/>
                  </a:p>
                  <a:p>
                    <a:pPr>
                      <a:defRPr sz="1000" baseline="0"/>
                    </a:pPr>
                    <a:fld id="{EE73E337-B3F9-4097-954A-70B2FC251B28}" type="VALUE">
                      <a:rPr lang="en-US" altLang="ja-JP"/>
                      <a:pPr>
                        <a:defRPr sz="1000" baseline="0"/>
                      </a:pPr>
                      <a:t>[値]</a:t>
                    </a:fld>
                    <a:endParaRPr lang="ja-JP" altLang="en-US"/>
                  </a:p>
                </c:rich>
              </c:tx>
              <c:spPr>
                <a:noFill/>
                <a:ln>
                  <a:noFill/>
                </a:ln>
                <a:effectLst/>
              </c:spPr>
              <c:showLegendKey val="0"/>
              <c:showVal val="1"/>
              <c:showCatName val="1"/>
              <c:showSerName val="0"/>
              <c:showPercent val="0"/>
              <c:showBubbleSize val="0"/>
              <c:separator>
</c:separator>
              <c:extLst>
                <c:ext xmlns:c15="http://schemas.microsoft.com/office/drawing/2012/chart" uri="{CE6537A1-D6FC-4f65-9D91-7224C49458BB}">
                  <c15:layout>
                    <c:manualLayout>
                      <c:w val="0.44573641578856676"/>
                      <c:h val="0.1892718135593848"/>
                    </c:manualLayout>
                  </c15:layout>
                  <c15:dlblFieldTable/>
                  <c15:showDataLabelsRange val="0"/>
                </c:ext>
                <c:ext xmlns:c16="http://schemas.microsoft.com/office/drawing/2014/chart" uri="{C3380CC4-5D6E-409C-BE32-E72D297353CC}">
                  <c16:uniqueId val="{00000005-8501-4148-8376-6D861A753884}"/>
                </c:ext>
              </c:extLst>
            </c:dLbl>
            <c:dLbl>
              <c:idx val="4"/>
              <c:layout>
                <c:manualLayout>
                  <c:x val="0.24070195877309172"/>
                  <c:y val="-0.13627301186329036"/>
                </c:manualLayout>
              </c:layout>
              <c:tx>
                <c:rich>
                  <a:bodyPr/>
                  <a:lstStyle/>
                  <a:p>
                    <a:pPr>
                      <a:defRPr sz="1000" baseline="0"/>
                    </a:pPr>
                    <a:fld id="{3E3DEFCA-34C9-44F9-8222-B176A5E62A6C}" type="CATEGORYNAME">
                      <a:rPr lang="ja-JP" altLang="en-US" sz="900"/>
                      <a:pPr>
                        <a:defRPr sz="1000" baseline="0"/>
                      </a:pPr>
                      <a:t>[分類名]</a:t>
                    </a:fld>
                    <a:endParaRPr lang="ja-JP" altLang="en-US" sz="900" baseline="0"/>
                  </a:p>
                  <a:p>
                    <a:pPr>
                      <a:defRPr sz="1000" baseline="0"/>
                    </a:pPr>
                    <a:fld id="{31FC8531-9CB5-4F32-8F77-2A28473D57DF}" type="VALUE">
                      <a:rPr lang="en-US" altLang="ja-JP"/>
                      <a:pPr>
                        <a:defRPr sz="1000" baseline="0"/>
                      </a:pPr>
                      <a:t>[値]</a:t>
                    </a:fld>
                    <a:endParaRPr lang="ja-JP" altLang="en-US"/>
                  </a:p>
                </c:rich>
              </c:tx>
              <c:numFmt formatCode="0.0%" sourceLinked="0"/>
              <c:spPr/>
              <c:showLegendKey val="0"/>
              <c:showVal val="1"/>
              <c:showCatName val="1"/>
              <c:showSerName val="0"/>
              <c:showPercent val="0"/>
              <c:showBubbleSize val="0"/>
              <c:separator>
</c:separator>
              <c:extLst>
                <c:ext xmlns:c15="http://schemas.microsoft.com/office/drawing/2012/chart" uri="{CE6537A1-D6FC-4f65-9D91-7224C49458BB}">
                  <c15:layout>
                    <c:manualLayout>
                      <c:w val="0.41773700615157011"/>
                      <c:h val="0.12441935437291526"/>
                    </c:manualLayout>
                  </c15:layout>
                  <c15:dlblFieldTable/>
                  <c15:showDataLabelsRange val="0"/>
                </c:ext>
                <c:ext xmlns:c16="http://schemas.microsoft.com/office/drawing/2014/chart" uri="{C3380CC4-5D6E-409C-BE32-E72D297353CC}">
                  <c16:uniqueId val="{00000006-8501-4148-8376-6D861A753884}"/>
                </c:ext>
              </c:extLst>
            </c:dLbl>
            <c:spPr>
              <a:noFill/>
              <a:ln>
                <a:noFill/>
              </a:ln>
              <a:effectLst/>
            </c:spPr>
            <c:txPr>
              <a:bodyPr wrap="square" lIns="38100" tIns="19050" rIns="38100" bIns="19050" anchor="ctr">
                <a:spAutoFit/>
              </a:bodyPr>
              <a:lstStyle/>
              <a:p>
                <a:pPr>
                  <a:defRPr sz="1000" baseline="0"/>
                </a:pPr>
                <a:endParaRPr lang="ja-JP"/>
              </a:p>
            </c:txPr>
            <c:showLegendKey val="0"/>
            <c:showVal val="1"/>
            <c:showCatName val="1"/>
            <c:showSerName val="0"/>
            <c:showPercent val="0"/>
            <c:showBubbleSize val="0"/>
            <c:separator>
</c:separator>
            <c:showLeaderLines val="1"/>
            <c:leaderLines>
              <c:spPr>
                <a:ln>
                  <a:solidFill>
                    <a:sysClr val="window" lastClr="FFFFFF">
                      <a:lumMod val="50000"/>
                    </a:sysClr>
                  </a:solidFill>
                </a:ln>
              </c:spPr>
            </c:leaderLines>
            <c:extLst>
              <c:ext xmlns:c15="http://schemas.microsoft.com/office/drawing/2012/chart" uri="{CE6537A1-D6FC-4f65-9D91-7224C49458BB}"/>
            </c:extLst>
          </c:dLbls>
          <c:cat>
            <c:strRef>
              <c:f>'リンク切公表時非表示（グラフの添え物）'!$W$37:$W$41</c:f>
              <c:strCache>
                <c:ptCount val="5"/>
                <c:pt idx="0">
                  <c:v>農業
(家畜の消化管内発酵、
稲作等)</c:v>
                </c:pt>
                <c:pt idx="1">
                  <c:v>廃棄物
（埋立、排水処理等）</c:v>
                </c:pt>
                <c:pt idx="2">
                  <c:v>燃料の燃焼</c:v>
                </c:pt>
                <c:pt idx="3">
                  <c:v>燃料からの漏出
（天然ガス生産時・石炭採掘時の漏出等）</c:v>
                </c:pt>
                <c:pt idx="4">
                  <c:v>工業プロセス及び製品の使用 </c:v>
                </c:pt>
              </c:strCache>
            </c:strRef>
          </c:cat>
          <c:val>
            <c:numRef>
              <c:f>'5.CH4'!$AX$14:$AX$18</c:f>
              <c:numCache>
                <c:formatCode>0.0%</c:formatCode>
                <c:ptCount val="5"/>
                <c:pt idx="0">
                  <c:v>0.76093128435824609</c:v>
                </c:pt>
                <c:pt idx="1">
                  <c:v>0.18171418397138098</c:v>
                </c:pt>
                <c:pt idx="2">
                  <c:v>3.0642124335656929E-2</c:v>
                </c:pt>
                <c:pt idx="3">
                  <c:v>2.52766243507817E-2</c:v>
                </c:pt>
                <c:pt idx="4" formatCode="0.00%">
                  <c:v>1.435782983934362E-3</c:v>
                </c:pt>
              </c:numCache>
            </c:numRef>
          </c:val>
          <c:extLst>
            <c:ext xmlns:c16="http://schemas.microsoft.com/office/drawing/2014/chart" uri="{C3380CC4-5D6E-409C-BE32-E72D297353CC}">
              <c16:uniqueId val="{00000007-8501-4148-8376-6D861A753884}"/>
            </c:ext>
          </c:extLst>
        </c:ser>
        <c:dLbls>
          <c:showLegendKey val="0"/>
          <c:showVal val="0"/>
          <c:showCatName val="0"/>
          <c:showSerName val="0"/>
          <c:showPercent val="0"/>
          <c:showBubbleSize val="0"/>
          <c:showLeaderLines val="1"/>
        </c:dLbls>
        <c:firstSliceAng val="0"/>
        <c:holeSize val="20"/>
      </c:doughnutChart>
      <c:spPr>
        <a:noFill/>
        <a:ln w="25400">
          <a:noFill/>
        </a:ln>
      </c:spPr>
    </c:plotArea>
    <c:plotVisOnly val="1"/>
    <c:dispBlanksAs val="zero"/>
    <c:showDLblsOverMax val="0"/>
  </c:chart>
  <c:spPr>
    <a:noFill/>
    <a:ln>
      <a:noFill/>
    </a:ln>
  </c:spPr>
  <c:printSettings>
    <c:headerFooter alignWithMargins="0"/>
    <c:pageMargins b="0.98399999999999999" l="0.78700000000000003" r="0.78700000000000003" t="0.98399999999999999" header="0.51200000000000001" footer="0.51200000000000001"/>
    <c:pageSetup/>
  </c:printSettings>
  <c:userShapes r:id="rId2"/>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2563594978832432"/>
          <c:y val="0.19087388718753653"/>
          <c:w val="0.52728929251266909"/>
          <c:h val="0.63483851488135301"/>
        </c:manualLayout>
      </c:layout>
      <c:doughnutChart>
        <c:varyColors val="1"/>
        <c:ser>
          <c:idx val="1"/>
          <c:order val="0"/>
          <c:tx>
            <c:strRef>
              <c:f>'リンク切公表時非表示（グラフの添え物）'!$AP$45</c:f>
              <c:strCache>
                <c:ptCount val="1"/>
                <c:pt idx="0">
                  <c:v>2005年度</c:v>
                </c:pt>
              </c:strCache>
            </c:strRef>
          </c:tx>
          <c:spPr>
            <a:noFill/>
            <a:ln>
              <a:noFill/>
            </a:ln>
          </c:spPr>
          <c:dLbls>
            <c:dLbl>
              <c:idx val="0"/>
              <c:layout>
                <c:manualLayout>
                  <c:x val="1.0639965154241211E-3"/>
                  <c:y val="-0.11376728084902005"/>
                </c:manualLayout>
              </c:layout>
              <c:tx>
                <c:rich>
                  <a:bodyPr wrap="square" lIns="38100" tIns="19050" rIns="38100" bIns="19050" anchor="ctr">
                    <a:noAutofit/>
                  </a:bodyPr>
                  <a:lstStyle/>
                  <a:p>
                    <a:pPr>
                      <a:defRPr/>
                    </a:pPr>
                    <a:fld id="{FDD4C8C0-F755-428A-90F5-023AA4C42C51}" type="SERIESNAME">
                      <a:rPr lang="ja-JP" altLang="en-US" sz="1000"/>
                      <a:pPr>
                        <a:defRPr/>
                      </a:pPr>
                      <a:t>[系列名]</a:t>
                    </a:fld>
                    <a:endParaRPr lang="ja-JP" altLang="en-US" sz="1000" baseline="0"/>
                  </a:p>
                  <a:p>
                    <a:pPr>
                      <a:defRPr/>
                    </a:pPr>
                    <a:fld id="{B5BE40CC-05CC-4783-B1D6-DB982F334CAB}" type="VALUE">
                      <a:rPr lang="ja-JP" altLang="en-US" sz="1000"/>
                      <a:pPr>
                        <a:defRPr/>
                      </a:pPr>
                      <a:t>[値]</a:t>
                    </a:fld>
                    <a:endParaRPr lang="ja-JP" altLang="en-US"/>
                  </a:p>
                </c:rich>
              </c:tx>
              <c:spPr>
                <a:noFill/>
                <a:ln>
                  <a:noFill/>
                </a:ln>
                <a:effectLst/>
              </c:spPr>
              <c:showLegendKey val="0"/>
              <c:showVal val="1"/>
              <c:showCatName val="0"/>
              <c:showSerName val="1"/>
              <c:showPercent val="0"/>
              <c:showBubbleSize val="0"/>
              <c:separator>
</c:separator>
              <c:extLst>
                <c:ext xmlns:c15="http://schemas.microsoft.com/office/drawing/2012/chart" uri="{CE6537A1-D6FC-4f65-9D91-7224C49458BB}">
                  <c15:layout>
                    <c:manualLayout>
                      <c:w val="0.51819861471826223"/>
                      <c:h val="0.11605414480150723"/>
                    </c:manualLayout>
                  </c15:layout>
                  <c15:dlblFieldTable/>
                  <c15:showDataLabelsRange val="0"/>
                </c:ext>
                <c:ext xmlns:c16="http://schemas.microsoft.com/office/drawing/2014/chart" uri="{C3380CC4-5D6E-409C-BE32-E72D297353CC}">
                  <c16:uniqueId val="{00000001-394B-4605-825B-4DB4569B5430}"/>
                </c:ext>
              </c:extLst>
            </c:dLbl>
            <c:spPr>
              <a:noFill/>
              <a:ln>
                <a:noFill/>
              </a:ln>
              <a:effectLst/>
            </c:spPr>
            <c:showLegendKey val="0"/>
            <c:showVal val="1"/>
            <c:showCatName val="0"/>
            <c:showSerName val="1"/>
            <c:showPercent val="0"/>
            <c:showBubbleSize val="0"/>
            <c:separator>
</c:separator>
            <c:showLeaderLines val="0"/>
            <c:extLst>
              <c:ext xmlns:c15="http://schemas.microsoft.com/office/drawing/2012/chart" uri="{CE6537A1-D6FC-4f65-9D91-7224C49458BB}"/>
            </c:extLst>
          </c:dLbls>
          <c:cat>
            <c:strRef>
              <c:f>'リンク切公表時非表示（グラフの添え物）'!$W$45:$W$48</c:f>
              <c:strCache>
                <c:ptCount val="4"/>
                <c:pt idx="0">
                  <c:v>農業
 (家畜排せつ物の管理、
農用地の土壌等)</c:v>
                </c:pt>
                <c:pt idx="1">
                  <c:v>燃料の燃焼・漏出</c:v>
                </c:pt>
                <c:pt idx="2">
                  <c:v>廃棄物
（排水処理、焼却等）</c:v>
                </c:pt>
                <c:pt idx="3">
                  <c:v>工業プロセス及び製品の使用
（化学産業、半導体・液晶製造工程等）</c:v>
                </c:pt>
              </c:strCache>
            </c:strRef>
          </c:cat>
          <c:val>
            <c:numRef>
              <c:f>'リンク切公表時非表示（グラフの添え物）'!$AP$46</c:f>
              <c:numCache>
                <c:formatCode>#,##0"万トン"</c:formatCode>
                <c:ptCount val="1"/>
                <c:pt idx="0">
                  <c:v>2500</c:v>
                </c:pt>
              </c:numCache>
            </c:numRef>
          </c:val>
          <c:extLst>
            <c:ext xmlns:c16="http://schemas.microsoft.com/office/drawing/2014/chart" uri="{C3380CC4-5D6E-409C-BE32-E72D297353CC}">
              <c16:uniqueId val="{00000000-394B-4605-825B-4DB4569B5430}"/>
            </c:ext>
          </c:extLst>
        </c:ser>
        <c:ser>
          <c:idx val="0"/>
          <c:order val="1"/>
          <c:tx>
            <c:strRef>
              <c:f>'6.N2O'!$AP$12</c:f>
              <c:strCache>
                <c:ptCount val="1"/>
                <c:pt idx="0">
                  <c:v>2005</c:v>
                </c:pt>
              </c:strCache>
            </c:strRef>
          </c:tx>
          <c:spPr>
            <a:ln>
              <a:solidFill>
                <a:sysClr val="windowText" lastClr="000000"/>
              </a:solidFill>
            </a:ln>
          </c:spPr>
          <c:dPt>
            <c:idx val="0"/>
            <c:bubble3D val="0"/>
            <c:spPr>
              <a:solidFill>
                <a:srgbClr val="9999FF"/>
              </a:solidFill>
              <a:ln>
                <a:solidFill>
                  <a:sysClr val="windowText" lastClr="000000"/>
                </a:solidFill>
              </a:ln>
            </c:spPr>
            <c:extLst>
              <c:ext xmlns:c16="http://schemas.microsoft.com/office/drawing/2014/chart" uri="{C3380CC4-5D6E-409C-BE32-E72D297353CC}">
                <c16:uniqueId val="{00000000-838F-427D-AA75-37E7FB988202}"/>
              </c:ext>
            </c:extLst>
          </c:dPt>
          <c:dPt>
            <c:idx val="1"/>
            <c:bubble3D val="0"/>
            <c:spPr>
              <a:solidFill>
                <a:srgbClr val="993366"/>
              </a:solidFill>
              <a:ln>
                <a:solidFill>
                  <a:sysClr val="windowText" lastClr="000000"/>
                </a:solidFill>
              </a:ln>
            </c:spPr>
            <c:extLst>
              <c:ext xmlns:c16="http://schemas.microsoft.com/office/drawing/2014/chart" uri="{C3380CC4-5D6E-409C-BE32-E72D297353CC}">
                <c16:uniqueId val="{00000001-838F-427D-AA75-37E7FB988202}"/>
              </c:ext>
            </c:extLst>
          </c:dPt>
          <c:dPt>
            <c:idx val="2"/>
            <c:bubble3D val="0"/>
            <c:spPr>
              <a:solidFill>
                <a:srgbClr val="FFFFCC"/>
              </a:solidFill>
              <a:ln>
                <a:solidFill>
                  <a:sysClr val="windowText" lastClr="000000"/>
                </a:solidFill>
              </a:ln>
            </c:spPr>
            <c:extLst>
              <c:ext xmlns:c16="http://schemas.microsoft.com/office/drawing/2014/chart" uri="{C3380CC4-5D6E-409C-BE32-E72D297353CC}">
                <c16:uniqueId val="{00000002-838F-427D-AA75-37E7FB988202}"/>
              </c:ext>
            </c:extLst>
          </c:dPt>
          <c:dPt>
            <c:idx val="3"/>
            <c:bubble3D val="0"/>
            <c:spPr>
              <a:solidFill>
                <a:srgbClr val="CCFFFF"/>
              </a:solidFill>
              <a:ln>
                <a:solidFill>
                  <a:sysClr val="windowText" lastClr="000000"/>
                </a:solidFill>
              </a:ln>
            </c:spPr>
            <c:extLst>
              <c:ext xmlns:c16="http://schemas.microsoft.com/office/drawing/2014/chart" uri="{C3380CC4-5D6E-409C-BE32-E72D297353CC}">
                <c16:uniqueId val="{00000003-838F-427D-AA75-37E7FB988202}"/>
              </c:ext>
            </c:extLst>
          </c:dPt>
          <c:dLbls>
            <c:dLbl>
              <c:idx val="0"/>
              <c:layout>
                <c:manualLayout>
                  <c:x val="0.1996247264824583"/>
                  <c:y val="0.3171211242183975"/>
                </c:manualLayout>
              </c:layout>
              <c:tx>
                <c:rich>
                  <a:bodyPr/>
                  <a:lstStyle/>
                  <a:p>
                    <a:fld id="{8CE69956-996A-4C6B-9D23-A47930D2A0F0}" type="CATEGORYNAME">
                      <a:rPr lang="en-US" altLang="ja-JP" sz="900"/>
                      <a:pPr/>
                      <a:t>[分類名]</a:t>
                    </a:fld>
                    <a:endParaRPr lang="ja-JP" altLang="en-US" sz="900" baseline="0"/>
                  </a:p>
                  <a:p>
                    <a:fld id="{107459FC-2DF1-444F-A080-7D4CD3BBEF65}" type="VALUE">
                      <a:rPr lang="en-US" altLang="ja-JP"/>
                      <a:pPr/>
                      <a:t>[値]</a:t>
                    </a:fld>
                    <a:endParaRPr lang="ja-JP" altLang="en-US"/>
                  </a:p>
                </c:rich>
              </c:tx>
              <c:showLegendKey val="0"/>
              <c:showVal val="1"/>
              <c:showCatName val="1"/>
              <c:showSerName val="0"/>
              <c:showPercent val="0"/>
              <c:showBubbleSize val="0"/>
              <c:separator>
</c:separator>
              <c:extLst>
                <c:ext xmlns:c15="http://schemas.microsoft.com/office/drawing/2012/chart" uri="{CE6537A1-D6FC-4f65-9D91-7224C49458BB}">
                  <c15:layout>
                    <c:manualLayout>
                      <c:w val="0.24648692101871744"/>
                      <c:h val="0.17396318182779968"/>
                    </c:manualLayout>
                  </c15:layout>
                  <c15:dlblFieldTable/>
                  <c15:showDataLabelsRange val="0"/>
                </c:ext>
                <c:ext xmlns:c16="http://schemas.microsoft.com/office/drawing/2014/chart" uri="{C3380CC4-5D6E-409C-BE32-E72D297353CC}">
                  <c16:uniqueId val="{00000000-838F-427D-AA75-37E7FB988202}"/>
                </c:ext>
              </c:extLst>
            </c:dLbl>
            <c:dLbl>
              <c:idx val="1"/>
              <c:layout>
                <c:manualLayout>
                  <c:x val="-0.2432023225541218"/>
                  <c:y val="7.1963529234038023E-2"/>
                </c:manualLayout>
              </c:layout>
              <c:tx>
                <c:rich>
                  <a:bodyPr/>
                  <a:lstStyle/>
                  <a:p>
                    <a:fld id="{E1E865C8-912D-450A-81A6-23851030E913}" type="CATEGORYNAME">
                      <a:rPr lang="ja-JP" altLang="en-US" sz="900" baseline="0"/>
                      <a:pPr/>
                      <a:t>[分類名]</a:t>
                    </a:fld>
                    <a:endParaRPr lang="ja-JP" altLang="en-US" sz="900" baseline="0"/>
                  </a:p>
                  <a:p>
                    <a:fld id="{DE768D43-2C17-4F4F-8351-7DB0521AF159}" type="VALUE">
                      <a:rPr lang="en-US" altLang="ja-JP"/>
                      <a:pPr/>
                      <a:t>[値]</a:t>
                    </a:fld>
                    <a:endParaRPr lang="ja-JP" altLang="en-US"/>
                  </a:p>
                </c:rich>
              </c:tx>
              <c:showLegendKey val="0"/>
              <c:showVal val="1"/>
              <c:showCatName val="1"/>
              <c:showSerName val="0"/>
              <c:showPercent val="0"/>
              <c:showBubbleSize val="0"/>
              <c:separator>
</c:separator>
              <c:extLst>
                <c:ext xmlns:c15="http://schemas.microsoft.com/office/drawing/2012/chart" uri="{CE6537A1-D6FC-4f65-9D91-7224C49458BB}">
                  <c15:layout>
                    <c:manualLayout>
                      <c:w val="0.20203389688040033"/>
                      <c:h val="0.11577657350176139"/>
                    </c:manualLayout>
                  </c15:layout>
                  <c15:dlblFieldTable/>
                  <c15:showDataLabelsRange val="0"/>
                </c:ext>
                <c:ext xmlns:c16="http://schemas.microsoft.com/office/drawing/2014/chart" uri="{C3380CC4-5D6E-409C-BE32-E72D297353CC}">
                  <c16:uniqueId val="{00000001-838F-427D-AA75-37E7FB988202}"/>
                </c:ext>
              </c:extLst>
            </c:dLbl>
            <c:dLbl>
              <c:idx val="2"/>
              <c:layout>
                <c:manualLayout>
                  <c:x val="-0.17061906757788875"/>
                  <c:y val="-0.10188684398162978"/>
                </c:manualLayout>
              </c:layout>
              <c:tx>
                <c:rich>
                  <a:bodyPr/>
                  <a:lstStyle/>
                  <a:p>
                    <a:fld id="{5B1E2D17-9F08-42D9-A329-981618192F73}" type="CATEGORYNAME">
                      <a:rPr lang="ja-JP" altLang="en-US" sz="900"/>
                      <a:pPr/>
                      <a:t>[分類名]</a:t>
                    </a:fld>
                    <a:endParaRPr lang="ja-JP" altLang="en-US" sz="900" baseline="0"/>
                  </a:p>
                  <a:p>
                    <a:fld id="{94312B75-C20B-40E1-B541-B7440F73DA14}" type="VALUE">
                      <a:rPr lang="en-US" altLang="ja-JP"/>
                      <a:pPr/>
                      <a:t>[値]</a:t>
                    </a:fld>
                    <a:endParaRPr lang="ja-JP" altLang="en-US"/>
                  </a:p>
                </c:rich>
              </c:tx>
              <c:showLegendKey val="0"/>
              <c:showVal val="1"/>
              <c:showCatName val="1"/>
              <c:showSerName val="0"/>
              <c:showPercent val="0"/>
              <c:showBubbleSize val="0"/>
              <c:separator>
</c:separator>
              <c:extLst>
                <c:ext xmlns:c15="http://schemas.microsoft.com/office/drawing/2012/chart" uri="{CE6537A1-D6FC-4f65-9D91-7224C49458BB}">
                  <c15:layout>
                    <c:manualLayout>
                      <c:w val="0.20636146305473863"/>
                      <c:h val="0.12989770214885027"/>
                    </c:manualLayout>
                  </c15:layout>
                  <c15:dlblFieldTable/>
                  <c15:showDataLabelsRange val="0"/>
                </c:ext>
                <c:ext xmlns:c16="http://schemas.microsoft.com/office/drawing/2014/chart" uri="{C3380CC4-5D6E-409C-BE32-E72D297353CC}">
                  <c16:uniqueId val="{00000002-838F-427D-AA75-37E7FB988202}"/>
                </c:ext>
              </c:extLst>
            </c:dLbl>
            <c:dLbl>
              <c:idx val="3"/>
              <c:layout>
                <c:manualLayout>
                  <c:x val="-1.5782293208566667E-2"/>
                  <c:y val="-0.18352040166897446"/>
                </c:manualLayout>
              </c:layout>
              <c:tx>
                <c:rich>
                  <a:bodyPr anchorCtr="0"/>
                  <a:lstStyle/>
                  <a:p>
                    <a:pPr marL="0" marR="0" indent="0" algn="ctr" defTabSz="914400" rtl="0" eaLnBrk="1" fontAlgn="auto" latinLnBrk="0" hangingPunct="1">
                      <a:lnSpc>
                        <a:spcPct val="100000"/>
                      </a:lnSpc>
                      <a:spcBef>
                        <a:spcPts val="0"/>
                      </a:spcBef>
                      <a:spcAft>
                        <a:spcPts val="0"/>
                      </a:spcAft>
                      <a:buClrTx/>
                      <a:buSzTx/>
                      <a:buFontTx/>
                      <a:buNone/>
                      <a:tabLst/>
                      <a:defRPr sz="1000" b="0" i="0" u="none" strike="noStrike" kern="1200" baseline="0">
                        <a:solidFill>
                          <a:sysClr val="windowText" lastClr="000000"/>
                        </a:solidFill>
                        <a:latin typeface="+mn-lt"/>
                        <a:ea typeface="+mn-ea"/>
                        <a:cs typeface="+mn-cs"/>
                      </a:defRPr>
                    </a:pPr>
                    <a:fld id="{2F5770E5-83AE-4EB1-A6FF-C4E1157A42B9}" type="CATEGORYNAME">
                      <a:rPr lang="ja-JP" altLang="en-US" sz="900"/>
                      <a:pPr marL="0" marR="0" indent="0" algn="ctr" defTabSz="914400" rtl="0" eaLnBrk="1" fontAlgn="auto" latinLnBrk="0" hangingPunct="1">
                        <a:lnSpc>
                          <a:spcPct val="100000"/>
                        </a:lnSpc>
                        <a:spcBef>
                          <a:spcPts val="0"/>
                        </a:spcBef>
                        <a:spcAft>
                          <a:spcPts val="0"/>
                        </a:spcAft>
                        <a:buClrTx/>
                        <a:buSzTx/>
                        <a:buFontTx/>
                        <a:buNone/>
                        <a:tabLst/>
                        <a:defRPr sz="1000" b="0" i="0" u="none" strike="noStrike" kern="1200" baseline="0">
                          <a:solidFill>
                            <a:sysClr val="windowText" lastClr="000000"/>
                          </a:solidFill>
                          <a:latin typeface="+mn-lt"/>
                          <a:ea typeface="+mn-ea"/>
                          <a:cs typeface="+mn-cs"/>
                        </a:defRPr>
                      </a:pPr>
                      <a:t>[分類名]</a:t>
                    </a:fld>
                    <a:endParaRPr lang="ja-JP" altLang="en-US" sz="900" baseline="0"/>
                  </a:p>
                  <a:p>
                    <a:pPr marL="0" marR="0" indent="0" algn="ctr" defTabSz="914400" rtl="0" eaLnBrk="1" fontAlgn="auto" latinLnBrk="0" hangingPunct="1">
                      <a:lnSpc>
                        <a:spcPct val="100000"/>
                      </a:lnSpc>
                      <a:spcBef>
                        <a:spcPts val="0"/>
                      </a:spcBef>
                      <a:spcAft>
                        <a:spcPts val="0"/>
                      </a:spcAft>
                      <a:buClrTx/>
                      <a:buSzTx/>
                      <a:buFontTx/>
                      <a:buNone/>
                      <a:tabLst/>
                      <a:defRPr sz="1000" b="0" i="0" u="none" strike="noStrike" kern="1200" baseline="0">
                        <a:solidFill>
                          <a:sysClr val="windowText" lastClr="000000"/>
                        </a:solidFill>
                        <a:latin typeface="+mn-lt"/>
                        <a:ea typeface="+mn-ea"/>
                        <a:cs typeface="+mn-cs"/>
                      </a:defRPr>
                    </a:pPr>
                    <a:fld id="{AD85A313-320D-492B-82B1-CEAFAA5356EB}" type="VALUE">
                      <a:rPr lang="en-US" altLang="ja-JP"/>
                      <a:pPr marL="0" marR="0" indent="0" algn="ctr" defTabSz="914400" rtl="0" eaLnBrk="1" fontAlgn="auto" latinLnBrk="0" hangingPunct="1">
                        <a:lnSpc>
                          <a:spcPct val="100000"/>
                        </a:lnSpc>
                        <a:spcBef>
                          <a:spcPts val="0"/>
                        </a:spcBef>
                        <a:spcAft>
                          <a:spcPts val="0"/>
                        </a:spcAft>
                        <a:buClrTx/>
                        <a:buSzTx/>
                        <a:buFontTx/>
                        <a:buNone/>
                        <a:tabLst/>
                        <a:defRPr sz="1000" b="0" i="0" u="none" strike="noStrike" kern="1200" baseline="0">
                          <a:solidFill>
                            <a:sysClr val="windowText" lastClr="000000"/>
                          </a:solidFill>
                          <a:latin typeface="+mn-lt"/>
                          <a:ea typeface="+mn-ea"/>
                          <a:cs typeface="+mn-cs"/>
                        </a:defRPr>
                      </a:pPr>
                      <a:t>[値]</a:t>
                    </a:fld>
                    <a:endParaRPr lang="ja-JP" altLang="en-US"/>
                  </a:p>
                </c:rich>
              </c:tx>
              <c:spPr>
                <a:noFill/>
                <a:ln>
                  <a:noFill/>
                </a:ln>
                <a:effectLst/>
              </c:spPr>
              <c:showLegendKey val="0"/>
              <c:showVal val="1"/>
              <c:showCatName val="1"/>
              <c:showSerName val="0"/>
              <c:showPercent val="0"/>
              <c:showBubbleSize val="0"/>
              <c:separator>
</c:separator>
              <c:extLst>
                <c:ext xmlns:c15="http://schemas.microsoft.com/office/drawing/2012/chart" uri="{CE6537A1-D6FC-4f65-9D91-7224C49458BB}">
                  <c15:layout>
                    <c:manualLayout>
                      <c:w val="0.48589522498369686"/>
                      <c:h val="0.14130285904561027"/>
                    </c:manualLayout>
                  </c15:layout>
                  <c15:dlblFieldTable/>
                  <c15:showDataLabelsRange val="0"/>
                </c:ext>
                <c:ext xmlns:c16="http://schemas.microsoft.com/office/drawing/2014/chart" uri="{C3380CC4-5D6E-409C-BE32-E72D297353CC}">
                  <c16:uniqueId val="{00000003-838F-427D-AA75-37E7FB988202}"/>
                </c:ext>
              </c:extLst>
            </c:dLbl>
            <c:dLbl>
              <c:idx val="4"/>
              <c:layout>
                <c:manualLayout>
                  <c:x val="0.16093239446390795"/>
                  <c:y val="-0.14077144541954281"/>
                </c:manualLayout>
              </c:layout>
              <c:tx>
                <c:rich>
                  <a:bodyPr/>
                  <a:lstStyle/>
                  <a:p>
                    <a:r>
                      <a:rPr lang="ja-JP" altLang="en-US" sz="1000"/>
                      <a:t>溶</a:t>
                    </a:r>
                    <a:r>
                      <a:rPr lang="ja-JP" altLang="en-US"/>
                      <a:t>剤等（麻酔）
</a:t>
                    </a:r>
                    <a:r>
                      <a:rPr lang="en-US" altLang="ja-JP"/>
                      <a:t>0.4%</a:t>
                    </a:r>
                  </a:p>
                </c:rich>
              </c:tx>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4-838F-427D-AA75-37E7FB988202}"/>
                </c:ext>
              </c:extLst>
            </c:dLbl>
            <c:spPr>
              <a:noFill/>
              <a:ln>
                <a:noFill/>
              </a:ln>
              <a:effectLst/>
            </c:spPr>
            <c:txPr>
              <a:bodyPr/>
              <a:lstStyle/>
              <a:p>
                <a:pPr>
                  <a:defRPr sz="1000" baseline="0"/>
                </a:pPr>
                <a:endParaRPr lang="ja-JP"/>
              </a:p>
            </c:txPr>
            <c:showLegendKey val="0"/>
            <c:showVal val="1"/>
            <c:showCatName val="1"/>
            <c:showSerName val="0"/>
            <c:showPercent val="0"/>
            <c:showBubbleSize val="0"/>
            <c:separator>
</c:separator>
            <c:showLeaderLines val="1"/>
            <c:leaderLines>
              <c:spPr>
                <a:ln>
                  <a:solidFill>
                    <a:schemeClr val="bg1">
                      <a:lumMod val="50000"/>
                    </a:schemeClr>
                  </a:solidFill>
                </a:ln>
              </c:spPr>
            </c:leaderLines>
            <c:extLst>
              <c:ext xmlns:c15="http://schemas.microsoft.com/office/drawing/2012/chart" uri="{CE6537A1-D6FC-4f65-9D91-7224C49458BB}"/>
            </c:extLst>
          </c:dLbls>
          <c:cat>
            <c:strRef>
              <c:f>'リンク切公表時非表示（グラフの添え物）'!$W$45:$W$48</c:f>
              <c:strCache>
                <c:ptCount val="4"/>
                <c:pt idx="0">
                  <c:v>農業
 (家畜排せつ物の管理、
農用地の土壌等)</c:v>
                </c:pt>
                <c:pt idx="1">
                  <c:v>燃料の燃焼・漏出</c:v>
                </c:pt>
                <c:pt idx="2">
                  <c:v>廃棄物
（排水処理、焼却等）</c:v>
                </c:pt>
                <c:pt idx="3">
                  <c:v>工業プロセス及び製品の使用
（化学産業、半導体・液晶製造工程等）</c:v>
                </c:pt>
              </c:strCache>
            </c:strRef>
          </c:cat>
          <c:val>
            <c:numRef>
              <c:f>'6.N2O'!$AP$13:$AP$16</c:f>
              <c:numCache>
                <c:formatCode>0.0%</c:formatCode>
                <c:ptCount val="4"/>
                <c:pt idx="0">
                  <c:v>0.39820919096476975</c:v>
                </c:pt>
                <c:pt idx="1">
                  <c:v>0.28645788863544297</c:v>
                </c:pt>
                <c:pt idx="2">
                  <c:v>0.19852207405517233</c:v>
                </c:pt>
                <c:pt idx="3">
                  <c:v>0.11681084634461514</c:v>
                </c:pt>
              </c:numCache>
            </c:numRef>
          </c:val>
          <c:extLst>
            <c:ext xmlns:c16="http://schemas.microsoft.com/office/drawing/2014/chart" uri="{C3380CC4-5D6E-409C-BE32-E72D297353CC}">
              <c16:uniqueId val="{00000005-838F-427D-AA75-37E7FB988202}"/>
            </c:ext>
          </c:extLst>
        </c:ser>
        <c:dLbls>
          <c:showLegendKey val="0"/>
          <c:showVal val="0"/>
          <c:showCatName val="0"/>
          <c:showSerName val="0"/>
          <c:showPercent val="0"/>
          <c:showBubbleSize val="0"/>
          <c:showLeaderLines val="0"/>
        </c:dLbls>
        <c:firstSliceAng val="0"/>
        <c:holeSize val="20"/>
      </c:doughnutChart>
      <c:spPr>
        <a:noFill/>
        <a:ln w="25400">
          <a:noFill/>
        </a:ln>
      </c:spPr>
    </c:plotArea>
    <c:plotVisOnly val="1"/>
    <c:dispBlanksAs val="zero"/>
    <c:showDLblsOverMax val="0"/>
  </c:chart>
  <c:spPr>
    <a:noFill/>
    <a:ln>
      <a:noFill/>
    </a:ln>
  </c:spPr>
  <c:printSettings>
    <c:headerFooter alignWithMargins="0"/>
    <c:pageMargins b="0.98399999999999999" l="0.78700000000000003" r="0.78700000000000003" t="0.98399999999999999" header="0.51200000000000001" footer="0.51200000000000001"/>
    <c:pageSetup paperSize="9" orientation="landscape" verticalDpi="0"/>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4354343188335741"/>
          <c:y val="0.18468809405177464"/>
          <c:w val="0.69888383822947886"/>
          <c:h val="0.70622652669487485"/>
        </c:manualLayout>
      </c:layout>
      <c:doughnutChart>
        <c:varyColors val="1"/>
        <c:ser>
          <c:idx val="1"/>
          <c:order val="0"/>
          <c:tx>
            <c:strRef>
              <c:f>'リンク切公表時非表示（グラフの添え物）'!$BC$45</c:f>
              <c:strCache>
                <c:ptCount val="1"/>
                <c:pt idx="0">
                  <c:v>2018年度（速報値）</c:v>
                </c:pt>
              </c:strCache>
            </c:strRef>
          </c:tx>
          <c:spPr>
            <a:noFill/>
            <a:ln>
              <a:noFill/>
            </a:ln>
          </c:spPr>
          <c:dLbls>
            <c:dLbl>
              <c:idx val="0"/>
              <c:layout>
                <c:manualLayout>
                  <c:x val="3.0409677558131706E-4"/>
                  <c:y val="-0.12865485463422768"/>
                </c:manualLayout>
              </c:layout>
              <c:tx>
                <c:rich>
                  <a:bodyPr wrap="square" lIns="38100" tIns="19050" rIns="38100" bIns="19050" anchor="ctr">
                    <a:noAutofit/>
                  </a:bodyPr>
                  <a:lstStyle/>
                  <a:p>
                    <a:pPr>
                      <a:defRPr sz="1000"/>
                    </a:pPr>
                    <a:fld id="{FDD4C8C0-F755-428A-90F5-023AA4C42C51}" type="SERIESNAME">
                      <a:rPr lang="ja-JP" altLang="en-US" sz="1000"/>
                      <a:pPr>
                        <a:defRPr sz="1000"/>
                      </a:pPr>
                      <a:t>[系列名]</a:t>
                    </a:fld>
                    <a:endParaRPr lang="ja-JP" altLang="en-US" sz="1000" baseline="0"/>
                  </a:p>
                  <a:p>
                    <a:pPr>
                      <a:defRPr sz="1000"/>
                    </a:pPr>
                    <a:fld id="{B5BE40CC-05CC-4783-B1D6-DB982F334CAB}" type="VALUE">
                      <a:rPr lang="ja-JP" altLang="en-US" sz="1000"/>
                      <a:pPr>
                        <a:defRPr sz="1000"/>
                      </a:pPr>
                      <a:t>[値]</a:t>
                    </a:fld>
                    <a:endParaRPr lang="ja-JP" altLang="en-US"/>
                  </a:p>
                </c:rich>
              </c:tx>
              <c:spPr>
                <a:noFill/>
                <a:ln>
                  <a:noFill/>
                </a:ln>
                <a:effectLst/>
              </c:spPr>
              <c:showLegendKey val="0"/>
              <c:showVal val="1"/>
              <c:showCatName val="0"/>
              <c:showSerName val="1"/>
              <c:showPercent val="0"/>
              <c:showBubbleSize val="0"/>
              <c:separator>
</c:separator>
              <c:extLst>
                <c:ext xmlns:c15="http://schemas.microsoft.com/office/drawing/2012/chart" uri="{CE6537A1-D6FC-4f65-9D91-7224C49458BB}">
                  <c15:layout>
                    <c:manualLayout>
                      <c:w val="0.52128916441045492"/>
                      <c:h val="0.12741820457074438"/>
                    </c:manualLayout>
                  </c15:layout>
                  <c15:dlblFieldTable/>
                  <c15:showDataLabelsRange val="0"/>
                </c:ext>
                <c:ext xmlns:c16="http://schemas.microsoft.com/office/drawing/2014/chart" uri="{C3380CC4-5D6E-409C-BE32-E72D297353CC}">
                  <c16:uniqueId val="{00000000-032D-41B7-83B3-382AB2AADF82}"/>
                </c:ext>
              </c:extLst>
            </c:dLbl>
            <c:spPr>
              <a:noFill/>
              <a:ln>
                <a:noFill/>
              </a:ln>
              <a:effectLst/>
            </c:spPr>
            <c:showLegendKey val="0"/>
            <c:showVal val="1"/>
            <c:showCatName val="0"/>
            <c:showSerName val="1"/>
            <c:showPercent val="0"/>
            <c:showBubbleSize val="0"/>
            <c:separator>
</c:separator>
            <c:showLeaderLines val="0"/>
            <c:extLst>
              <c:ext xmlns:c15="http://schemas.microsoft.com/office/drawing/2012/chart" uri="{CE6537A1-D6FC-4f65-9D91-7224C49458BB}"/>
            </c:extLst>
          </c:dLbls>
          <c:cat>
            <c:strRef>
              <c:f>'リンク切公表時非表示（グラフの添え物）'!$W$45:$W$48</c:f>
              <c:strCache>
                <c:ptCount val="4"/>
                <c:pt idx="0">
                  <c:v>農業
 (家畜排せつ物の管理、
農用地の土壌等)</c:v>
                </c:pt>
                <c:pt idx="1">
                  <c:v>燃料の燃焼・漏出</c:v>
                </c:pt>
                <c:pt idx="2">
                  <c:v>廃棄物
（排水処理、焼却等）</c:v>
                </c:pt>
                <c:pt idx="3">
                  <c:v>工業プロセス及び製品の使用
（化学産業、半導体・液晶製造工程等）</c:v>
                </c:pt>
              </c:strCache>
            </c:strRef>
          </c:cat>
          <c:val>
            <c:numRef>
              <c:f>'リンク切公表時非表示（グラフの添え物）'!$BC$46</c:f>
              <c:numCache>
                <c:formatCode>#,##0"万トン"</c:formatCode>
                <c:ptCount val="1"/>
                <c:pt idx="0">
                  <c:v>2020</c:v>
                </c:pt>
              </c:numCache>
            </c:numRef>
          </c:val>
          <c:extLst>
            <c:ext xmlns:c16="http://schemas.microsoft.com/office/drawing/2014/chart" uri="{C3380CC4-5D6E-409C-BE32-E72D297353CC}">
              <c16:uniqueId val="{00000001-032D-41B7-83B3-382AB2AADF82}"/>
            </c:ext>
          </c:extLst>
        </c:ser>
        <c:ser>
          <c:idx val="0"/>
          <c:order val="1"/>
          <c:tx>
            <c:strRef>
              <c:f>'6.N2O'!$BC$12</c:f>
              <c:strCache>
                <c:ptCount val="1"/>
                <c:pt idx="0">
                  <c:v>2018</c:v>
                </c:pt>
              </c:strCache>
            </c:strRef>
          </c:tx>
          <c:spPr>
            <a:ln>
              <a:solidFill>
                <a:sysClr val="windowText" lastClr="000000"/>
              </a:solidFill>
            </a:ln>
          </c:spPr>
          <c:dPt>
            <c:idx val="0"/>
            <c:bubble3D val="0"/>
            <c:spPr>
              <a:solidFill>
                <a:srgbClr val="9999FF"/>
              </a:solidFill>
              <a:ln>
                <a:solidFill>
                  <a:sysClr val="windowText" lastClr="000000"/>
                </a:solidFill>
              </a:ln>
            </c:spPr>
            <c:extLst>
              <c:ext xmlns:c16="http://schemas.microsoft.com/office/drawing/2014/chart" uri="{C3380CC4-5D6E-409C-BE32-E72D297353CC}">
                <c16:uniqueId val="{00000002-032D-41B7-83B3-382AB2AADF82}"/>
              </c:ext>
            </c:extLst>
          </c:dPt>
          <c:dPt>
            <c:idx val="1"/>
            <c:bubble3D val="0"/>
            <c:spPr>
              <a:solidFill>
                <a:srgbClr val="993366"/>
              </a:solidFill>
              <a:ln>
                <a:solidFill>
                  <a:sysClr val="windowText" lastClr="000000"/>
                </a:solidFill>
              </a:ln>
            </c:spPr>
            <c:extLst>
              <c:ext xmlns:c16="http://schemas.microsoft.com/office/drawing/2014/chart" uri="{C3380CC4-5D6E-409C-BE32-E72D297353CC}">
                <c16:uniqueId val="{00000003-032D-41B7-83B3-382AB2AADF82}"/>
              </c:ext>
            </c:extLst>
          </c:dPt>
          <c:dPt>
            <c:idx val="2"/>
            <c:bubble3D val="0"/>
            <c:spPr>
              <a:solidFill>
                <a:srgbClr val="FFFFCC"/>
              </a:solidFill>
              <a:ln>
                <a:solidFill>
                  <a:sysClr val="windowText" lastClr="000000"/>
                </a:solidFill>
              </a:ln>
            </c:spPr>
            <c:extLst>
              <c:ext xmlns:c16="http://schemas.microsoft.com/office/drawing/2014/chart" uri="{C3380CC4-5D6E-409C-BE32-E72D297353CC}">
                <c16:uniqueId val="{00000004-032D-41B7-83B3-382AB2AADF82}"/>
              </c:ext>
            </c:extLst>
          </c:dPt>
          <c:dPt>
            <c:idx val="3"/>
            <c:bubble3D val="0"/>
            <c:spPr>
              <a:solidFill>
                <a:srgbClr val="CCFFFF"/>
              </a:solidFill>
              <a:ln>
                <a:solidFill>
                  <a:sysClr val="windowText" lastClr="000000"/>
                </a:solidFill>
              </a:ln>
            </c:spPr>
            <c:extLst>
              <c:ext xmlns:c16="http://schemas.microsoft.com/office/drawing/2014/chart" uri="{C3380CC4-5D6E-409C-BE32-E72D297353CC}">
                <c16:uniqueId val="{00000005-032D-41B7-83B3-382AB2AADF82}"/>
              </c:ext>
            </c:extLst>
          </c:dPt>
          <c:dLbls>
            <c:dLbl>
              <c:idx val="0"/>
              <c:layout>
                <c:manualLayout>
                  <c:x val="0.12587539298450789"/>
                  <c:y val="0.39348246917863566"/>
                </c:manualLayout>
              </c:layout>
              <c:numFmt formatCode="0.0%" sourceLinked="0"/>
              <c:spPr>
                <a:noFill/>
                <a:ln>
                  <a:noFill/>
                </a:ln>
                <a:effectLst/>
              </c:spPr>
              <c:txPr>
                <a:bodyPr/>
                <a:lstStyle/>
                <a:p>
                  <a:pPr>
                    <a:defRPr sz="1000" baseline="0"/>
                  </a:pPr>
                  <a:endParaRPr lang="ja-JP"/>
                </a:p>
              </c:txPr>
              <c:showLegendKey val="0"/>
              <c:showVal val="1"/>
              <c:showCatName val="1"/>
              <c:showSerName val="0"/>
              <c:showPercent val="0"/>
              <c:showBubbleSize val="0"/>
              <c:separator>
</c:separator>
              <c:extLst>
                <c:ext xmlns:c15="http://schemas.microsoft.com/office/drawing/2012/chart" uri="{CE6537A1-D6FC-4f65-9D91-7224C49458BB}">
                  <c15:layout>
                    <c:manualLayout>
                      <c:w val="0.31643087969025641"/>
                      <c:h val="0.19486525562483914"/>
                    </c:manualLayout>
                  </c15:layout>
                </c:ext>
                <c:ext xmlns:c16="http://schemas.microsoft.com/office/drawing/2014/chart" uri="{C3380CC4-5D6E-409C-BE32-E72D297353CC}">
                  <c16:uniqueId val="{00000002-032D-41B7-83B3-382AB2AADF82}"/>
                </c:ext>
              </c:extLst>
            </c:dLbl>
            <c:dLbl>
              <c:idx val="1"/>
              <c:layout>
                <c:manualLayout>
                  <c:x val="-0.1961777321231476"/>
                  <c:y val="0.11610075174333825"/>
                </c:manualLayout>
              </c:layout>
              <c:numFmt formatCode="0.0%" sourceLinked="0"/>
              <c:spPr>
                <a:noFill/>
                <a:ln>
                  <a:noFill/>
                </a:ln>
                <a:effectLst/>
              </c:spPr>
              <c:txPr>
                <a:bodyPr/>
                <a:lstStyle/>
                <a:p>
                  <a:pPr>
                    <a:defRPr sz="1000" baseline="0"/>
                  </a:pPr>
                  <a:endParaRPr lang="ja-JP"/>
                </a:p>
              </c:txPr>
              <c:showLegendKey val="0"/>
              <c:showVal val="1"/>
              <c:showCatName val="1"/>
              <c:showSerName val="0"/>
              <c:showPercent val="0"/>
              <c:showBubbleSize val="0"/>
              <c:separator>
</c:separator>
              <c:extLst>
                <c:ext xmlns:c15="http://schemas.microsoft.com/office/drawing/2012/chart" uri="{CE6537A1-D6FC-4f65-9D91-7224C49458BB}">
                  <c15:layout>
                    <c:manualLayout>
                      <c:w val="0.24757632523077983"/>
                      <c:h val="0.12342372990183459"/>
                    </c:manualLayout>
                  </c15:layout>
                </c:ext>
                <c:ext xmlns:c16="http://schemas.microsoft.com/office/drawing/2014/chart" uri="{C3380CC4-5D6E-409C-BE32-E72D297353CC}">
                  <c16:uniqueId val="{00000003-032D-41B7-83B3-382AB2AADF82}"/>
                </c:ext>
              </c:extLst>
            </c:dLbl>
            <c:dLbl>
              <c:idx val="2"/>
              <c:layout>
                <c:manualLayout>
                  <c:x val="-0.17541437020247957"/>
                  <c:y val="-0.15710095281651706"/>
                </c:manualLayout>
              </c:layout>
              <c:numFmt formatCode="0.0%" sourceLinked="0"/>
              <c:spPr>
                <a:noFill/>
                <a:ln>
                  <a:noFill/>
                </a:ln>
                <a:effectLst/>
              </c:spPr>
              <c:txPr>
                <a:bodyPr/>
                <a:lstStyle/>
                <a:p>
                  <a:pPr>
                    <a:defRPr sz="1000" baseline="0"/>
                  </a:pPr>
                  <a:endParaRPr lang="ja-JP"/>
                </a:p>
              </c:txPr>
              <c:showLegendKey val="0"/>
              <c:showVal val="1"/>
              <c:showCatName val="1"/>
              <c:showSerName val="0"/>
              <c:showPercent val="0"/>
              <c:showBubbleSize val="0"/>
              <c:separator>
</c:separator>
              <c:extLst>
                <c:ext xmlns:c15="http://schemas.microsoft.com/office/drawing/2012/chart" uri="{CE6537A1-D6FC-4f65-9D91-7224C49458BB}">
                  <c15:layout>
                    <c:manualLayout>
                      <c:w val="0.27514664636069613"/>
                      <c:h val="0.15822938450767768"/>
                    </c:manualLayout>
                  </c15:layout>
                </c:ext>
                <c:ext xmlns:c16="http://schemas.microsoft.com/office/drawing/2014/chart" uri="{C3380CC4-5D6E-409C-BE32-E72D297353CC}">
                  <c16:uniqueId val="{00000004-032D-41B7-83B3-382AB2AADF82}"/>
                </c:ext>
              </c:extLst>
            </c:dLbl>
            <c:dLbl>
              <c:idx val="3"/>
              <c:layout>
                <c:manualLayout>
                  <c:x val="-2.7841445207658227E-2"/>
                  <c:y val="-0.16705886262421338"/>
                </c:manualLayout>
              </c:layout>
              <c:numFmt formatCode="0.0%" sourceLinked="0"/>
              <c:spPr>
                <a:noFill/>
                <a:ln>
                  <a:noFill/>
                </a:ln>
                <a:effectLst/>
              </c:spPr>
              <c:txPr>
                <a:bodyPr anchorCtr="0"/>
                <a:lstStyle/>
                <a:p>
                  <a:pPr marL="0" marR="0" indent="0" algn="ctr" defTabSz="914400" rtl="0" eaLnBrk="1" fontAlgn="auto" latinLnBrk="0" hangingPunct="1">
                    <a:lnSpc>
                      <a:spcPct val="100000"/>
                    </a:lnSpc>
                    <a:spcBef>
                      <a:spcPts val="0"/>
                    </a:spcBef>
                    <a:spcAft>
                      <a:spcPts val="0"/>
                    </a:spcAft>
                    <a:buClrTx/>
                    <a:buSzTx/>
                    <a:buFontTx/>
                    <a:buNone/>
                    <a:tabLst/>
                    <a:defRPr sz="1000" b="0" i="0" u="none" strike="noStrike" kern="1200" baseline="0">
                      <a:solidFill>
                        <a:sysClr val="windowText" lastClr="000000"/>
                      </a:solidFill>
                      <a:latin typeface="+mn-lt"/>
                      <a:ea typeface="+mn-ea"/>
                      <a:cs typeface="+mn-cs"/>
                    </a:defRPr>
                  </a:pPr>
                  <a:endParaRPr lang="ja-JP"/>
                </a:p>
              </c:txPr>
              <c:showLegendKey val="0"/>
              <c:showVal val="1"/>
              <c:showCatName val="1"/>
              <c:showSerName val="0"/>
              <c:showPercent val="0"/>
              <c:showBubbleSize val="0"/>
              <c:separator>
</c:separator>
              <c:extLst>
                <c:ext xmlns:c15="http://schemas.microsoft.com/office/drawing/2012/chart" uri="{CE6537A1-D6FC-4f65-9D91-7224C49458BB}">
                  <c15:layout>
                    <c:manualLayout>
                      <c:w val="0.52390052699183365"/>
                      <c:h val="0.15777401289684495"/>
                    </c:manualLayout>
                  </c15:layout>
                </c:ext>
                <c:ext xmlns:c16="http://schemas.microsoft.com/office/drawing/2014/chart" uri="{C3380CC4-5D6E-409C-BE32-E72D297353CC}">
                  <c16:uniqueId val="{00000005-032D-41B7-83B3-382AB2AADF82}"/>
                </c:ext>
              </c:extLst>
            </c:dLbl>
            <c:dLbl>
              <c:idx val="4"/>
              <c:layout>
                <c:manualLayout>
                  <c:x val="0.16093239446390795"/>
                  <c:y val="-0.14077144541954281"/>
                </c:manualLayout>
              </c:layout>
              <c:tx>
                <c:rich>
                  <a:bodyPr/>
                  <a:lstStyle/>
                  <a:p>
                    <a:r>
                      <a:rPr lang="ja-JP" altLang="en-US" sz="1000"/>
                      <a:t>溶</a:t>
                    </a:r>
                    <a:r>
                      <a:rPr lang="ja-JP" altLang="en-US"/>
                      <a:t>剤等（麻酔）
</a:t>
                    </a:r>
                    <a:r>
                      <a:rPr lang="en-US" altLang="ja-JP"/>
                      <a:t>0.4%</a:t>
                    </a:r>
                  </a:p>
                </c:rich>
              </c:tx>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6-032D-41B7-83B3-382AB2AADF82}"/>
                </c:ext>
              </c:extLst>
            </c:dLbl>
            <c:spPr>
              <a:noFill/>
              <a:ln>
                <a:noFill/>
              </a:ln>
              <a:effectLst/>
            </c:spPr>
            <c:txPr>
              <a:bodyPr/>
              <a:lstStyle/>
              <a:p>
                <a:pPr>
                  <a:defRPr sz="1000" baseline="0"/>
                </a:pPr>
                <a:endParaRPr lang="ja-JP"/>
              </a:p>
            </c:txPr>
            <c:showLegendKey val="0"/>
            <c:showVal val="1"/>
            <c:showCatName val="1"/>
            <c:showSerName val="0"/>
            <c:showPercent val="0"/>
            <c:showBubbleSize val="0"/>
            <c:separator>
</c:separator>
            <c:showLeaderLines val="1"/>
            <c:leaderLines>
              <c:spPr>
                <a:ln>
                  <a:solidFill>
                    <a:sysClr val="window" lastClr="FFFFFF">
                      <a:lumMod val="50000"/>
                    </a:sysClr>
                  </a:solidFill>
                </a:ln>
              </c:spPr>
            </c:leaderLines>
            <c:extLst>
              <c:ext xmlns:c15="http://schemas.microsoft.com/office/drawing/2012/chart" uri="{CE6537A1-D6FC-4f65-9D91-7224C49458BB}"/>
            </c:extLst>
          </c:dLbls>
          <c:cat>
            <c:strRef>
              <c:f>'リンク切公表時非表示（グラフの添え物）'!$W$45:$W$48</c:f>
              <c:strCache>
                <c:ptCount val="4"/>
                <c:pt idx="0">
                  <c:v>農業
 (家畜排せつ物の管理、
農用地の土壌等)</c:v>
                </c:pt>
                <c:pt idx="1">
                  <c:v>燃料の燃焼・漏出</c:v>
                </c:pt>
                <c:pt idx="2">
                  <c:v>廃棄物
（排水処理、焼却等）</c:v>
                </c:pt>
                <c:pt idx="3">
                  <c:v>工業プロセス及び製品の使用
（化学産業、半導体・液晶製造工程等）</c:v>
                </c:pt>
              </c:strCache>
            </c:strRef>
          </c:cat>
          <c:val>
            <c:numRef>
              <c:f>'6.N2O'!$BC$13:$BC$16</c:f>
              <c:numCache>
                <c:formatCode>0.0%</c:formatCode>
                <c:ptCount val="4"/>
                <c:pt idx="0">
                  <c:v>0.46353228523601392</c:v>
                </c:pt>
                <c:pt idx="1">
                  <c:v>0.28853744849200469</c:v>
                </c:pt>
                <c:pt idx="2">
                  <c:v>0.20467733093823884</c:v>
                </c:pt>
                <c:pt idx="3">
                  <c:v>4.325293533374245E-2</c:v>
                </c:pt>
              </c:numCache>
            </c:numRef>
          </c:val>
          <c:extLst>
            <c:ext xmlns:c16="http://schemas.microsoft.com/office/drawing/2014/chart" uri="{C3380CC4-5D6E-409C-BE32-E72D297353CC}">
              <c16:uniqueId val="{00000007-032D-41B7-83B3-382AB2AADF82}"/>
            </c:ext>
          </c:extLst>
        </c:ser>
        <c:dLbls>
          <c:showLegendKey val="0"/>
          <c:showVal val="0"/>
          <c:showCatName val="0"/>
          <c:showSerName val="0"/>
          <c:showPercent val="0"/>
          <c:showBubbleSize val="0"/>
          <c:showLeaderLines val="0"/>
        </c:dLbls>
        <c:firstSliceAng val="0"/>
        <c:holeSize val="20"/>
      </c:doughnutChart>
      <c:spPr>
        <a:noFill/>
        <a:ln w="25400">
          <a:noFill/>
        </a:ln>
      </c:spPr>
    </c:plotArea>
    <c:plotVisOnly val="1"/>
    <c:dispBlanksAs val="zero"/>
    <c:showDLblsOverMax val="0"/>
  </c:chart>
  <c:spPr>
    <a:noFill/>
    <a:ln>
      <a:noFill/>
    </a:ln>
  </c:spPr>
  <c:printSettings>
    <c:headerFooter alignWithMargins="0"/>
    <c:pageMargins b="0.98399999999999999" l="0.78700000000000003" r="0.78700000000000003" t="0.98399999999999999" header="0.51200000000000001" footer="0.51200000000000001"/>
    <c:pageSetup paperSize="9" orientation="landscape" verticalDpi="0"/>
  </c:printSettings>
  <c:userShapes r:id="rId2"/>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22563594978832432"/>
          <c:y val="0.19087388718753653"/>
          <c:w val="0.48975784871495059"/>
          <c:h val="0.62240658721585584"/>
        </c:manualLayout>
      </c:layout>
      <c:doughnutChart>
        <c:varyColors val="1"/>
        <c:ser>
          <c:idx val="1"/>
          <c:order val="0"/>
          <c:tx>
            <c:strRef>
              <c:f>'リンク切公表時非表示（グラフの添え物）'!$AX$45</c:f>
              <c:strCache>
                <c:ptCount val="1"/>
                <c:pt idx="0">
                  <c:v>2013年度</c:v>
                </c:pt>
              </c:strCache>
            </c:strRef>
          </c:tx>
          <c:spPr>
            <a:noFill/>
            <a:ln>
              <a:noFill/>
            </a:ln>
          </c:spPr>
          <c:dLbls>
            <c:dLbl>
              <c:idx val="0"/>
              <c:layout>
                <c:manualLayout>
                  <c:x val="-5.225988271936212E-4"/>
                  <c:y val="-0.10632620293665589"/>
                </c:manualLayout>
              </c:layout>
              <c:tx>
                <c:rich>
                  <a:bodyPr wrap="square" lIns="38100" tIns="19050" rIns="38100" bIns="19050" anchor="ctr">
                    <a:noAutofit/>
                  </a:bodyPr>
                  <a:lstStyle/>
                  <a:p>
                    <a:pPr>
                      <a:defRPr sz="1000"/>
                    </a:pPr>
                    <a:fld id="{FDD4C8C0-F755-428A-90F5-023AA4C42C51}" type="SERIESNAME">
                      <a:rPr lang="ja-JP" altLang="en-US" sz="1000"/>
                      <a:pPr>
                        <a:defRPr sz="1000"/>
                      </a:pPr>
                      <a:t>[系列名]</a:t>
                    </a:fld>
                    <a:endParaRPr lang="ja-JP" altLang="en-US" sz="1000" baseline="0"/>
                  </a:p>
                  <a:p>
                    <a:pPr>
                      <a:defRPr sz="1000"/>
                    </a:pPr>
                    <a:fld id="{B5BE40CC-05CC-4783-B1D6-DB982F334CAB}" type="VALUE">
                      <a:rPr lang="ja-JP" altLang="en-US" sz="1000"/>
                      <a:pPr>
                        <a:defRPr sz="1000"/>
                      </a:pPr>
                      <a:t>[値]</a:t>
                    </a:fld>
                    <a:endParaRPr lang="ja-JP" altLang="en-US"/>
                  </a:p>
                </c:rich>
              </c:tx>
              <c:spPr>
                <a:noFill/>
                <a:ln>
                  <a:noFill/>
                </a:ln>
                <a:effectLst/>
              </c:spPr>
              <c:showLegendKey val="0"/>
              <c:showVal val="1"/>
              <c:showCatName val="0"/>
              <c:showSerName val="1"/>
              <c:showPercent val="0"/>
              <c:showBubbleSize val="0"/>
              <c:separator>
</c:separator>
              <c:extLst>
                <c:ext xmlns:c15="http://schemas.microsoft.com/office/drawing/2012/chart" uri="{CE6537A1-D6FC-4f65-9D91-7224C49458BB}">
                  <c15:layout>
                    <c:manualLayout>
                      <c:w val="0.51459761534096249"/>
                      <c:h val="0.12225243674807844"/>
                    </c:manualLayout>
                  </c15:layout>
                  <c15:dlblFieldTable/>
                  <c15:showDataLabelsRange val="0"/>
                </c:ext>
                <c:ext xmlns:c16="http://schemas.microsoft.com/office/drawing/2014/chart" uri="{C3380CC4-5D6E-409C-BE32-E72D297353CC}">
                  <c16:uniqueId val="{00000000-511B-417A-837C-A7B6743E8BA9}"/>
                </c:ext>
              </c:extLst>
            </c:dLbl>
            <c:spPr>
              <a:noFill/>
              <a:ln>
                <a:noFill/>
              </a:ln>
              <a:effectLst/>
            </c:spPr>
            <c:showLegendKey val="0"/>
            <c:showVal val="1"/>
            <c:showCatName val="0"/>
            <c:showSerName val="1"/>
            <c:showPercent val="0"/>
            <c:showBubbleSize val="0"/>
            <c:separator>
</c:separator>
            <c:showLeaderLines val="0"/>
            <c:extLst>
              <c:ext xmlns:c15="http://schemas.microsoft.com/office/drawing/2012/chart" uri="{CE6537A1-D6FC-4f65-9D91-7224C49458BB}"/>
            </c:extLst>
          </c:dLbls>
          <c:cat>
            <c:strRef>
              <c:f>'リンク切公表時非表示（グラフの添え物）'!$W$45:$W$48</c:f>
              <c:strCache>
                <c:ptCount val="4"/>
                <c:pt idx="0">
                  <c:v>農業
 (家畜排せつ物の管理、
農用地の土壌等)</c:v>
                </c:pt>
                <c:pt idx="1">
                  <c:v>燃料の燃焼・漏出</c:v>
                </c:pt>
                <c:pt idx="2">
                  <c:v>廃棄物
（排水処理、焼却等）</c:v>
                </c:pt>
                <c:pt idx="3">
                  <c:v>工業プロセス及び製品の使用
（化学産業、半導体・液晶製造工程等）</c:v>
                </c:pt>
              </c:strCache>
            </c:strRef>
          </c:cat>
          <c:val>
            <c:numRef>
              <c:f>'リンク切公表時非表示（グラフの添え物）'!$AX$46</c:f>
              <c:numCache>
                <c:formatCode>#,##0"万トン"</c:formatCode>
                <c:ptCount val="1"/>
                <c:pt idx="0">
                  <c:v>2160</c:v>
                </c:pt>
              </c:numCache>
            </c:numRef>
          </c:val>
          <c:extLst>
            <c:ext xmlns:c16="http://schemas.microsoft.com/office/drawing/2014/chart" uri="{C3380CC4-5D6E-409C-BE32-E72D297353CC}">
              <c16:uniqueId val="{00000001-511B-417A-837C-A7B6743E8BA9}"/>
            </c:ext>
          </c:extLst>
        </c:ser>
        <c:ser>
          <c:idx val="0"/>
          <c:order val="1"/>
          <c:tx>
            <c:strRef>
              <c:f>'6.N2O'!$AX$12</c:f>
              <c:strCache>
                <c:ptCount val="1"/>
                <c:pt idx="0">
                  <c:v>2013</c:v>
                </c:pt>
              </c:strCache>
            </c:strRef>
          </c:tx>
          <c:spPr>
            <a:ln>
              <a:solidFill>
                <a:sysClr val="windowText" lastClr="000000"/>
              </a:solidFill>
            </a:ln>
          </c:spPr>
          <c:dPt>
            <c:idx val="0"/>
            <c:bubble3D val="0"/>
            <c:spPr>
              <a:solidFill>
                <a:srgbClr val="9999FF"/>
              </a:solidFill>
              <a:ln>
                <a:solidFill>
                  <a:sysClr val="windowText" lastClr="000000"/>
                </a:solidFill>
              </a:ln>
            </c:spPr>
            <c:extLst>
              <c:ext xmlns:c16="http://schemas.microsoft.com/office/drawing/2014/chart" uri="{C3380CC4-5D6E-409C-BE32-E72D297353CC}">
                <c16:uniqueId val="{00000002-511B-417A-837C-A7B6743E8BA9}"/>
              </c:ext>
            </c:extLst>
          </c:dPt>
          <c:dPt>
            <c:idx val="1"/>
            <c:bubble3D val="0"/>
            <c:spPr>
              <a:solidFill>
                <a:srgbClr val="993366"/>
              </a:solidFill>
              <a:ln>
                <a:solidFill>
                  <a:sysClr val="windowText" lastClr="000000"/>
                </a:solidFill>
              </a:ln>
            </c:spPr>
            <c:extLst>
              <c:ext xmlns:c16="http://schemas.microsoft.com/office/drawing/2014/chart" uri="{C3380CC4-5D6E-409C-BE32-E72D297353CC}">
                <c16:uniqueId val="{00000003-511B-417A-837C-A7B6743E8BA9}"/>
              </c:ext>
            </c:extLst>
          </c:dPt>
          <c:dPt>
            <c:idx val="2"/>
            <c:bubble3D val="0"/>
            <c:spPr>
              <a:solidFill>
                <a:srgbClr val="FFFFCC"/>
              </a:solidFill>
              <a:ln>
                <a:solidFill>
                  <a:sysClr val="windowText" lastClr="000000"/>
                </a:solidFill>
              </a:ln>
            </c:spPr>
            <c:extLst>
              <c:ext xmlns:c16="http://schemas.microsoft.com/office/drawing/2014/chart" uri="{C3380CC4-5D6E-409C-BE32-E72D297353CC}">
                <c16:uniqueId val="{00000004-511B-417A-837C-A7B6743E8BA9}"/>
              </c:ext>
            </c:extLst>
          </c:dPt>
          <c:dPt>
            <c:idx val="3"/>
            <c:bubble3D val="0"/>
            <c:spPr>
              <a:solidFill>
                <a:srgbClr val="CCFFFF"/>
              </a:solidFill>
              <a:ln>
                <a:solidFill>
                  <a:sysClr val="windowText" lastClr="000000"/>
                </a:solidFill>
              </a:ln>
            </c:spPr>
            <c:extLst>
              <c:ext xmlns:c16="http://schemas.microsoft.com/office/drawing/2014/chart" uri="{C3380CC4-5D6E-409C-BE32-E72D297353CC}">
                <c16:uniqueId val="{00000005-511B-417A-837C-A7B6743E8BA9}"/>
              </c:ext>
            </c:extLst>
          </c:dPt>
          <c:dLbls>
            <c:dLbl>
              <c:idx val="0"/>
              <c:layout>
                <c:manualLayout>
                  <c:x val="0.19024862929601496"/>
                  <c:y val="0.2644550535482933"/>
                </c:manualLayout>
              </c:layout>
              <c:tx>
                <c:rich>
                  <a:bodyPr/>
                  <a:lstStyle/>
                  <a:p>
                    <a:fld id="{8CE69956-996A-4C6B-9D23-A47930D2A0F0}" type="CATEGORYNAME">
                      <a:rPr lang="en-US" altLang="ja-JP" sz="900"/>
                      <a:pPr/>
                      <a:t>[分類名]</a:t>
                    </a:fld>
                    <a:endParaRPr lang="ja-JP" altLang="en-US" sz="900" baseline="0"/>
                  </a:p>
                  <a:p>
                    <a:fld id="{107459FC-2DF1-444F-A080-7D4CD3BBEF65}" type="VALUE">
                      <a:rPr lang="en-US" altLang="ja-JP"/>
                      <a:pPr/>
                      <a:t>[値]</a:t>
                    </a:fld>
                    <a:endParaRPr lang="ja-JP" altLang="en-US"/>
                  </a:p>
                </c:rich>
              </c:tx>
              <c:showLegendKey val="0"/>
              <c:showVal val="1"/>
              <c:showCatName val="1"/>
              <c:showSerName val="0"/>
              <c:showPercent val="0"/>
              <c:showBubbleSize val="0"/>
              <c:separator>
</c:separator>
              <c:extLst>
                <c:ext xmlns:c15="http://schemas.microsoft.com/office/drawing/2012/chart" uri="{CE6537A1-D6FC-4f65-9D91-7224C49458BB}">
                  <c15:layout>
                    <c:manualLayout>
                      <c:w val="0.24786383544465654"/>
                      <c:h val="0.18747947368446813"/>
                    </c:manualLayout>
                  </c15:layout>
                  <c15:dlblFieldTable/>
                  <c15:showDataLabelsRange val="0"/>
                </c:ext>
                <c:ext xmlns:c16="http://schemas.microsoft.com/office/drawing/2014/chart" uri="{C3380CC4-5D6E-409C-BE32-E72D297353CC}">
                  <c16:uniqueId val="{00000002-511B-417A-837C-A7B6743E8BA9}"/>
                </c:ext>
              </c:extLst>
            </c:dLbl>
            <c:dLbl>
              <c:idx val="1"/>
              <c:layout>
                <c:manualLayout>
                  <c:x val="-0.23889966631696186"/>
                  <c:y val="7.3563378165335286E-2"/>
                </c:manualLayout>
              </c:layout>
              <c:tx>
                <c:rich>
                  <a:bodyPr/>
                  <a:lstStyle/>
                  <a:p>
                    <a:fld id="{E1E865C8-912D-450A-81A6-23851030E913}" type="CATEGORYNAME">
                      <a:rPr lang="ja-JP" altLang="en-US" sz="900" baseline="0"/>
                      <a:pPr/>
                      <a:t>[分類名]</a:t>
                    </a:fld>
                    <a:endParaRPr lang="ja-JP" altLang="en-US" sz="900" baseline="0"/>
                  </a:p>
                  <a:p>
                    <a:fld id="{DE768D43-2C17-4F4F-8351-7DB0521AF159}" type="VALUE">
                      <a:rPr lang="en-US" altLang="ja-JP"/>
                      <a:pPr/>
                      <a:t>[値]</a:t>
                    </a:fld>
                    <a:endParaRPr lang="ja-JP" altLang="en-US"/>
                  </a:p>
                </c:rich>
              </c:tx>
              <c:showLegendKey val="0"/>
              <c:showVal val="1"/>
              <c:showCatName val="1"/>
              <c:showSerName val="0"/>
              <c:showPercent val="0"/>
              <c:showBubbleSize val="0"/>
              <c:separator>
</c:separator>
              <c:extLst>
                <c:ext xmlns:c15="http://schemas.microsoft.com/office/drawing/2012/chart" uri="{CE6537A1-D6FC-4f65-9D91-7224C49458BB}">
                  <c15:layout>
                    <c:manualLayout>
                      <c:w val="0.20820103863852396"/>
                      <c:h val="0.1330719506399316"/>
                    </c:manualLayout>
                  </c15:layout>
                  <c15:dlblFieldTable/>
                  <c15:showDataLabelsRange val="0"/>
                </c:ext>
                <c:ext xmlns:c16="http://schemas.microsoft.com/office/drawing/2014/chart" uri="{C3380CC4-5D6E-409C-BE32-E72D297353CC}">
                  <c16:uniqueId val="{00000003-511B-417A-837C-A7B6743E8BA9}"/>
                </c:ext>
              </c:extLst>
            </c:dLbl>
            <c:dLbl>
              <c:idx val="2"/>
              <c:layout>
                <c:manualLayout>
                  <c:x val="-0.17458005615327032"/>
                  <c:y val="-8.7419574290739932E-2"/>
                </c:manualLayout>
              </c:layout>
              <c:tx>
                <c:rich>
                  <a:bodyPr/>
                  <a:lstStyle/>
                  <a:p>
                    <a:fld id="{5B1E2D17-9F08-42D9-A329-981618192F73}" type="CATEGORYNAME">
                      <a:rPr lang="ja-JP" altLang="en-US" sz="900"/>
                      <a:pPr/>
                      <a:t>[分類名]</a:t>
                    </a:fld>
                    <a:endParaRPr lang="ja-JP" altLang="en-US" sz="900" baseline="0"/>
                  </a:p>
                  <a:p>
                    <a:fld id="{94312B75-C20B-40E1-B541-B7440F73DA14}" type="VALUE">
                      <a:rPr lang="en-US" altLang="ja-JP"/>
                      <a:pPr/>
                      <a:t>[値]</a:t>
                    </a:fld>
                    <a:endParaRPr lang="ja-JP" altLang="en-US"/>
                  </a:p>
                </c:rich>
              </c:tx>
              <c:showLegendKey val="0"/>
              <c:showVal val="1"/>
              <c:showCatName val="1"/>
              <c:showSerName val="0"/>
              <c:showPercent val="0"/>
              <c:showBubbleSize val="0"/>
              <c:separator>
</c:separator>
              <c:extLst>
                <c:ext xmlns:c15="http://schemas.microsoft.com/office/drawing/2012/chart" uri="{CE6537A1-D6FC-4f65-9D91-7224C49458BB}">
                  <c15:layout>
                    <c:manualLayout>
                      <c:w val="0.22946662780530458"/>
                      <c:h val="0.15955921379234261"/>
                    </c:manualLayout>
                  </c15:layout>
                  <c15:dlblFieldTable/>
                  <c15:showDataLabelsRange val="0"/>
                </c:ext>
                <c:ext xmlns:c16="http://schemas.microsoft.com/office/drawing/2014/chart" uri="{C3380CC4-5D6E-409C-BE32-E72D297353CC}">
                  <c16:uniqueId val="{00000004-511B-417A-837C-A7B6743E8BA9}"/>
                </c:ext>
              </c:extLst>
            </c:dLbl>
            <c:dLbl>
              <c:idx val="3"/>
              <c:layout>
                <c:manualLayout>
                  <c:x val="-2.8640164592316664E-2"/>
                  <c:y val="-0.18385998984880395"/>
                </c:manualLayout>
              </c:layout>
              <c:tx>
                <c:rich>
                  <a:bodyPr anchorCtr="0"/>
                  <a:lstStyle/>
                  <a:p>
                    <a:pPr marL="0" marR="0" indent="0" algn="ctr" defTabSz="914400" rtl="0" eaLnBrk="1" fontAlgn="auto" latinLnBrk="0" hangingPunct="1">
                      <a:lnSpc>
                        <a:spcPct val="100000"/>
                      </a:lnSpc>
                      <a:spcBef>
                        <a:spcPts val="0"/>
                      </a:spcBef>
                      <a:spcAft>
                        <a:spcPts val="0"/>
                      </a:spcAft>
                      <a:buClrTx/>
                      <a:buSzTx/>
                      <a:buFontTx/>
                      <a:buNone/>
                      <a:tabLst/>
                      <a:defRPr sz="1000" b="0" i="0" u="none" strike="noStrike" kern="1200" baseline="0">
                        <a:solidFill>
                          <a:sysClr val="windowText" lastClr="000000"/>
                        </a:solidFill>
                        <a:latin typeface="+mn-lt"/>
                        <a:ea typeface="+mn-ea"/>
                        <a:cs typeface="+mn-cs"/>
                      </a:defRPr>
                    </a:pPr>
                    <a:fld id="{2F5770E5-83AE-4EB1-A6FF-C4E1157A42B9}" type="CATEGORYNAME">
                      <a:rPr lang="ja-JP" altLang="en-US" sz="900"/>
                      <a:pPr marL="0" marR="0" indent="0" algn="ctr" defTabSz="914400" rtl="0" eaLnBrk="1" fontAlgn="auto" latinLnBrk="0" hangingPunct="1">
                        <a:lnSpc>
                          <a:spcPct val="100000"/>
                        </a:lnSpc>
                        <a:spcBef>
                          <a:spcPts val="0"/>
                        </a:spcBef>
                        <a:spcAft>
                          <a:spcPts val="0"/>
                        </a:spcAft>
                        <a:buClrTx/>
                        <a:buSzTx/>
                        <a:buFontTx/>
                        <a:buNone/>
                        <a:tabLst/>
                        <a:defRPr sz="1000" b="0" i="0" u="none" strike="noStrike" kern="1200" baseline="0">
                          <a:solidFill>
                            <a:sysClr val="windowText" lastClr="000000"/>
                          </a:solidFill>
                          <a:latin typeface="+mn-lt"/>
                          <a:ea typeface="+mn-ea"/>
                          <a:cs typeface="+mn-cs"/>
                        </a:defRPr>
                      </a:pPr>
                      <a:t>[分類名]</a:t>
                    </a:fld>
                    <a:endParaRPr lang="ja-JP" altLang="en-US" sz="900" baseline="0"/>
                  </a:p>
                  <a:p>
                    <a:pPr marL="0" marR="0" indent="0" algn="ctr" defTabSz="914400" rtl="0" eaLnBrk="1" fontAlgn="auto" latinLnBrk="0" hangingPunct="1">
                      <a:lnSpc>
                        <a:spcPct val="100000"/>
                      </a:lnSpc>
                      <a:spcBef>
                        <a:spcPts val="0"/>
                      </a:spcBef>
                      <a:spcAft>
                        <a:spcPts val="0"/>
                      </a:spcAft>
                      <a:buClrTx/>
                      <a:buSzTx/>
                      <a:buFontTx/>
                      <a:buNone/>
                      <a:tabLst/>
                      <a:defRPr sz="1000" b="0" i="0" u="none" strike="noStrike" kern="1200" baseline="0">
                        <a:solidFill>
                          <a:sysClr val="windowText" lastClr="000000"/>
                        </a:solidFill>
                        <a:latin typeface="+mn-lt"/>
                        <a:ea typeface="+mn-ea"/>
                        <a:cs typeface="+mn-cs"/>
                      </a:defRPr>
                    </a:pPr>
                    <a:fld id="{AD85A313-320D-492B-82B1-CEAFAA5356EB}" type="VALUE">
                      <a:rPr lang="en-US" altLang="ja-JP"/>
                      <a:pPr marL="0" marR="0" indent="0" algn="ctr" defTabSz="914400" rtl="0" eaLnBrk="1" fontAlgn="auto" latinLnBrk="0" hangingPunct="1">
                        <a:lnSpc>
                          <a:spcPct val="100000"/>
                        </a:lnSpc>
                        <a:spcBef>
                          <a:spcPts val="0"/>
                        </a:spcBef>
                        <a:spcAft>
                          <a:spcPts val="0"/>
                        </a:spcAft>
                        <a:buClrTx/>
                        <a:buSzTx/>
                        <a:buFontTx/>
                        <a:buNone/>
                        <a:tabLst/>
                        <a:defRPr sz="1000" b="0" i="0" u="none" strike="noStrike" kern="1200" baseline="0">
                          <a:solidFill>
                            <a:sysClr val="windowText" lastClr="000000"/>
                          </a:solidFill>
                          <a:latin typeface="+mn-lt"/>
                          <a:ea typeface="+mn-ea"/>
                          <a:cs typeface="+mn-cs"/>
                        </a:defRPr>
                      </a:pPr>
                      <a:t>[値]</a:t>
                    </a:fld>
                    <a:endParaRPr lang="ja-JP" altLang="en-US"/>
                  </a:p>
                </c:rich>
              </c:tx>
              <c:spPr>
                <a:noFill/>
                <a:ln>
                  <a:noFill/>
                </a:ln>
                <a:effectLst/>
              </c:spPr>
              <c:showLegendKey val="0"/>
              <c:showVal val="1"/>
              <c:showCatName val="1"/>
              <c:showSerName val="0"/>
              <c:showPercent val="0"/>
              <c:showBubbleSize val="0"/>
              <c:separator>
</c:separator>
              <c:extLst>
                <c:ext xmlns:c15="http://schemas.microsoft.com/office/drawing/2012/chart" uri="{CE6537A1-D6FC-4f65-9D91-7224C49458BB}">
                  <c15:layout>
                    <c:manualLayout>
                      <c:w val="0.42438154637285302"/>
                      <c:h val="0.12981930968930194"/>
                    </c:manualLayout>
                  </c15:layout>
                  <c15:dlblFieldTable/>
                  <c15:showDataLabelsRange val="0"/>
                </c:ext>
                <c:ext xmlns:c16="http://schemas.microsoft.com/office/drawing/2014/chart" uri="{C3380CC4-5D6E-409C-BE32-E72D297353CC}">
                  <c16:uniqueId val="{00000005-511B-417A-837C-A7B6743E8BA9}"/>
                </c:ext>
              </c:extLst>
            </c:dLbl>
            <c:dLbl>
              <c:idx val="4"/>
              <c:layout>
                <c:manualLayout>
                  <c:x val="0.16093239446390795"/>
                  <c:y val="-0.14077144541954281"/>
                </c:manualLayout>
              </c:layout>
              <c:tx>
                <c:rich>
                  <a:bodyPr/>
                  <a:lstStyle/>
                  <a:p>
                    <a:r>
                      <a:rPr lang="ja-JP" altLang="en-US" sz="1000"/>
                      <a:t>溶</a:t>
                    </a:r>
                    <a:r>
                      <a:rPr lang="ja-JP" altLang="en-US"/>
                      <a:t>剤等（麻酔）
</a:t>
                    </a:r>
                    <a:r>
                      <a:rPr lang="en-US" altLang="ja-JP"/>
                      <a:t>0.4%</a:t>
                    </a:r>
                  </a:p>
                </c:rich>
              </c:tx>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6-511B-417A-837C-A7B6743E8BA9}"/>
                </c:ext>
              </c:extLst>
            </c:dLbl>
            <c:spPr>
              <a:noFill/>
              <a:ln>
                <a:noFill/>
              </a:ln>
              <a:effectLst/>
            </c:spPr>
            <c:txPr>
              <a:bodyPr/>
              <a:lstStyle/>
              <a:p>
                <a:pPr>
                  <a:defRPr sz="1000" baseline="0"/>
                </a:pPr>
                <a:endParaRPr lang="ja-JP"/>
              </a:p>
            </c:txPr>
            <c:showLegendKey val="0"/>
            <c:showVal val="1"/>
            <c:showCatName val="1"/>
            <c:showSerName val="0"/>
            <c:showPercent val="0"/>
            <c:showBubbleSize val="0"/>
            <c:separator>
</c:separator>
            <c:showLeaderLines val="1"/>
            <c:leaderLines>
              <c:spPr>
                <a:ln>
                  <a:solidFill>
                    <a:sysClr val="window" lastClr="FFFFFF">
                      <a:lumMod val="50000"/>
                    </a:sysClr>
                  </a:solidFill>
                </a:ln>
              </c:spPr>
            </c:leaderLines>
            <c:extLst>
              <c:ext xmlns:c15="http://schemas.microsoft.com/office/drawing/2012/chart" uri="{CE6537A1-D6FC-4f65-9D91-7224C49458BB}"/>
            </c:extLst>
          </c:dLbls>
          <c:cat>
            <c:strRef>
              <c:f>'リンク切公表時非表示（グラフの添え物）'!$W$45:$W$48</c:f>
              <c:strCache>
                <c:ptCount val="4"/>
                <c:pt idx="0">
                  <c:v>農業
 (家畜排せつ物の管理、
農用地の土壌等)</c:v>
                </c:pt>
                <c:pt idx="1">
                  <c:v>燃料の燃焼・漏出</c:v>
                </c:pt>
                <c:pt idx="2">
                  <c:v>廃棄物
（排水処理、焼却等）</c:v>
                </c:pt>
                <c:pt idx="3">
                  <c:v>工業プロセス及び製品の使用
（化学産業、半導体・液晶製造工程等）</c:v>
                </c:pt>
              </c:strCache>
            </c:strRef>
          </c:cat>
          <c:val>
            <c:numRef>
              <c:f>'6.N2O'!$AX$13:$AX$16</c:f>
              <c:numCache>
                <c:formatCode>0.0%</c:formatCode>
                <c:ptCount val="4"/>
                <c:pt idx="0">
                  <c:v>0.43926168222377177</c:v>
                </c:pt>
                <c:pt idx="1">
                  <c:v>0.2864619292711359</c:v>
                </c:pt>
                <c:pt idx="2">
                  <c:v>0.19934149012749031</c:v>
                </c:pt>
                <c:pt idx="3">
                  <c:v>7.4934898377602005E-2</c:v>
                </c:pt>
              </c:numCache>
            </c:numRef>
          </c:val>
          <c:extLst>
            <c:ext xmlns:c16="http://schemas.microsoft.com/office/drawing/2014/chart" uri="{C3380CC4-5D6E-409C-BE32-E72D297353CC}">
              <c16:uniqueId val="{00000007-511B-417A-837C-A7B6743E8BA9}"/>
            </c:ext>
          </c:extLst>
        </c:ser>
        <c:dLbls>
          <c:showLegendKey val="0"/>
          <c:showVal val="0"/>
          <c:showCatName val="0"/>
          <c:showSerName val="0"/>
          <c:showPercent val="0"/>
          <c:showBubbleSize val="0"/>
          <c:showLeaderLines val="0"/>
        </c:dLbls>
        <c:firstSliceAng val="0"/>
        <c:holeSize val="20"/>
      </c:doughnutChart>
      <c:spPr>
        <a:noFill/>
        <a:ln w="25400">
          <a:noFill/>
        </a:ln>
      </c:spPr>
    </c:plotArea>
    <c:plotVisOnly val="1"/>
    <c:dispBlanksAs val="zero"/>
    <c:showDLblsOverMax val="0"/>
  </c:chart>
  <c:spPr>
    <a:noFill/>
    <a:ln>
      <a:noFill/>
    </a:ln>
  </c:spPr>
  <c:printSettings>
    <c:headerFooter alignWithMargins="0"/>
    <c:pageMargins b="0.98399999999999999" l="0.78700000000000003" r="0.78700000000000003" t="0.98399999999999999" header="0.51200000000000001" footer="0.51200000000000001"/>
    <c:pageSetup paperSize="9" orientation="landscape" verticalDpi="0"/>
  </c:printSettings>
  <c:userShapes r:id="rId2"/>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8748250450265863"/>
          <c:y val="0.26081763966345378"/>
          <c:w val="0.58636366506198945"/>
          <c:h val="0.59213302194441753"/>
        </c:manualLayout>
      </c:layout>
      <c:doughnutChart>
        <c:varyColors val="1"/>
        <c:ser>
          <c:idx val="1"/>
          <c:order val="0"/>
          <c:tx>
            <c:strRef>
              <c:f>'リンク切公表時非表示（グラフの添え物）'!$AX$52</c:f>
              <c:strCache>
                <c:ptCount val="1"/>
                <c:pt idx="0">
                  <c:v>2013年</c:v>
                </c:pt>
              </c:strCache>
            </c:strRef>
          </c:tx>
          <c:spPr>
            <a:noFill/>
            <a:ln>
              <a:noFill/>
            </a:ln>
          </c:spPr>
          <c:dLbls>
            <c:dLbl>
              <c:idx val="0"/>
              <c:layout>
                <c:manualLayout>
                  <c:x val="-1.4654987680233977E-3"/>
                  <c:y val="-0.11775097955853796"/>
                </c:manualLayout>
              </c:layout>
              <c:tx>
                <c:rich>
                  <a:bodyPr wrap="square" lIns="38100" tIns="19050" rIns="38100" bIns="19050" anchor="ctr">
                    <a:noAutofit/>
                  </a:bodyPr>
                  <a:lstStyle/>
                  <a:p>
                    <a:pPr>
                      <a:defRPr/>
                    </a:pPr>
                    <a:fld id="{CBB5B11C-B4EE-49B2-9D6D-81ABBE77164B}" type="SERIESNAME">
                      <a:rPr lang="ja-JP" altLang="en-US" sz="1200" baseline="0"/>
                      <a:pPr>
                        <a:defRPr/>
                      </a:pPr>
                      <a:t>[系列名]</a:t>
                    </a:fld>
                    <a:endParaRPr lang="ja-JP" altLang="en-US" sz="1200" baseline="0"/>
                  </a:p>
                  <a:p>
                    <a:pPr>
                      <a:defRPr/>
                    </a:pPr>
                    <a:fld id="{3015D1E3-44A1-46DB-94A0-1930BA717861}" type="VALUE">
                      <a:rPr lang="ja-JP" altLang="en-US" sz="1200"/>
                      <a:pPr>
                        <a:defRPr/>
                      </a:pPr>
                      <a:t>[値]</a:t>
                    </a:fld>
                    <a:endParaRPr lang="ja-JP" altLang="en-US"/>
                  </a:p>
                </c:rich>
              </c:tx>
              <c:spPr>
                <a:noFill/>
                <a:ln>
                  <a:noFill/>
                </a:ln>
                <a:effectLst/>
              </c:spPr>
              <c:showLegendKey val="0"/>
              <c:showVal val="1"/>
              <c:showCatName val="0"/>
              <c:showSerName val="1"/>
              <c:showPercent val="0"/>
              <c:showBubbleSize val="0"/>
              <c:separator>
</c:separator>
              <c:extLst>
                <c:ext xmlns:c15="http://schemas.microsoft.com/office/drawing/2012/chart" uri="{CE6537A1-D6FC-4f65-9D91-7224C49458BB}">
                  <c15:layout>
                    <c:manualLayout>
                      <c:w val="0.57520421088215912"/>
                      <c:h val="0.13204273999526156"/>
                    </c:manualLayout>
                  </c15:layout>
                  <c15:dlblFieldTable/>
                  <c15:showDataLabelsRange val="0"/>
                </c:ext>
                <c:ext xmlns:c16="http://schemas.microsoft.com/office/drawing/2014/chart" uri="{C3380CC4-5D6E-409C-BE32-E72D297353CC}">
                  <c16:uniqueId val="{00000000-2B6F-4332-B4CE-77E264052390}"/>
                </c:ext>
              </c:extLst>
            </c:dLbl>
            <c:spPr>
              <a:noFill/>
              <a:ln>
                <a:noFill/>
              </a:ln>
              <a:effectLst/>
            </c:spPr>
            <c:showLegendKey val="0"/>
            <c:showVal val="1"/>
            <c:showCatName val="0"/>
            <c:showSerName val="1"/>
            <c:showPercent val="0"/>
            <c:showBubbleSize val="0"/>
            <c:separator>
</c:separator>
            <c:showLeaderLines val="0"/>
            <c:extLst>
              <c:ext xmlns:c15="http://schemas.microsoft.com/office/drawing/2012/chart" uri="{CE6537A1-D6FC-4f65-9D91-7224C49458BB}"/>
            </c:extLst>
          </c:dLbls>
          <c:cat>
            <c:strRef>
              <c:f>'7.F-gas'!$Y$6:$Y$15</c:f>
              <c:strCache>
                <c:ptCount val="10"/>
                <c:pt idx="0">
                  <c:v>冷蔵庫及び空調機器</c:v>
                </c:pt>
                <c:pt idx="1">
                  <c:v>発泡剤</c:v>
                </c:pt>
                <c:pt idx="2">
                  <c:v>エアゾール・MDI（定量噴射剤）</c:v>
                </c:pt>
                <c:pt idx="3">
                  <c:v>半導体製造</c:v>
                </c:pt>
                <c:pt idx="4">
                  <c:v>液晶製造</c:v>
                </c:pt>
                <c:pt idx="5">
                  <c:v>洗浄剤・溶剤</c:v>
                </c:pt>
                <c:pt idx="6">
                  <c:v>HFCsの製造時の漏出</c:v>
                </c:pt>
                <c:pt idx="7">
                  <c:v>HCFC22製造時の副生HFC23</c:v>
                </c:pt>
                <c:pt idx="8">
                  <c:v>消火剤</c:v>
                </c:pt>
                <c:pt idx="9">
                  <c:v>マグネシウム鋳造</c:v>
                </c:pt>
              </c:strCache>
            </c:strRef>
          </c:cat>
          <c:val>
            <c:numRef>
              <c:f>'リンク切公表時非表示（グラフの添え物）'!$AX$56</c:f>
              <c:numCache>
                <c:formatCode>#,##0"万トン"</c:formatCode>
                <c:ptCount val="1"/>
                <c:pt idx="0">
                  <c:v>3210</c:v>
                </c:pt>
              </c:numCache>
            </c:numRef>
          </c:val>
          <c:extLst>
            <c:ext xmlns:c16="http://schemas.microsoft.com/office/drawing/2014/chart" uri="{C3380CC4-5D6E-409C-BE32-E72D297353CC}">
              <c16:uniqueId val="{00000001-2B6F-4332-B4CE-77E264052390}"/>
            </c:ext>
          </c:extLst>
        </c:ser>
        <c:ser>
          <c:idx val="0"/>
          <c:order val="1"/>
          <c:tx>
            <c:strRef>
              <c:f>'7.F-gas'!$AX$38</c:f>
              <c:strCache>
                <c:ptCount val="1"/>
                <c:pt idx="0">
                  <c:v>2013</c:v>
                </c:pt>
              </c:strCache>
            </c:strRef>
          </c:tx>
          <c:spPr>
            <a:ln>
              <a:solidFill>
                <a:schemeClr val="tx1"/>
              </a:solidFill>
            </a:ln>
          </c:spPr>
          <c:dPt>
            <c:idx val="0"/>
            <c:bubble3D val="0"/>
            <c:spPr>
              <a:solidFill>
                <a:srgbClr val="9999FF"/>
              </a:solidFill>
              <a:ln>
                <a:solidFill>
                  <a:schemeClr val="tx1"/>
                </a:solidFill>
              </a:ln>
            </c:spPr>
            <c:extLst>
              <c:ext xmlns:c16="http://schemas.microsoft.com/office/drawing/2014/chart" uri="{C3380CC4-5D6E-409C-BE32-E72D297353CC}">
                <c16:uniqueId val="{00000002-2B6F-4332-B4CE-77E264052390}"/>
              </c:ext>
            </c:extLst>
          </c:dPt>
          <c:dPt>
            <c:idx val="1"/>
            <c:bubble3D val="0"/>
            <c:spPr>
              <a:solidFill>
                <a:srgbClr val="993366"/>
              </a:solidFill>
              <a:ln>
                <a:solidFill>
                  <a:schemeClr val="tx1"/>
                </a:solidFill>
              </a:ln>
            </c:spPr>
            <c:extLst>
              <c:ext xmlns:c16="http://schemas.microsoft.com/office/drawing/2014/chart" uri="{C3380CC4-5D6E-409C-BE32-E72D297353CC}">
                <c16:uniqueId val="{00000003-2B6F-4332-B4CE-77E264052390}"/>
              </c:ext>
            </c:extLst>
          </c:dPt>
          <c:dPt>
            <c:idx val="2"/>
            <c:bubble3D val="0"/>
            <c:spPr>
              <a:solidFill>
                <a:srgbClr val="FFFFCC"/>
              </a:solidFill>
              <a:ln>
                <a:solidFill>
                  <a:schemeClr val="tx1"/>
                </a:solidFill>
              </a:ln>
            </c:spPr>
            <c:extLst>
              <c:ext xmlns:c16="http://schemas.microsoft.com/office/drawing/2014/chart" uri="{C3380CC4-5D6E-409C-BE32-E72D297353CC}">
                <c16:uniqueId val="{00000004-2B6F-4332-B4CE-77E264052390}"/>
              </c:ext>
            </c:extLst>
          </c:dPt>
          <c:dPt>
            <c:idx val="3"/>
            <c:bubble3D val="0"/>
            <c:spPr>
              <a:solidFill>
                <a:srgbClr val="CCFFFF"/>
              </a:solidFill>
              <a:ln>
                <a:solidFill>
                  <a:schemeClr val="tx1"/>
                </a:solidFill>
              </a:ln>
            </c:spPr>
            <c:extLst>
              <c:ext xmlns:c16="http://schemas.microsoft.com/office/drawing/2014/chart" uri="{C3380CC4-5D6E-409C-BE32-E72D297353CC}">
                <c16:uniqueId val="{00000005-2B6F-4332-B4CE-77E264052390}"/>
              </c:ext>
            </c:extLst>
          </c:dPt>
          <c:dLbls>
            <c:dLbl>
              <c:idx val="0"/>
              <c:layout>
                <c:manualLayout>
                  <c:x val="0.18549410754579795"/>
                  <c:y val="0.11411278106232231"/>
                </c:manualLayout>
              </c:layout>
              <c:numFmt formatCode="0.0%" sourceLinked="0"/>
              <c:spPr>
                <a:noFill/>
                <a:ln>
                  <a:noFill/>
                </a:ln>
                <a:effectLst/>
              </c:spPr>
              <c:txPr>
                <a:bodyPr wrap="square" lIns="38100" tIns="19050" rIns="38100" bIns="19050" anchor="ctr">
                  <a:noAutofit/>
                </a:bodyPr>
                <a:lstStyle/>
                <a:p>
                  <a:pPr>
                    <a:defRPr/>
                  </a:pPr>
                  <a:endParaRPr lang="ja-JP"/>
                </a:p>
              </c:txPr>
              <c:showLegendKey val="0"/>
              <c:showVal val="0"/>
              <c:showCatName val="1"/>
              <c:showSerName val="0"/>
              <c:showPercent val="1"/>
              <c:showBubbleSize val="0"/>
              <c:separator> </c:separator>
              <c:extLst>
                <c:ext xmlns:c15="http://schemas.microsoft.com/office/drawing/2012/chart" uri="{CE6537A1-D6FC-4f65-9D91-7224C49458BB}">
                  <c15:layout>
                    <c:manualLayout>
                      <c:w val="0.47710823134536884"/>
                      <c:h val="6.861869301350694E-2"/>
                    </c:manualLayout>
                  </c15:layout>
                </c:ext>
                <c:ext xmlns:c16="http://schemas.microsoft.com/office/drawing/2014/chart" uri="{C3380CC4-5D6E-409C-BE32-E72D297353CC}">
                  <c16:uniqueId val="{00000002-2B6F-4332-B4CE-77E264052390}"/>
                </c:ext>
              </c:extLst>
            </c:dLbl>
            <c:dLbl>
              <c:idx val="1"/>
              <c:layout>
                <c:manualLayout>
                  <c:x val="-0.28679740908766815"/>
                  <c:y val="6.9245707722226935E-2"/>
                </c:manualLayout>
              </c:layout>
              <c:numFmt formatCode="0.0%" sourceLinked="0"/>
              <c:spPr>
                <a:noFill/>
                <a:ln>
                  <a:noFill/>
                </a:ln>
                <a:effectLst/>
              </c:spPr>
              <c:txPr>
                <a:bodyPr wrap="square" lIns="38100" tIns="19050" rIns="38100" bIns="19050" anchor="ctr">
                  <a:noAutofit/>
                </a:bodyPr>
                <a:lstStyle/>
                <a:p>
                  <a:pPr>
                    <a:defRPr/>
                  </a:pPr>
                  <a:endParaRPr lang="ja-JP"/>
                </a:p>
              </c:txPr>
              <c:showLegendKey val="0"/>
              <c:showVal val="0"/>
              <c:showCatName val="1"/>
              <c:showSerName val="0"/>
              <c:showPercent val="1"/>
              <c:showBubbleSize val="0"/>
              <c:extLst>
                <c:ext xmlns:c15="http://schemas.microsoft.com/office/drawing/2012/chart" uri="{CE6537A1-D6FC-4f65-9D91-7224C49458BB}">
                  <c15:layout>
                    <c:manualLayout>
                      <c:w val="0.14539327600517149"/>
                      <c:h val="0.10841991835058463"/>
                    </c:manualLayout>
                  </c15:layout>
                </c:ext>
                <c:ext xmlns:c16="http://schemas.microsoft.com/office/drawing/2014/chart" uri="{C3380CC4-5D6E-409C-BE32-E72D297353CC}">
                  <c16:uniqueId val="{00000003-2B6F-4332-B4CE-77E264052390}"/>
                </c:ext>
              </c:extLst>
            </c:dLbl>
            <c:dLbl>
              <c:idx val="2"/>
              <c:layout>
                <c:manualLayout>
                  <c:x val="-0.32021725140075696"/>
                  <c:y val="-5.9644573637772078E-2"/>
                </c:manualLayout>
              </c:layout>
              <c:numFmt formatCode="0.0%" sourceLinked="0"/>
              <c:spPr/>
              <c:txPr>
                <a:bodyPr lIns="38100" tIns="19050" rIns="38100" bIns="19050">
                  <a:noAutofit/>
                </a:bodyPr>
                <a:lstStyle/>
                <a:p>
                  <a:pPr>
                    <a:defRPr/>
                  </a:pPr>
                  <a:endParaRPr lang="ja-JP"/>
                </a:p>
              </c:txPr>
              <c:showLegendKey val="0"/>
              <c:showVal val="0"/>
              <c:showCatName val="1"/>
              <c:showSerName val="0"/>
              <c:showPercent val="1"/>
              <c:showBubbleSize val="0"/>
              <c:extLst>
                <c:ext xmlns:c15="http://schemas.microsoft.com/office/drawing/2012/chart" uri="{CE6537A1-D6FC-4f65-9D91-7224C49458BB}">
                  <c15:layout>
                    <c:manualLayout>
                      <c:w val="0.2300080359438233"/>
                      <c:h val="0.16388139738471261"/>
                    </c:manualLayout>
                  </c15:layout>
                </c:ext>
                <c:ext xmlns:c16="http://schemas.microsoft.com/office/drawing/2014/chart" uri="{C3380CC4-5D6E-409C-BE32-E72D297353CC}">
                  <c16:uniqueId val="{00000004-2B6F-4332-B4CE-77E264052390}"/>
                </c:ext>
              </c:extLst>
            </c:dLbl>
            <c:dLbl>
              <c:idx val="3"/>
              <c:layout>
                <c:manualLayout>
                  <c:x val="-0.30750735561681614"/>
                  <c:y val="-0.16065063317943667"/>
                </c:manualLayout>
              </c:layout>
              <c:numFmt formatCode="0.0%" sourceLinked="0"/>
              <c:spPr>
                <a:noFill/>
                <a:ln>
                  <a:noFill/>
                </a:ln>
                <a:effectLst/>
              </c:spPr>
              <c:txPr>
                <a:bodyPr wrap="square" lIns="38100" tIns="19050" rIns="38100" bIns="19050" anchor="ctr">
                  <a:noAutofit/>
                </a:bodyPr>
                <a:lstStyle/>
                <a:p>
                  <a:pPr>
                    <a:defRPr/>
                  </a:pPr>
                  <a:endParaRPr lang="ja-JP"/>
                </a:p>
              </c:txPr>
              <c:showLegendKey val="0"/>
              <c:showVal val="0"/>
              <c:showCatName val="1"/>
              <c:showSerName val="0"/>
              <c:showPercent val="1"/>
              <c:showBubbleSize val="0"/>
              <c:separator> </c:separator>
              <c:extLst>
                <c:ext xmlns:c15="http://schemas.microsoft.com/office/drawing/2012/chart" uri="{CE6537A1-D6FC-4f65-9D91-7224C49458BB}">
                  <c15:layout>
                    <c:manualLayout>
                      <c:w val="0.25219953190795158"/>
                      <c:h val="6.225756462537016E-2"/>
                    </c:manualLayout>
                  </c15:layout>
                </c:ext>
                <c:ext xmlns:c16="http://schemas.microsoft.com/office/drawing/2014/chart" uri="{C3380CC4-5D6E-409C-BE32-E72D297353CC}">
                  <c16:uniqueId val="{00000005-2B6F-4332-B4CE-77E264052390}"/>
                </c:ext>
              </c:extLst>
            </c:dLbl>
            <c:dLbl>
              <c:idx val="4"/>
              <c:layout>
                <c:manualLayout>
                  <c:x val="-0.28258771011354178"/>
                  <c:y val="-0.2124204559283642"/>
                </c:manualLayout>
              </c:layout>
              <c:numFmt formatCode="0.000%" sourceLinked="0"/>
              <c:spPr/>
              <c:txPr>
                <a:bodyPr lIns="38100" tIns="19050" rIns="38100" bIns="19050">
                  <a:noAutofit/>
                </a:bodyPr>
                <a:lstStyle/>
                <a:p>
                  <a:pPr>
                    <a:defRPr/>
                  </a:pPr>
                  <a:endParaRPr lang="ja-JP"/>
                </a:p>
              </c:txPr>
              <c:showLegendKey val="0"/>
              <c:showVal val="0"/>
              <c:showCatName val="1"/>
              <c:showSerName val="0"/>
              <c:showPercent val="1"/>
              <c:showBubbleSize val="0"/>
              <c:separator> </c:separator>
              <c:extLst>
                <c:ext xmlns:c15="http://schemas.microsoft.com/office/drawing/2012/chart" uri="{CE6537A1-D6FC-4f65-9D91-7224C49458BB}">
                  <c15:layout>
                    <c:manualLayout>
                      <c:w val="0.2328304524266786"/>
                      <c:h val="6.4260069934140532E-2"/>
                    </c:manualLayout>
                  </c15:layout>
                </c:ext>
                <c:ext xmlns:c16="http://schemas.microsoft.com/office/drawing/2014/chart" uri="{C3380CC4-5D6E-409C-BE32-E72D297353CC}">
                  <c16:uniqueId val="{00000006-2B6F-4332-B4CE-77E264052390}"/>
                </c:ext>
              </c:extLst>
            </c:dLbl>
            <c:dLbl>
              <c:idx val="5"/>
              <c:layout>
                <c:manualLayout>
                  <c:x val="-0.11610470652582945"/>
                  <c:y val="-0.27343138907102432"/>
                </c:manualLayout>
              </c:layout>
              <c:numFmt formatCode="0.0%" sourceLinked="0"/>
              <c:spPr/>
              <c:txPr>
                <a:bodyPr lIns="38100" tIns="19050" rIns="38100" bIns="19050">
                  <a:noAutofit/>
                </a:bodyPr>
                <a:lstStyle/>
                <a:p>
                  <a:pPr>
                    <a:defRPr/>
                  </a:pPr>
                  <a:endParaRPr lang="ja-JP"/>
                </a:p>
              </c:txPr>
              <c:showLegendKey val="0"/>
              <c:showVal val="0"/>
              <c:showCatName val="1"/>
              <c:showSerName val="0"/>
              <c:showPercent val="1"/>
              <c:showBubbleSize val="0"/>
              <c:separator> </c:separator>
              <c:extLst>
                <c:ext xmlns:c15="http://schemas.microsoft.com/office/drawing/2012/chart" uri="{CE6537A1-D6FC-4f65-9D91-7224C49458BB}">
                  <c15:layout>
                    <c:manualLayout>
                      <c:w val="0.33171279459694702"/>
                      <c:h val="4.9369166257156975E-2"/>
                    </c:manualLayout>
                  </c15:layout>
                </c:ext>
                <c:ext xmlns:c16="http://schemas.microsoft.com/office/drawing/2014/chart" uri="{C3380CC4-5D6E-409C-BE32-E72D297353CC}">
                  <c16:uniqueId val="{00000007-2B6F-4332-B4CE-77E264052390}"/>
                </c:ext>
              </c:extLst>
            </c:dLbl>
            <c:dLbl>
              <c:idx val="6"/>
              <c:layout>
                <c:manualLayout>
                  <c:x val="0.29170234122558991"/>
                  <c:y val="-0.26910234056917226"/>
                </c:manualLayout>
              </c:layout>
              <c:numFmt formatCode="0.0%" sourceLinked="0"/>
              <c:spPr/>
              <c:txPr>
                <a:bodyPr lIns="38100" tIns="19050" rIns="38100" bIns="19050" anchorCtr="0">
                  <a:noAutofit/>
                </a:bodyPr>
                <a:lstStyle/>
                <a:p>
                  <a:pPr algn="l">
                    <a:defRPr/>
                  </a:pPr>
                  <a:endParaRPr lang="ja-JP"/>
                </a:p>
              </c:txPr>
              <c:showLegendKey val="0"/>
              <c:showVal val="0"/>
              <c:showCatName val="1"/>
              <c:showSerName val="0"/>
              <c:showPercent val="1"/>
              <c:showBubbleSize val="0"/>
              <c:separator> </c:separator>
              <c:extLst>
                <c:ext xmlns:c15="http://schemas.microsoft.com/office/drawing/2012/chart" uri="{CE6537A1-D6FC-4f65-9D91-7224C49458BB}">
                  <c15:layout>
                    <c:manualLayout>
                      <c:w val="0.31127566653997846"/>
                      <c:h val="8.8047675599419825E-2"/>
                    </c:manualLayout>
                  </c15:layout>
                </c:ext>
                <c:ext xmlns:c16="http://schemas.microsoft.com/office/drawing/2014/chart" uri="{C3380CC4-5D6E-409C-BE32-E72D297353CC}">
                  <c16:uniqueId val="{00000008-2B6F-4332-B4CE-77E264052390}"/>
                </c:ext>
              </c:extLst>
            </c:dLbl>
            <c:dLbl>
              <c:idx val="7"/>
              <c:layout>
                <c:manualLayout>
                  <c:x val="0.31537999994891586"/>
                  <c:y val="-0.1839289752061356"/>
                </c:manualLayout>
              </c:layout>
              <c:numFmt formatCode="0.00%" sourceLinked="0"/>
              <c:spPr/>
              <c:txPr>
                <a:bodyPr lIns="38100" tIns="19050" rIns="38100" bIns="19050" anchorCtr="0">
                  <a:noAutofit/>
                </a:bodyPr>
                <a:lstStyle/>
                <a:p>
                  <a:pPr algn="l">
                    <a:defRPr/>
                  </a:pPr>
                  <a:endParaRPr lang="ja-JP"/>
                </a:p>
              </c:txPr>
              <c:showLegendKey val="0"/>
              <c:showVal val="0"/>
              <c:showCatName val="1"/>
              <c:showSerName val="0"/>
              <c:showPercent val="1"/>
              <c:showBubbleSize val="0"/>
              <c:separator> </c:separator>
              <c:extLst>
                <c:ext xmlns:c15="http://schemas.microsoft.com/office/drawing/2012/chart" uri="{CE6537A1-D6FC-4f65-9D91-7224C49458BB}">
                  <c15:layout>
                    <c:manualLayout>
                      <c:w val="0.34306877698402194"/>
                      <c:h val="0.10678266058090423"/>
                    </c:manualLayout>
                  </c15:layout>
                </c:ext>
                <c:ext xmlns:c16="http://schemas.microsoft.com/office/drawing/2014/chart" uri="{C3380CC4-5D6E-409C-BE32-E72D297353CC}">
                  <c16:uniqueId val="{00000009-2B6F-4332-B4CE-77E264052390}"/>
                </c:ext>
              </c:extLst>
            </c:dLbl>
            <c:dLbl>
              <c:idx val="8"/>
              <c:layout>
                <c:manualLayout>
                  <c:x val="0.27915255172006409"/>
                  <c:y val="-9.9635753955394896E-2"/>
                </c:manualLayout>
              </c:layout>
              <c:numFmt formatCode="0.00%" sourceLinked="0"/>
              <c:spPr/>
              <c:txPr>
                <a:bodyPr lIns="38100" tIns="19050" rIns="38100" bIns="19050" anchorCtr="0">
                  <a:noAutofit/>
                </a:bodyPr>
                <a:lstStyle/>
                <a:p>
                  <a:pPr algn="l">
                    <a:defRPr/>
                  </a:pPr>
                  <a:endParaRPr lang="ja-JP"/>
                </a:p>
              </c:txPr>
              <c:showLegendKey val="0"/>
              <c:showVal val="0"/>
              <c:showCatName val="1"/>
              <c:showSerName val="0"/>
              <c:showPercent val="1"/>
              <c:showBubbleSize val="0"/>
              <c:separator> </c:separator>
              <c:extLst>
                <c:ext xmlns:c15="http://schemas.microsoft.com/office/drawing/2012/chart" uri="{CE6537A1-D6FC-4f65-9D91-7224C49458BB}">
                  <c15:layout>
                    <c:manualLayout>
                      <c:w val="0.25902041030204481"/>
                      <c:h val="5.5814164267435545E-2"/>
                    </c:manualLayout>
                  </c15:layout>
                </c:ext>
                <c:ext xmlns:c16="http://schemas.microsoft.com/office/drawing/2014/chart" uri="{C3380CC4-5D6E-409C-BE32-E72D297353CC}">
                  <c16:uniqueId val="{0000000A-2B6F-4332-B4CE-77E264052390}"/>
                </c:ext>
              </c:extLst>
            </c:dLbl>
            <c:dLbl>
              <c:idx val="9"/>
              <c:layout>
                <c:manualLayout>
                  <c:x val="0.31802592804451929"/>
                  <c:y val="-3.6848228981371522E-2"/>
                </c:manualLayout>
              </c:layout>
              <c:numFmt formatCode="0.000%" sourceLinked="0"/>
              <c:spPr>
                <a:noFill/>
                <a:ln>
                  <a:noFill/>
                </a:ln>
                <a:effectLst/>
              </c:spPr>
              <c:txPr>
                <a:bodyPr wrap="square" lIns="38100" tIns="19050" rIns="38100" bIns="19050" anchor="ctr" anchorCtr="0">
                  <a:noAutofit/>
                </a:bodyPr>
                <a:lstStyle/>
                <a:p>
                  <a:pPr algn="l">
                    <a:defRPr/>
                  </a:pPr>
                  <a:endParaRPr lang="ja-JP"/>
                </a:p>
              </c:txPr>
              <c:showLegendKey val="0"/>
              <c:showVal val="0"/>
              <c:showCatName val="1"/>
              <c:showSerName val="0"/>
              <c:showPercent val="1"/>
              <c:showBubbleSize val="0"/>
              <c:separator> </c:separator>
              <c:extLst>
                <c:ext xmlns:c15="http://schemas.microsoft.com/office/drawing/2012/chart" uri="{CE6537A1-D6FC-4f65-9D91-7224C49458BB}">
                  <c15:layout>
                    <c:manualLayout>
                      <c:w val="0.26970006044560019"/>
                      <c:h val="9.7543791573494382E-2"/>
                    </c:manualLayout>
                  </c15:layout>
                </c:ext>
                <c:ext xmlns:c16="http://schemas.microsoft.com/office/drawing/2014/chart" uri="{C3380CC4-5D6E-409C-BE32-E72D297353CC}">
                  <c16:uniqueId val="{0000000B-2B6F-4332-B4CE-77E264052390}"/>
                </c:ext>
              </c:extLst>
            </c:dLbl>
            <c:numFmt formatCode="0%" sourceLinked="0"/>
            <c:spPr>
              <a:noFill/>
              <a:ln>
                <a:noFill/>
              </a:ln>
              <a:effectLst/>
            </c:spPr>
            <c:showLegendKey val="0"/>
            <c:showVal val="0"/>
            <c:showCatName val="1"/>
            <c:showSerName val="0"/>
            <c:showPercent val="1"/>
            <c:showBubbleSize val="0"/>
            <c:showLeaderLines val="1"/>
            <c:leaderLines>
              <c:spPr>
                <a:ln>
                  <a:solidFill>
                    <a:sysClr val="window" lastClr="FFFFFF">
                      <a:lumMod val="50000"/>
                    </a:sysClr>
                  </a:solidFill>
                </a:ln>
              </c:spPr>
            </c:leaderLines>
            <c:extLst>
              <c:ext xmlns:c15="http://schemas.microsoft.com/office/drawing/2012/chart" uri="{CE6537A1-D6FC-4f65-9D91-7224C49458BB}"/>
            </c:extLst>
          </c:dLbls>
          <c:cat>
            <c:strRef>
              <c:f>'7.F-gas'!$Y$6:$Y$15</c:f>
              <c:strCache>
                <c:ptCount val="10"/>
                <c:pt idx="0">
                  <c:v>冷蔵庫及び空調機器</c:v>
                </c:pt>
                <c:pt idx="1">
                  <c:v>発泡剤</c:v>
                </c:pt>
                <c:pt idx="2">
                  <c:v>エアゾール・MDI（定量噴射剤）</c:v>
                </c:pt>
                <c:pt idx="3">
                  <c:v>半導体製造</c:v>
                </c:pt>
                <c:pt idx="4">
                  <c:v>液晶製造</c:v>
                </c:pt>
                <c:pt idx="5">
                  <c:v>洗浄剤・溶剤</c:v>
                </c:pt>
                <c:pt idx="6">
                  <c:v>HFCsの製造時の漏出</c:v>
                </c:pt>
                <c:pt idx="7">
                  <c:v>HCFC22製造時の副生HFC23</c:v>
                </c:pt>
                <c:pt idx="8">
                  <c:v>消火剤</c:v>
                </c:pt>
                <c:pt idx="9">
                  <c:v>マグネシウム鋳造</c:v>
                </c:pt>
              </c:strCache>
            </c:strRef>
          </c:cat>
          <c:val>
            <c:numRef>
              <c:f>'7.F-gas'!$AX$40:$AX$49</c:f>
              <c:numCache>
                <c:formatCode>0.0%</c:formatCode>
                <c:ptCount val="10"/>
                <c:pt idx="0">
                  <c:v>0.90355294341498182</c:v>
                </c:pt>
                <c:pt idx="1">
                  <c:v>6.9438682215968023E-2</c:v>
                </c:pt>
                <c:pt idx="2">
                  <c:v>1.5242697996849736E-2</c:v>
                </c:pt>
                <c:pt idx="3" formatCode="0.00%">
                  <c:v>3.4026452882356104E-3</c:v>
                </c:pt>
                <c:pt idx="4" formatCode="0.000%">
                  <c:v>7.3753053777902538E-5</c:v>
                </c:pt>
                <c:pt idx="5" formatCode="0.00%">
                  <c:v>3.3825795058570552E-3</c:v>
                </c:pt>
                <c:pt idx="6" formatCode="0.00%">
                  <c:v>4.0853219849633785E-3</c:v>
                </c:pt>
                <c:pt idx="7" formatCode="0.00%">
                  <c:v>5.0709154431776468E-4</c:v>
                </c:pt>
                <c:pt idx="8" formatCode="0.00%">
                  <c:v>2.7419735269400324E-4</c:v>
                </c:pt>
                <c:pt idx="9" formatCode="0.000%">
                  <c:v>4.0087642354850312E-5</c:v>
                </c:pt>
              </c:numCache>
            </c:numRef>
          </c:val>
          <c:extLst>
            <c:ext xmlns:c16="http://schemas.microsoft.com/office/drawing/2014/chart" uri="{C3380CC4-5D6E-409C-BE32-E72D297353CC}">
              <c16:uniqueId val="{0000000C-2B6F-4332-B4CE-77E264052390}"/>
            </c:ext>
          </c:extLst>
        </c:ser>
        <c:dLbls>
          <c:showLegendKey val="0"/>
          <c:showVal val="0"/>
          <c:showCatName val="0"/>
          <c:showSerName val="0"/>
          <c:showPercent val="0"/>
          <c:showBubbleSize val="0"/>
          <c:showLeaderLines val="0"/>
        </c:dLbls>
        <c:firstSliceAng val="0"/>
        <c:holeSize val="20"/>
      </c:doughnutChart>
      <c:spPr>
        <a:noFill/>
        <a:ln w="25400">
          <a:noFill/>
        </a:ln>
      </c:spPr>
    </c:plotArea>
    <c:plotVisOnly val="1"/>
    <c:dispBlanksAs val="zero"/>
    <c:showDLblsOverMax val="0"/>
  </c:chart>
  <c:spPr>
    <a:noFill/>
    <a:ln>
      <a:noFill/>
    </a:ln>
  </c:spPr>
  <c:printSettings>
    <c:headerFooter alignWithMargins="0"/>
    <c:pageMargins b="0.98399999999999999" l="0.78700000000000003" r="0.78700000000000003" t="0.98399999999999999" header="0.51200000000000001" footer="0.51200000000000001"/>
    <c:pageSetup/>
  </c:printSettings>
  <c:userShapes r:id="rId2"/>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22444595769485096"/>
          <c:y val="0.26277854125135902"/>
          <c:w val="0.57663382338300972"/>
          <c:h val="0.58893285620670999"/>
        </c:manualLayout>
      </c:layout>
      <c:doughnutChart>
        <c:varyColors val="1"/>
        <c:ser>
          <c:idx val="1"/>
          <c:order val="0"/>
          <c:tx>
            <c:strRef>
              <c:f>'リンク切公表時非表示（グラフの添え物）'!$AP$52</c:f>
              <c:strCache>
                <c:ptCount val="1"/>
                <c:pt idx="0">
                  <c:v>2005年</c:v>
                </c:pt>
              </c:strCache>
            </c:strRef>
          </c:tx>
          <c:spPr>
            <a:noFill/>
            <a:ln>
              <a:noFill/>
            </a:ln>
          </c:spPr>
          <c:dLbls>
            <c:dLbl>
              <c:idx val="0"/>
              <c:layout>
                <c:manualLayout>
                  <c:x val="-1.4655823641474251E-3"/>
                  <c:y val="-0.11270020343393491"/>
                </c:manualLayout>
              </c:layout>
              <c:tx>
                <c:rich>
                  <a:bodyPr wrap="square" lIns="38100" tIns="19050" rIns="38100" bIns="19050" anchor="ctr">
                    <a:noAutofit/>
                  </a:bodyPr>
                  <a:lstStyle/>
                  <a:p>
                    <a:pPr>
                      <a:defRPr/>
                    </a:pPr>
                    <a:fld id="{CBB5B11C-B4EE-49B2-9D6D-81ABBE77164B}" type="SERIESNAME">
                      <a:rPr lang="ja-JP" altLang="en-US" sz="1200" baseline="0"/>
                      <a:pPr>
                        <a:defRPr/>
                      </a:pPr>
                      <a:t>[系列名]</a:t>
                    </a:fld>
                    <a:endParaRPr lang="ja-JP" altLang="en-US" sz="1200" baseline="0"/>
                  </a:p>
                  <a:p>
                    <a:pPr>
                      <a:defRPr/>
                    </a:pPr>
                    <a:fld id="{3015D1E3-44A1-46DB-94A0-1930BA717861}" type="VALUE">
                      <a:rPr lang="ja-JP" altLang="en-US" sz="1200"/>
                      <a:pPr>
                        <a:defRPr/>
                      </a:pPr>
                      <a:t>[値]</a:t>
                    </a:fld>
                    <a:endParaRPr lang="ja-JP" altLang="en-US"/>
                  </a:p>
                </c:rich>
              </c:tx>
              <c:spPr>
                <a:noFill/>
                <a:ln>
                  <a:noFill/>
                </a:ln>
                <a:effectLst/>
              </c:spPr>
              <c:showLegendKey val="0"/>
              <c:showVal val="1"/>
              <c:showCatName val="0"/>
              <c:showSerName val="1"/>
              <c:showPercent val="0"/>
              <c:showBubbleSize val="0"/>
              <c:separator>
</c:separator>
              <c:extLst>
                <c:ext xmlns:c15="http://schemas.microsoft.com/office/drawing/2012/chart" uri="{CE6537A1-D6FC-4f65-9D91-7224C49458BB}">
                  <c15:layout>
                    <c:manualLayout>
                      <c:w val="0.56234443657824706"/>
                      <c:h val="0.12620741638064473"/>
                    </c:manualLayout>
                  </c15:layout>
                  <c15:dlblFieldTable/>
                  <c15:showDataLabelsRange val="0"/>
                </c:ext>
                <c:ext xmlns:c16="http://schemas.microsoft.com/office/drawing/2014/chart" uri="{C3380CC4-5D6E-409C-BE32-E72D297353CC}">
                  <c16:uniqueId val="{00000000-0A42-4C26-8837-75CD7EB9E7F4}"/>
                </c:ext>
              </c:extLst>
            </c:dLbl>
            <c:spPr>
              <a:noFill/>
              <a:ln>
                <a:noFill/>
              </a:ln>
              <a:effectLst/>
            </c:spPr>
            <c:showLegendKey val="0"/>
            <c:showVal val="1"/>
            <c:showCatName val="0"/>
            <c:showSerName val="1"/>
            <c:showPercent val="0"/>
            <c:showBubbleSize val="0"/>
            <c:separator>
</c:separator>
            <c:showLeaderLines val="0"/>
            <c:extLst>
              <c:ext xmlns:c15="http://schemas.microsoft.com/office/drawing/2012/chart" uri="{CE6537A1-D6FC-4f65-9D91-7224C49458BB}"/>
            </c:extLst>
          </c:dLbls>
          <c:cat>
            <c:strRef>
              <c:f>'7.F-gas'!$Y$6:$Y$15</c:f>
              <c:strCache>
                <c:ptCount val="10"/>
                <c:pt idx="0">
                  <c:v>冷蔵庫及び空調機器</c:v>
                </c:pt>
                <c:pt idx="1">
                  <c:v>発泡剤</c:v>
                </c:pt>
                <c:pt idx="2">
                  <c:v>エアゾール・MDI（定量噴射剤）</c:v>
                </c:pt>
                <c:pt idx="3">
                  <c:v>半導体製造</c:v>
                </c:pt>
                <c:pt idx="4">
                  <c:v>液晶製造</c:v>
                </c:pt>
                <c:pt idx="5">
                  <c:v>洗浄剤・溶剤</c:v>
                </c:pt>
                <c:pt idx="6">
                  <c:v>HFCsの製造時の漏出</c:v>
                </c:pt>
                <c:pt idx="7">
                  <c:v>HCFC22製造時の副生HFC23</c:v>
                </c:pt>
                <c:pt idx="8">
                  <c:v>消火剤</c:v>
                </c:pt>
                <c:pt idx="9">
                  <c:v>マグネシウム鋳造</c:v>
                </c:pt>
              </c:strCache>
            </c:strRef>
          </c:cat>
          <c:val>
            <c:numRef>
              <c:f>'リンク切公表時非表示（グラフの添え物）'!$AP$56</c:f>
              <c:numCache>
                <c:formatCode>#,##0"万トン"</c:formatCode>
                <c:ptCount val="1"/>
                <c:pt idx="0">
                  <c:v>1280</c:v>
                </c:pt>
              </c:numCache>
            </c:numRef>
          </c:val>
          <c:extLst>
            <c:ext xmlns:c16="http://schemas.microsoft.com/office/drawing/2014/chart" uri="{C3380CC4-5D6E-409C-BE32-E72D297353CC}">
              <c16:uniqueId val="{00000001-0A42-4C26-8837-75CD7EB9E7F4}"/>
            </c:ext>
          </c:extLst>
        </c:ser>
        <c:ser>
          <c:idx val="0"/>
          <c:order val="1"/>
          <c:tx>
            <c:strRef>
              <c:f>'7.F-gas'!$AP$38</c:f>
              <c:strCache>
                <c:ptCount val="1"/>
                <c:pt idx="0">
                  <c:v>2005</c:v>
                </c:pt>
              </c:strCache>
            </c:strRef>
          </c:tx>
          <c:spPr>
            <a:ln>
              <a:solidFill>
                <a:schemeClr val="tx1"/>
              </a:solidFill>
            </a:ln>
          </c:spPr>
          <c:dPt>
            <c:idx val="0"/>
            <c:bubble3D val="0"/>
            <c:spPr>
              <a:solidFill>
                <a:srgbClr val="9999FF"/>
              </a:solidFill>
              <a:ln>
                <a:solidFill>
                  <a:schemeClr val="tx1"/>
                </a:solidFill>
              </a:ln>
            </c:spPr>
            <c:extLst>
              <c:ext xmlns:c16="http://schemas.microsoft.com/office/drawing/2014/chart" uri="{C3380CC4-5D6E-409C-BE32-E72D297353CC}">
                <c16:uniqueId val="{00000002-0A42-4C26-8837-75CD7EB9E7F4}"/>
              </c:ext>
            </c:extLst>
          </c:dPt>
          <c:dPt>
            <c:idx val="1"/>
            <c:bubble3D val="0"/>
            <c:spPr>
              <a:solidFill>
                <a:srgbClr val="993366"/>
              </a:solidFill>
              <a:ln>
                <a:solidFill>
                  <a:schemeClr val="tx1"/>
                </a:solidFill>
              </a:ln>
            </c:spPr>
            <c:extLst>
              <c:ext xmlns:c16="http://schemas.microsoft.com/office/drawing/2014/chart" uri="{C3380CC4-5D6E-409C-BE32-E72D297353CC}">
                <c16:uniqueId val="{00000003-0A42-4C26-8837-75CD7EB9E7F4}"/>
              </c:ext>
            </c:extLst>
          </c:dPt>
          <c:dPt>
            <c:idx val="2"/>
            <c:bubble3D val="0"/>
            <c:spPr>
              <a:solidFill>
                <a:srgbClr val="FFFFCC"/>
              </a:solidFill>
              <a:ln>
                <a:solidFill>
                  <a:schemeClr val="tx1"/>
                </a:solidFill>
              </a:ln>
            </c:spPr>
            <c:extLst>
              <c:ext xmlns:c16="http://schemas.microsoft.com/office/drawing/2014/chart" uri="{C3380CC4-5D6E-409C-BE32-E72D297353CC}">
                <c16:uniqueId val="{00000004-0A42-4C26-8837-75CD7EB9E7F4}"/>
              </c:ext>
            </c:extLst>
          </c:dPt>
          <c:dPt>
            <c:idx val="3"/>
            <c:bubble3D val="0"/>
            <c:spPr>
              <a:solidFill>
                <a:srgbClr val="CCFFFF"/>
              </a:solidFill>
              <a:ln>
                <a:solidFill>
                  <a:schemeClr val="tx1"/>
                </a:solidFill>
              </a:ln>
            </c:spPr>
            <c:extLst>
              <c:ext xmlns:c16="http://schemas.microsoft.com/office/drawing/2014/chart" uri="{C3380CC4-5D6E-409C-BE32-E72D297353CC}">
                <c16:uniqueId val="{00000005-0A42-4C26-8837-75CD7EB9E7F4}"/>
              </c:ext>
            </c:extLst>
          </c:dPt>
          <c:dLbls>
            <c:dLbl>
              <c:idx val="0"/>
              <c:layout>
                <c:manualLayout>
                  <c:x val="4.4279289644638967E-2"/>
                  <c:y val="0.21023002101636573"/>
                </c:manualLayout>
              </c:layout>
              <c:numFmt formatCode="0.0%" sourceLinked="0"/>
              <c:spPr>
                <a:noFill/>
                <a:ln>
                  <a:noFill/>
                </a:ln>
                <a:effectLst/>
              </c:spPr>
              <c:txPr>
                <a:bodyPr lIns="38100" tIns="19050" rIns="38100" bIns="19050">
                  <a:noAutofit/>
                </a:bodyPr>
                <a:lstStyle/>
                <a:p>
                  <a:pPr>
                    <a:defRPr/>
                  </a:pPr>
                  <a:endParaRPr lang="ja-JP"/>
                </a:p>
              </c:txPr>
              <c:showLegendKey val="0"/>
              <c:showVal val="0"/>
              <c:showCatName val="1"/>
              <c:showSerName val="0"/>
              <c:showPercent val="1"/>
              <c:showBubbleSize val="0"/>
              <c:separator> </c:separator>
              <c:extLst>
                <c:ext xmlns:c15="http://schemas.microsoft.com/office/drawing/2012/chart" uri="{CE6537A1-D6FC-4f65-9D91-7224C49458BB}">
                  <c15:spPr xmlns:c15="http://schemas.microsoft.com/office/drawing/2012/chart">
                    <a:prstGeom prst="rect">
                      <a:avLst/>
                    </a:prstGeom>
                  </c15:spPr>
                  <c15:layout>
                    <c:manualLayout>
                      <c:w val="0.44328337205187485"/>
                      <c:h val="8.4423213620586593E-2"/>
                    </c:manualLayout>
                  </c15:layout>
                </c:ext>
                <c:ext xmlns:c16="http://schemas.microsoft.com/office/drawing/2014/chart" uri="{C3380CC4-5D6E-409C-BE32-E72D297353CC}">
                  <c16:uniqueId val="{00000002-0A42-4C26-8837-75CD7EB9E7F4}"/>
                </c:ext>
              </c:extLst>
            </c:dLbl>
            <c:dLbl>
              <c:idx val="1"/>
              <c:layout>
                <c:manualLayout>
                  <c:x val="-0.18929299421434198"/>
                  <c:y val="4.21061843184007E-2"/>
                </c:manualLayout>
              </c:layout>
              <c:numFmt formatCode="0.0%" sourceLinked="0"/>
              <c:spPr>
                <a:noFill/>
                <a:ln>
                  <a:noFill/>
                </a:ln>
                <a:effectLst/>
              </c:spPr>
              <c:txPr>
                <a:bodyPr lIns="38100" tIns="19050" rIns="38100" bIns="19050">
                  <a:noAutofit/>
                </a:bodyPr>
                <a:lstStyle/>
                <a:p>
                  <a:pPr>
                    <a:defRPr/>
                  </a:pPr>
                  <a:endParaRPr lang="ja-JP"/>
                </a:p>
              </c:txPr>
              <c:showLegendKey val="0"/>
              <c:showVal val="0"/>
              <c:showCatName val="1"/>
              <c:showSerName val="0"/>
              <c:showPercent val="1"/>
              <c:showBubbleSize val="0"/>
              <c:separator> </c:separator>
              <c:extLst>
                <c:ext xmlns:c15="http://schemas.microsoft.com/office/drawing/2012/chart" uri="{CE6537A1-D6FC-4f65-9D91-7224C49458BB}">
                  <c15:spPr xmlns:c15="http://schemas.microsoft.com/office/drawing/2012/chart">
                    <a:prstGeom prst="rect">
                      <a:avLst/>
                    </a:prstGeom>
                  </c15:spPr>
                  <c15:layout>
                    <c:manualLayout>
                      <c:w val="0.17667035207011006"/>
                      <c:h val="0.10841997994141794"/>
                    </c:manualLayout>
                  </c15:layout>
                </c:ext>
                <c:ext xmlns:c16="http://schemas.microsoft.com/office/drawing/2014/chart" uri="{C3380CC4-5D6E-409C-BE32-E72D297353CC}">
                  <c16:uniqueId val="{00000003-0A42-4C26-8837-75CD7EB9E7F4}"/>
                </c:ext>
              </c:extLst>
            </c:dLbl>
            <c:dLbl>
              <c:idx val="2"/>
              <c:layout>
                <c:manualLayout>
                  <c:x val="-0.2288078006475264"/>
                  <c:y val="2.9823669176206862E-3"/>
                </c:manualLayout>
              </c:layout>
              <c:numFmt formatCode="0.0%" sourceLinked="0"/>
              <c:spPr>
                <a:noFill/>
                <a:ln>
                  <a:noFill/>
                </a:ln>
                <a:effectLst/>
              </c:spPr>
              <c:txPr>
                <a:bodyPr lIns="38100" tIns="19050" rIns="38100" bIns="19050">
                  <a:noAutofit/>
                </a:bodyPr>
                <a:lstStyle/>
                <a:p>
                  <a:pPr>
                    <a:defRPr/>
                  </a:pPr>
                  <a:endParaRPr lang="ja-JP"/>
                </a:p>
              </c:txPr>
              <c:showLegendKey val="0"/>
              <c:showVal val="0"/>
              <c:showCatName val="1"/>
              <c:showSerName val="0"/>
              <c:showPercent val="1"/>
              <c:showBubbleSize val="0"/>
              <c:separator> </c:separator>
              <c:extLst>
                <c:ext xmlns:c15="http://schemas.microsoft.com/office/drawing/2012/chart" uri="{CE6537A1-D6FC-4f65-9D91-7224C49458BB}">
                  <c15:spPr xmlns:c15="http://schemas.microsoft.com/office/drawing/2012/chart">
                    <a:prstGeom prst="rect">
                      <a:avLst/>
                    </a:prstGeom>
                  </c15:spPr>
                  <c15:layout>
                    <c:manualLayout>
                      <c:w val="0.20447306507636201"/>
                      <c:h val="0.17897618678407287"/>
                    </c:manualLayout>
                  </c15:layout>
                </c:ext>
                <c:ext xmlns:c16="http://schemas.microsoft.com/office/drawing/2014/chart" uri="{C3380CC4-5D6E-409C-BE32-E72D297353CC}">
                  <c16:uniqueId val="{00000004-0A42-4C26-8837-75CD7EB9E7F4}"/>
                </c:ext>
              </c:extLst>
            </c:dLbl>
            <c:dLbl>
              <c:idx val="3"/>
              <c:layout>
                <c:manualLayout>
                  <c:x val="-0.26201215986664866"/>
                  <c:y val="-5.6747831567167541E-2"/>
                </c:manualLayout>
              </c:layout>
              <c:numFmt formatCode="0.0%" sourceLinked="0"/>
              <c:spPr>
                <a:noFill/>
                <a:ln>
                  <a:noFill/>
                </a:ln>
                <a:effectLst/>
              </c:spPr>
              <c:txPr>
                <a:bodyPr lIns="38100" tIns="19050" rIns="38100" bIns="19050">
                  <a:noAutofit/>
                </a:bodyPr>
                <a:lstStyle/>
                <a:p>
                  <a:pPr>
                    <a:defRPr/>
                  </a:pPr>
                  <a:endParaRPr lang="ja-JP"/>
                </a:p>
              </c:txPr>
              <c:showLegendKey val="0"/>
              <c:showVal val="0"/>
              <c:showCatName val="1"/>
              <c:showSerName val="0"/>
              <c:showPercent val="1"/>
              <c:showBubbleSize val="0"/>
              <c:separator> </c:separator>
              <c:extLst>
                <c:ext xmlns:c15="http://schemas.microsoft.com/office/drawing/2012/chart" uri="{CE6537A1-D6FC-4f65-9D91-7224C49458BB}">
                  <c15:spPr xmlns:c15="http://schemas.microsoft.com/office/drawing/2012/chart">
                    <a:prstGeom prst="rect">
                      <a:avLst/>
                    </a:prstGeom>
                  </c15:spPr>
                  <c15:layout>
                    <c:manualLayout>
                      <c:w val="0.24736610015970253"/>
                      <c:h val="0.10796369314143028"/>
                    </c:manualLayout>
                  </c15:layout>
                </c:ext>
                <c:ext xmlns:c16="http://schemas.microsoft.com/office/drawing/2014/chart" uri="{C3380CC4-5D6E-409C-BE32-E72D297353CC}">
                  <c16:uniqueId val="{00000005-0A42-4C26-8837-75CD7EB9E7F4}"/>
                </c:ext>
              </c:extLst>
            </c:dLbl>
            <c:dLbl>
              <c:idx val="4"/>
              <c:layout>
                <c:manualLayout>
                  <c:x val="-0.2352491093491364"/>
                  <c:y val="-0.14416568432771487"/>
                </c:manualLayout>
              </c:layout>
              <c:numFmt formatCode="0.00%" sourceLinked="0"/>
              <c:spPr>
                <a:noFill/>
                <a:ln>
                  <a:noFill/>
                </a:ln>
                <a:effectLst/>
              </c:spPr>
              <c:txPr>
                <a:bodyPr lIns="38100" tIns="19050" rIns="38100" bIns="19050">
                  <a:noAutofit/>
                </a:bodyPr>
                <a:lstStyle/>
                <a:p>
                  <a:pPr>
                    <a:defRPr/>
                  </a:pPr>
                  <a:endParaRPr lang="ja-JP"/>
                </a:p>
              </c:txPr>
              <c:showLegendKey val="0"/>
              <c:showVal val="0"/>
              <c:showCatName val="1"/>
              <c:showSerName val="0"/>
              <c:showPercent val="1"/>
              <c:showBubbleSize val="0"/>
              <c:separator> </c:separator>
              <c:extLst>
                <c:ext xmlns:c15="http://schemas.microsoft.com/office/drawing/2012/chart" uri="{CE6537A1-D6FC-4f65-9D91-7224C49458BB}">
                  <c15:spPr xmlns:c15="http://schemas.microsoft.com/office/drawing/2012/chart">
                    <a:prstGeom prst="rect">
                      <a:avLst/>
                    </a:prstGeom>
                  </c15:spPr>
                  <c15:layout>
                    <c:manualLayout>
                      <c:w val="0.22252282315924965"/>
                      <c:h val="4.8096726690504223E-2"/>
                    </c:manualLayout>
                  </c15:layout>
                </c:ext>
                <c:ext xmlns:c16="http://schemas.microsoft.com/office/drawing/2014/chart" uri="{C3380CC4-5D6E-409C-BE32-E72D297353CC}">
                  <c16:uniqueId val="{00000006-0A42-4C26-8837-75CD7EB9E7F4}"/>
                </c:ext>
              </c:extLst>
            </c:dLbl>
            <c:dLbl>
              <c:idx val="5"/>
              <c:layout>
                <c:manualLayout>
                  <c:x val="-0.15338859791909965"/>
                  <c:y val="-0.22950792242028206"/>
                </c:manualLayout>
              </c:layout>
              <c:numFmt formatCode="0.00%" sourceLinked="0"/>
              <c:spPr>
                <a:noFill/>
                <a:ln>
                  <a:noFill/>
                </a:ln>
                <a:effectLst/>
              </c:spPr>
              <c:txPr>
                <a:bodyPr lIns="38100" tIns="19050" rIns="38100" bIns="19050">
                  <a:noAutofit/>
                </a:bodyPr>
                <a:lstStyle/>
                <a:p>
                  <a:pPr>
                    <a:defRPr/>
                  </a:pPr>
                  <a:endParaRPr lang="ja-JP"/>
                </a:p>
              </c:txPr>
              <c:showLegendKey val="0"/>
              <c:showVal val="0"/>
              <c:showCatName val="1"/>
              <c:showSerName val="0"/>
              <c:showPercent val="1"/>
              <c:showBubbleSize val="0"/>
              <c:separator> </c:separator>
              <c:extLst>
                <c:ext xmlns:c15="http://schemas.microsoft.com/office/drawing/2012/chart" uri="{CE6537A1-D6FC-4f65-9D91-7224C49458BB}">
                  <c15:spPr xmlns:c15="http://schemas.microsoft.com/office/drawing/2012/chart">
                    <a:prstGeom prst="rect">
                      <a:avLst/>
                    </a:prstGeom>
                  </c15:spPr>
                  <c15:layout>
                    <c:manualLayout>
                      <c:w val="0.26753335435926257"/>
                      <c:h val="6.2662227327294914E-2"/>
                    </c:manualLayout>
                  </c15:layout>
                </c:ext>
                <c:ext xmlns:c16="http://schemas.microsoft.com/office/drawing/2014/chart" uri="{C3380CC4-5D6E-409C-BE32-E72D297353CC}">
                  <c16:uniqueId val="{00000007-0A42-4C26-8837-75CD7EB9E7F4}"/>
                </c:ext>
              </c:extLst>
            </c:dLbl>
            <c:dLbl>
              <c:idx val="6"/>
              <c:layout>
                <c:manualLayout>
                  <c:x val="3.6360542621079975E-2"/>
                  <c:y val="-0.27741247854954232"/>
                </c:manualLayout>
              </c:layout>
              <c:numFmt formatCode="0.0%" sourceLinked="0"/>
              <c:spPr>
                <a:noFill/>
                <a:ln>
                  <a:noFill/>
                </a:ln>
                <a:effectLst/>
              </c:spPr>
              <c:txPr>
                <a:bodyPr lIns="38100" tIns="19050" rIns="38100" bIns="19050">
                  <a:noAutofit/>
                </a:bodyPr>
                <a:lstStyle/>
                <a:p>
                  <a:pPr>
                    <a:defRPr/>
                  </a:pPr>
                  <a:endParaRPr lang="ja-JP"/>
                </a:p>
              </c:txPr>
              <c:showLegendKey val="0"/>
              <c:showVal val="0"/>
              <c:showCatName val="1"/>
              <c:showSerName val="0"/>
              <c:showPercent val="1"/>
              <c:showBubbleSize val="0"/>
              <c:separator> </c:separator>
              <c:extLst>
                <c:ext xmlns:c15="http://schemas.microsoft.com/office/drawing/2012/chart" uri="{CE6537A1-D6FC-4f65-9D91-7224C49458BB}">
                  <c15:spPr xmlns:c15="http://schemas.microsoft.com/office/drawing/2012/chart">
                    <a:prstGeom prst="rect">
                      <a:avLst/>
                    </a:prstGeom>
                  </c15:spPr>
                  <c15:layout>
                    <c:manualLayout>
                      <c:w val="0.4191395957747589"/>
                      <c:h val="6.4998848002183418E-2"/>
                    </c:manualLayout>
                  </c15:layout>
                </c:ext>
                <c:ext xmlns:c16="http://schemas.microsoft.com/office/drawing/2014/chart" uri="{C3380CC4-5D6E-409C-BE32-E72D297353CC}">
                  <c16:uniqueId val="{00000008-0A42-4C26-8837-75CD7EB9E7F4}"/>
                </c:ext>
              </c:extLst>
            </c:dLbl>
            <c:dLbl>
              <c:idx val="7"/>
              <c:layout>
                <c:manualLayout>
                  <c:x val="0.28665597783653285"/>
                  <c:y val="-0.18178937824798791"/>
                </c:manualLayout>
              </c:layout>
              <c:numFmt formatCode="0.0%" sourceLinked="0"/>
              <c:spPr>
                <a:noFill/>
                <a:ln>
                  <a:noFill/>
                </a:ln>
                <a:effectLst/>
              </c:spPr>
              <c:txPr>
                <a:bodyPr lIns="38100" tIns="19050" rIns="38100" bIns="19050" anchorCtr="0">
                  <a:noAutofit/>
                </a:bodyPr>
                <a:lstStyle/>
                <a:p>
                  <a:pPr algn="l">
                    <a:defRPr/>
                  </a:pPr>
                  <a:endParaRPr lang="ja-JP"/>
                </a:p>
              </c:txPr>
              <c:showLegendKey val="0"/>
              <c:showVal val="0"/>
              <c:showCatName val="1"/>
              <c:showSerName val="0"/>
              <c:showPercent val="1"/>
              <c:showBubbleSize val="0"/>
              <c:separator> </c:separator>
              <c:extLst>
                <c:ext xmlns:c15="http://schemas.microsoft.com/office/drawing/2012/chart" uri="{CE6537A1-D6FC-4f65-9D91-7224C49458BB}">
                  <c15:spPr xmlns:c15="http://schemas.microsoft.com/office/drawing/2012/chart">
                    <a:prstGeom prst="rect">
                      <a:avLst/>
                    </a:prstGeom>
                  </c15:spPr>
                  <c15:layout>
                    <c:manualLayout>
                      <c:w val="0.37556565915548185"/>
                      <c:h val="9.986935123127394E-2"/>
                    </c:manualLayout>
                  </c15:layout>
                </c:ext>
                <c:ext xmlns:c16="http://schemas.microsoft.com/office/drawing/2014/chart" uri="{C3380CC4-5D6E-409C-BE32-E72D297353CC}">
                  <c16:uniqueId val="{00000009-0A42-4C26-8837-75CD7EB9E7F4}"/>
                </c:ext>
              </c:extLst>
            </c:dLbl>
            <c:dLbl>
              <c:idx val="8"/>
              <c:layout>
                <c:manualLayout>
                  <c:x val="0.24493961155915045"/>
                  <c:y val="-9.7467545107857767E-2"/>
                </c:manualLayout>
              </c:layout>
              <c:numFmt formatCode="0.0%" sourceLinked="0"/>
              <c:spPr>
                <a:noFill/>
                <a:ln>
                  <a:noFill/>
                </a:ln>
                <a:effectLst/>
              </c:spPr>
              <c:txPr>
                <a:bodyPr lIns="38100" tIns="19050" rIns="38100" bIns="19050">
                  <a:noAutofit/>
                </a:bodyPr>
                <a:lstStyle/>
                <a:p>
                  <a:pPr>
                    <a:defRPr/>
                  </a:pPr>
                  <a:endParaRPr lang="ja-JP"/>
                </a:p>
              </c:txPr>
              <c:showLegendKey val="0"/>
              <c:showVal val="0"/>
              <c:showCatName val="1"/>
              <c:showSerName val="0"/>
              <c:showPercent val="1"/>
              <c:showBubbleSize val="0"/>
              <c:separator> </c:separator>
              <c:extLst>
                <c:ext xmlns:c15="http://schemas.microsoft.com/office/drawing/2012/chart" uri="{CE6537A1-D6FC-4f65-9D91-7224C49458BB}">
                  <c15:spPr xmlns:c15="http://schemas.microsoft.com/office/drawing/2012/chart">
                    <a:prstGeom prst="rect">
                      <a:avLst/>
                    </a:prstGeom>
                  </c15:spPr>
                  <c15:layout>
                    <c:manualLayout>
                      <c:w val="0.18587615838774174"/>
                      <c:h val="5.8715510711775845E-2"/>
                    </c:manualLayout>
                  </c15:layout>
                </c:ext>
                <c:ext xmlns:c16="http://schemas.microsoft.com/office/drawing/2014/chart" uri="{C3380CC4-5D6E-409C-BE32-E72D297353CC}">
                  <c16:uniqueId val="{0000000A-0A42-4C26-8837-75CD7EB9E7F4}"/>
                </c:ext>
              </c:extLst>
            </c:dLbl>
            <c:dLbl>
              <c:idx val="9"/>
              <c:delete val="1"/>
              <c:extLst>
                <c:ext xmlns:c15="http://schemas.microsoft.com/office/drawing/2012/chart" uri="{CE6537A1-D6FC-4f65-9D91-7224C49458BB}"/>
                <c:ext xmlns:c16="http://schemas.microsoft.com/office/drawing/2014/chart" uri="{C3380CC4-5D6E-409C-BE32-E72D297353CC}">
                  <c16:uniqueId val="{0000000B-0A42-4C26-8837-75CD7EB9E7F4}"/>
                </c:ext>
              </c:extLst>
            </c:dLbl>
            <c:numFmt formatCode="0.0%" sourceLinked="0"/>
            <c:spPr>
              <a:solidFill>
                <a:sysClr val="window" lastClr="FFFFFF"/>
              </a:solidFill>
              <a:ln>
                <a:solidFill>
                  <a:sysClr val="windowText" lastClr="000000">
                    <a:lumMod val="65000"/>
                    <a:lumOff val="35000"/>
                  </a:sysClr>
                </a:solidFill>
              </a:ln>
              <a:effectLst/>
            </c:spPr>
            <c:txPr>
              <a:bodyPr lIns="38100" tIns="19050" rIns="38100" bIns="19050">
                <a:noAutofit/>
              </a:bodyPr>
              <a:lstStyle/>
              <a:p>
                <a:pPr>
                  <a:defRPr/>
                </a:pPr>
                <a:endParaRPr lang="ja-JP"/>
              </a:p>
            </c:txPr>
            <c:showLegendKey val="0"/>
            <c:showVal val="0"/>
            <c:showCatName val="1"/>
            <c:showSerName val="0"/>
            <c:showPercent val="1"/>
            <c:showBubbleSize val="0"/>
            <c:separator> </c:separator>
            <c:showLeaderLines val="1"/>
            <c:leaderLines>
              <c:spPr>
                <a:ln>
                  <a:solidFill>
                    <a:sysClr val="window" lastClr="FFFFFF">
                      <a:lumMod val="50000"/>
                    </a:sysClr>
                  </a:solidFill>
                </a:ln>
              </c:spPr>
            </c:leaderLines>
            <c:extLst>
              <c:ext xmlns:c15="http://schemas.microsoft.com/office/drawing/2012/chart" uri="{CE6537A1-D6FC-4f65-9D91-7224C49458BB}">
                <c15:spPr xmlns:c15="http://schemas.microsoft.com/office/drawing/2012/chart">
                  <a:prstGeom prst="rect">
                    <a:avLst/>
                  </a:prstGeom>
                </c15:spPr>
              </c:ext>
            </c:extLst>
          </c:dLbls>
          <c:cat>
            <c:strRef>
              <c:f>'7.F-gas'!$Y$6:$Y$15</c:f>
              <c:strCache>
                <c:ptCount val="10"/>
                <c:pt idx="0">
                  <c:v>冷蔵庫及び空調機器</c:v>
                </c:pt>
                <c:pt idx="1">
                  <c:v>発泡剤</c:v>
                </c:pt>
                <c:pt idx="2">
                  <c:v>エアゾール・MDI（定量噴射剤）</c:v>
                </c:pt>
                <c:pt idx="3">
                  <c:v>半導体製造</c:v>
                </c:pt>
                <c:pt idx="4">
                  <c:v>液晶製造</c:v>
                </c:pt>
                <c:pt idx="5">
                  <c:v>洗浄剤・溶剤</c:v>
                </c:pt>
                <c:pt idx="6">
                  <c:v>HFCsの製造時の漏出</c:v>
                </c:pt>
                <c:pt idx="7">
                  <c:v>HCFC22製造時の副生HFC23</c:v>
                </c:pt>
                <c:pt idx="8">
                  <c:v>消火剤</c:v>
                </c:pt>
                <c:pt idx="9">
                  <c:v>マグネシウム鋳造</c:v>
                </c:pt>
              </c:strCache>
            </c:strRef>
          </c:cat>
          <c:val>
            <c:numRef>
              <c:f>'7.F-gas'!$AP$40:$AP$49</c:f>
              <c:numCache>
                <c:formatCode>0.0%</c:formatCode>
                <c:ptCount val="10"/>
                <c:pt idx="0">
                  <c:v>0.69429377496117484</c:v>
                </c:pt>
                <c:pt idx="1">
                  <c:v>7.3332423477774994E-2</c:v>
                </c:pt>
                <c:pt idx="2">
                  <c:v>0.13259991657465378</c:v>
                </c:pt>
                <c:pt idx="3">
                  <c:v>1.7519977605444551E-2</c:v>
                </c:pt>
                <c:pt idx="4" formatCode="0.00%">
                  <c:v>2.3296414793601056E-4</c:v>
                </c:pt>
                <c:pt idx="5" formatCode="0.00%">
                  <c:v>4.5118567422682682E-4</c:v>
                </c:pt>
                <c:pt idx="6">
                  <c:v>3.5150959003276874E-2</c:v>
                </c:pt>
                <c:pt idx="7">
                  <c:v>4.5844726996665627E-2</c:v>
                </c:pt>
                <c:pt idx="8" formatCode="0.00%">
                  <c:v>5.7407155884646509E-4</c:v>
                </c:pt>
                <c:pt idx="9" formatCode="0%">
                  <c:v>0</c:v>
                </c:pt>
              </c:numCache>
            </c:numRef>
          </c:val>
          <c:extLst>
            <c:ext xmlns:c16="http://schemas.microsoft.com/office/drawing/2014/chart" uri="{C3380CC4-5D6E-409C-BE32-E72D297353CC}">
              <c16:uniqueId val="{0000000C-0A42-4C26-8837-75CD7EB9E7F4}"/>
            </c:ext>
          </c:extLst>
        </c:ser>
        <c:dLbls>
          <c:showLegendKey val="0"/>
          <c:showVal val="0"/>
          <c:showCatName val="0"/>
          <c:showSerName val="0"/>
          <c:showPercent val="0"/>
          <c:showBubbleSize val="0"/>
          <c:showLeaderLines val="0"/>
        </c:dLbls>
        <c:firstSliceAng val="0"/>
        <c:holeSize val="20"/>
      </c:doughnutChart>
      <c:spPr>
        <a:noFill/>
        <a:ln w="25400">
          <a:noFill/>
        </a:ln>
      </c:spPr>
    </c:plotArea>
    <c:plotVisOnly val="1"/>
    <c:dispBlanksAs val="zero"/>
    <c:showDLblsOverMax val="0"/>
  </c:chart>
  <c:spPr>
    <a:noFill/>
    <a:ln>
      <a:noFill/>
    </a:ln>
  </c:spPr>
  <c:printSettings>
    <c:headerFooter alignWithMargins="0"/>
    <c:pageMargins b="0.98399999999999999" l="0.78700000000000003" r="0.78700000000000003" t="0.98399999999999999" header="0.51200000000000001" footer="0.51200000000000001"/>
    <c:pageSetup/>
  </c:printSettings>
  <c:userShapes r:id="rId2"/>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22444595769485096"/>
          <c:y val="0.26277854125135902"/>
          <c:w val="0.58830605124616842"/>
          <c:h val="0.59795094053034081"/>
        </c:manualLayout>
      </c:layout>
      <c:doughnutChart>
        <c:varyColors val="1"/>
        <c:ser>
          <c:idx val="1"/>
          <c:order val="0"/>
          <c:tx>
            <c:strRef>
              <c:f>'リンク切公表時非表示（グラフの添え物）'!$AP$52</c:f>
              <c:strCache>
                <c:ptCount val="1"/>
                <c:pt idx="0">
                  <c:v>2005年</c:v>
                </c:pt>
              </c:strCache>
            </c:strRef>
          </c:tx>
          <c:spPr>
            <a:noFill/>
            <a:ln>
              <a:noFill/>
            </a:ln>
          </c:spPr>
          <c:dLbls>
            <c:dLbl>
              <c:idx val="0"/>
              <c:layout>
                <c:manualLayout>
                  <c:x val="-1.465577121420837E-3"/>
                  <c:y val="-0.11841526067891427"/>
                </c:manualLayout>
              </c:layout>
              <c:tx>
                <c:rich>
                  <a:bodyPr wrap="square" lIns="38100" tIns="19050" rIns="38100" bIns="19050" anchor="ctr">
                    <a:noAutofit/>
                  </a:bodyPr>
                  <a:lstStyle/>
                  <a:p>
                    <a:pPr>
                      <a:defRPr/>
                    </a:pPr>
                    <a:fld id="{CBB5B11C-B4EE-49B2-9D6D-81ABBE77164B}" type="SERIESNAME">
                      <a:rPr lang="ja-JP" altLang="en-US" sz="1200" baseline="0"/>
                      <a:pPr>
                        <a:defRPr/>
                      </a:pPr>
                      <a:t>[系列名]</a:t>
                    </a:fld>
                    <a:endParaRPr lang="ja-JP" altLang="en-US" sz="1200" baseline="0"/>
                  </a:p>
                  <a:p>
                    <a:pPr>
                      <a:defRPr/>
                    </a:pPr>
                    <a:fld id="{3015D1E3-44A1-46DB-94A0-1930BA717861}" type="VALUE">
                      <a:rPr lang="ja-JP" altLang="en-US" sz="1200"/>
                      <a:pPr>
                        <a:defRPr/>
                      </a:pPr>
                      <a:t>[値]</a:t>
                    </a:fld>
                    <a:endParaRPr lang="ja-JP" altLang="en-US"/>
                  </a:p>
                </c:rich>
              </c:tx>
              <c:spPr>
                <a:noFill/>
                <a:ln>
                  <a:noFill/>
                </a:ln>
                <a:effectLst/>
              </c:spPr>
              <c:showLegendKey val="0"/>
              <c:showVal val="1"/>
              <c:showCatName val="0"/>
              <c:showSerName val="1"/>
              <c:showPercent val="0"/>
              <c:showBubbleSize val="0"/>
              <c:separator>
</c:separator>
              <c:extLst>
                <c:ext xmlns:c15="http://schemas.microsoft.com/office/drawing/2012/chart" uri="{CE6537A1-D6FC-4f65-9D91-7224C49458BB}">
                  <c15:layout>
                    <c:manualLayout>
                      <c:w val="0.54415363994642596"/>
                      <c:h val="0.12905787156343973"/>
                    </c:manualLayout>
                  </c15:layout>
                  <c15:dlblFieldTable/>
                  <c15:showDataLabelsRange val="0"/>
                </c:ext>
                <c:ext xmlns:c16="http://schemas.microsoft.com/office/drawing/2014/chart" uri="{C3380CC4-5D6E-409C-BE32-E72D297353CC}">
                  <c16:uniqueId val="{00000000-9DED-4420-842D-E401F9E04340}"/>
                </c:ext>
              </c:extLst>
            </c:dLbl>
            <c:spPr>
              <a:noFill/>
              <a:ln>
                <a:noFill/>
              </a:ln>
              <a:effectLst/>
            </c:spPr>
            <c:showLegendKey val="0"/>
            <c:showVal val="1"/>
            <c:showCatName val="0"/>
            <c:showSerName val="1"/>
            <c:showPercent val="0"/>
            <c:showBubbleSize val="0"/>
            <c:separator>
</c:separator>
            <c:showLeaderLines val="0"/>
            <c:extLst>
              <c:ext xmlns:c15="http://schemas.microsoft.com/office/drawing/2012/chart" uri="{CE6537A1-D6FC-4f65-9D91-7224C49458BB}"/>
            </c:extLst>
          </c:dLbls>
          <c:cat>
            <c:strRef>
              <c:f>'7.F-gas'!$Y$17:$Y$22</c:f>
              <c:strCache>
                <c:ptCount val="6"/>
                <c:pt idx="0">
                  <c:v>半導体製造</c:v>
                </c:pt>
                <c:pt idx="1">
                  <c:v>液晶製造</c:v>
                </c:pt>
                <c:pt idx="2">
                  <c:v>洗浄剤・溶剤</c:v>
                </c:pt>
                <c:pt idx="3">
                  <c:v>PFCsの製造時の漏出</c:v>
                </c:pt>
                <c:pt idx="4">
                  <c:v>その他</c:v>
                </c:pt>
                <c:pt idx="5">
                  <c:v>アルミニウム精錬</c:v>
                </c:pt>
              </c:strCache>
            </c:strRef>
          </c:cat>
          <c:val>
            <c:numRef>
              <c:f>'リンク切公表時非表示（グラフの添え物）'!$AP$59</c:f>
              <c:numCache>
                <c:formatCode>#,##0"万トン"</c:formatCode>
                <c:ptCount val="1"/>
                <c:pt idx="0">
                  <c:v>860</c:v>
                </c:pt>
              </c:numCache>
            </c:numRef>
          </c:val>
          <c:extLst>
            <c:ext xmlns:c16="http://schemas.microsoft.com/office/drawing/2014/chart" uri="{C3380CC4-5D6E-409C-BE32-E72D297353CC}">
              <c16:uniqueId val="{00000001-9DED-4420-842D-E401F9E04340}"/>
            </c:ext>
          </c:extLst>
        </c:ser>
        <c:ser>
          <c:idx val="0"/>
          <c:order val="1"/>
          <c:tx>
            <c:strRef>
              <c:f>'7.F-gas'!$AP$38</c:f>
              <c:strCache>
                <c:ptCount val="1"/>
                <c:pt idx="0">
                  <c:v>2005</c:v>
                </c:pt>
              </c:strCache>
            </c:strRef>
          </c:tx>
          <c:spPr>
            <a:ln>
              <a:solidFill>
                <a:schemeClr val="tx1"/>
              </a:solidFill>
            </a:ln>
          </c:spPr>
          <c:dPt>
            <c:idx val="0"/>
            <c:bubble3D val="0"/>
            <c:spPr>
              <a:solidFill>
                <a:srgbClr val="9999FF"/>
              </a:solidFill>
              <a:ln>
                <a:solidFill>
                  <a:schemeClr val="tx1"/>
                </a:solidFill>
              </a:ln>
            </c:spPr>
            <c:extLst>
              <c:ext xmlns:c16="http://schemas.microsoft.com/office/drawing/2014/chart" uri="{C3380CC4-5D6E-409C-BE32-E72D297353CC}">
                <c16:uniqueId val="{00000002-9DED-4420-842D-E401F9E04340}"/>
              </c:ext>
            </c:extLst>
          </c:dPt>
          <c:dPt>
            <c:idx val="1"/>
            <c:bubble3D val="0"/>
            <c:spPr>
              <a:solidFill>
                <a:srgbClr val="9999FF"/>
              </a:solidFill>
              <a:ln>
                <a:solidFill>
                  <a:schemeClr val="tx1"/>
                </a:solidFill>
              </a:ln>
            </c:spPr>
            <c:extLst>
              <c:ext xmlns:c16="http://schemas.microsoft.com/office/drawing/2014/chart" uri="{C3380CC4-5D6E-409C-BE32-E72D297353CC}">
                <c16:uniqueId val="{00000003-9DED-4420-842D-E401F9E04340}"/>
              </c:ext>
            </c:extLst>
          </c:dPt>
          <c:dPt>
            <c:idx val="2"/>
            <c:bubble3D val="0"/>
            <c:spPr>
              <a:solidFill>
                <a:srgbClr val="993366"/>
              </a:solidFill>
              <a:ln>
                <a:solidFill>
                  <a:schemeClr val="tx1"/>
                </a:solidFill>
              </a:ln>
            </c:spPr>
            <c:extLst>
              <c:ext xmlns:c16="http://schemas.microsoft.com/office/drawing/2014/chart" uri="{C3380CC4-5D6E-409C-BE32-E72D297353CC}">
                <c16:uniqueId val="{00000004-9DED-4420-842D-E401F9E04340}"/>
              </c:ext>
            </c:extLst>
          </c:dPt>
          <c:dPt>
            <c:idx val="3"/>
            <c:bubble3D val="0"/>
            <c:spPr>
              <a:solidFill>
                <a:srgbClr val="FFFFCC"/>
              </a:solidFill>
              <a:ln>
                <a:solidFill>
                  <a:schemeClr val="tx1"/>
                </a:solidFill>
              </a:ln>
            </c:spPr>
            <c:extLst>
              <c:ext xmlns:c16="http://schemas.microsoft.com/office/drawing/2014/chart" uri="{C3380CC4-5D6E-409C-BE32-E72D297353CC}">
                <c16:uniqueId val="{00000005-9DED-4420-842D-E401F9E04340}"/>
              </c:ext>
            </c:extLst>
          </c:dPt>
          <c:dLbls>
            <c:dLbl>
              <c:idx val="0"/>
              <c:layout>
                <c:manualLayout>
                  <c:x val="9.273235247251288E-2"/>
                  <c:y val="0.26450672954888649"/>
                </c:manualLayout>
              </c:layout>
              <c:numFmt formatCode="0.0%" sourceLinked="0"/>
              <c:spPr>
                <a:noFill/>
                <a:ln>
                  <a:noFill/>
                </a:ln>
                <a:effectLst/>
              </c:spPr>
              <c:txPr>
                <a:bodyPr wrap="square" lIns="38100" tIns="19050" rIns="38100" bIns="19050" anchor="ctr">
                  <a:noAutofit/>
                </a:bodyPr>
                <a:lstStyle/>
                <a:p>
                  <a:pPr>
                    <a:defRPr/>
                  </a:pPr>
                  <a:endParaRPr lang="ja-JP"/>
                </a:p>
              </c:txPr>
              <c:showLegendKey val="0"/>
              <c:showVal val="0"/>
              <c:showCatName val="1"/>
              <c:showSerName val="0"/>
              <c:showPercent val="1"/>
              <c:showBubbleSize val="0"/>
              <c:extLst>
                <c:ext xmlns:c15="http://schemas.microsoft.com/office/drawing/2012/chart" uri="{CE6537A1-D6FC-4f65-9D91-7224C49458BB}">
                  <c15:layout>
                    <c:manualLayout>
                      <c:w val="0.17554235937748977"/>
                      <c:h val="0.10302155592083127"/>
                    </c:manualLayout>
                  </c15:layout>
                </c:ext>
                <c:ext xmlns:c16="http://schemas.microsoft.com/office/drawing/2014/chart" uri="{C3380CC4-5D6E-409C-BE32-E72D297353CC}">
                  <c16:uniqueId val="{00000002-9DED-4420-842D-E401F9E04340}"/>
                </c:ext>
              </c:extLst>
            </c:dLbl>
            <c:dLbl>
              <c:idx val="1"/>
              <c:layout>
                <c:manualLayout>
                  <c:x val="0.16040052151030637"/>
                  <c:y val="0.13825350247946347"/>
                </c:manualLayout>
              </c:layout>
              <c:numFmt formatCode="0.0%" sourceLinked="0"/>
              <c:spPr>
                <a:noFill/>
                <a:ln>
                  <a:noFill/>
                </a:ln>
                <a:effectLst/>
              </c:spPr>
              <c:txPr>
                <a:bodyPr wrap="square" lIns="38100" tIns="19050" rIns="38100" bIns="19050" anchor="ctr">
                  <a:noAutofit/>
                </a:bodyPr>
                <a:lstStyle/>
                <a:p>
                  <a:pPr>
                    <a:defRPr/>
                  </a:pPr>
                  <a:endParaRPr lang="ja-JP"/>
                </a:p>
              </c:txPr>
              <c:showLegendKey val="0"/>
              <c:showVal val="0"/>
              <c:showCatName val="1"/>
              <c:showSerName val="0"/>
              <c:showPercent val="1"/>
              <c:showBubbleSize val="0"/>
              <c:extLst>
                <c:ext xmlns:c15="http://schemas.microsoft.com/office/drawing/2012/chart" uri="{CE6537A1-D6FC-4f65-9D91-7224C49458BB}">
                  <c15:layout>
                    <c:manualLayout>
                      <c:w val="0.16387039889520369"/>
                      <c:h val="0.10842006540139885"/>
                    </c:manualLayout>
                  </c15:layout>
                </c:ext>
                <c:ext xmlns:c16="http://schemas.microsoft.com/office/drawing/2014/chart" uri="{C3380CC4-5D6E-409C-BE32-E72D297353CC}">
                  <c16:uniqueId val="{00000003-9DED-4420-842D-E401F9E04340}"/>
                </c:ext>
              </c:extLst>
            </c:dLbl>
            <c:dLbl>
              <c:idx val="2"/>
              <c:layout>
                <c:manualLayout>
                  <c:x val="-0.19241613708166241"/>
                  <c:y val="-0.20388458237712628"/>
                </c:manualLayout>
              </c:layout>
              <c:numFmt formatCode="0.0%" sourceLinked="0"/>
              <c:spPr/>
              <c:txPr>
                <a:bodyPr lIns="38100" tIns="19050" rIns="38100" bIns="19050">
                  <a:noAutofit/>
                </a:bodyPr>
                <a:lstStyle/>
                <a:p>
                  <a:pPr>
                    <a:defRPr/>
                  </a:pPr>
                  <a:endParaRPr lang="ja-JP"/>
                </a:p>
              </c:txPr>
              <c:showLegendKey val="0"/>
              <c:showVal val="0"/>
              <c:showCatName val="1"/>
              <c:showSerName val="0"/>
              <c:showPercent val="1"/>
              <c:showBubbleSize val="0"/>
              <c:extLst>
                <c:ext xmlns:c15="http://schemas.microsoft.com/office/drawing/2012/chart" uri="{CE6537A1-D6FC-4f65-9D91-7224C49458BB}">
                  <c15:layout>
                    <c:manualLayout>
                      <c:w val="0.19399245764062251"/>
                      <c:h val="0.1030229676649423"/>
                    </c:manualLayout>
                  </c15:layout>
                </c:ext>
                <c:ext xmlns:c16="http://schemas.microsoft.com/office/drawing/2014/chart" uri="{C3380CC4-5D6E-409C-BE32-E72D297353CC}">
                  <c16:uniqueId val="{00000004-9DED-4420-842D-E401F9E04340}"/>
                </c:ext>
              </c:extLst>
            </c:dLbl>
            <c:dLbl>
              <c:idx val="3"/>
              <c:layout>
                <c:manualLayout>
                  <c:x val="-0.20201710309661655"/>
                  <c:y val="-0.13684553307692923"/>
                </c:manualLayout>
              </c:layout>
              <c:numFmt formatCode="0.0%" sourceLinked="0"/>
              <c:spPr>
                <a:noFill/>
                <a:ln>
                  <a:noFill/>
                </a:ln>
                <a:effectLst/>
              </c:spPr>
              <c:txPr>
                <a:bodyPr wrap="square" lIns="38100" tIns="19050" rIns="38100" bIns="19050" anchor="ctr">
                  <a:noAutofit/>
                </a:bodyPr>
                <a:lstStyle/>
                <a:p>
                  <a:pPr>
                    <a:defRPr/>
                  </a:pPr>
                  <a:endParaRPr lang="ja-JP"/>
                </a:p>
              </c:txPr>
              <c:showLegendKey val="0"/>
              <c:showVal val="0"/>
              <c:showCatName val="1"/>
              <c:showSerName val="0"/>
              <c:showPercent val="1"/>
              <c:showBubbleSize val="0"/>
              <c:separator>
</c:separator>
              <c:extLst>
                <c:ext xmlns:c15="http://schemas.microsoft.com/office/drawing/2012/chart" uri="{CE6537A1-D6FC-4f65-9D91-7224C49458BB}">
                  <c15:layout>
                    <c:manualLayout>
                      <c:w val="0.25962373187443566"/>
                      <c:h val="0.10796360147216676"/>
                    </c:manualLayout>
                  </c15:layout>
                </c:ext>
                <c:ext xmlns:c16="http://schemas.microsoft.com/office/drawing/2014/chart" uri="{C3380CC4-5D6E-409C-BE32-E72D297353CC}">
                  <c16:uniqueId val="{00000005-9DED-4420-842D-E401F9E04340}"/>
                </c:ext>
              </c:extLst>
            </c:dLbl>
            <c:dLbl>
              <c:idx val="4"/>
              <c:layout>
                <c:manualLayout>
                  <c:x val="0.15548372018909012"/>
                  <c:y val="-0.11373775253161013"/>
                </c:manualLayout>
              </c:layout>
              <c:numFmt formatCode="0.000%" sourceLinked="0"/>
              <c:spPr/>
              <c:txPr>
                <a:bodyPr lIns="38100" tIns="19050" rIns="38100" bIns="19050">
                  <a:noAutofit/>
                </a:bodyPr>
                <a:lstStyle/>
                <a:p>
                  <a:pPr>
                    <a:defRPr/>
                  </a:pPr>
                  <a:endParaRPr lang="ja-JP"/>
                </a:p>
              </c:txPr>
              <c:showLegendKey val="0"/>
              <c:showVal val="0"/>
              <c:showCatName val="1"/>
              <c:showSerName val="0"/>
              <c:showPercent val="1"/>
              <c:showBubbleSize val="0"/>
              <c:separator> </c:separator>
              <c:extLst>
                <c:ext xmlns:c15="http://schemas.microsoft.com/office/drawing/2012/chart" uri="{CE6537A1-D6FC-4f65-9D91-7224C49458BB}">
                  <c15:layout>
                    <c:manualLayout>
                      <c:w val="0.22209507622032187"/>
                      <c:h val="6.1197460178227983E-2"/>
                    </c:manualLayout>
                  </c15:layout>
                </c:ext>
                <c:ext xmlns:c16="http://schemas.microsoft.com/office/drawing/2014/chart" uri="{C3380CC4-5D6E-409C-BE32-E72D297353CC}">
                  <c16:uniqueId val="{00000006-9DED-4420-842D-E401F9E04340}"/>
                </c:ext>
              </c:extLst>
            </c:dLbl>
            <c:dLbl>
              <c:idx val="5"/>
              <c:layout>
                <c:manualLayout>
                  <c:x val="0.17271806511851995"/>
                  <c:y val="-0.19654338247659423"/>
                </c:manualLayout>
              </c:layout>
              <c:numFmt formatCode="0.0%" sourceLinked="0"/>
              <c:spPr/>
              <c:txPr>
                <a:bodyPr lIns="38100" tIns="19050" rIns="38100" bIns="19050">
                  <a:noAutofit/>
                </a:bodyPr>
                <a:lstStyle/>
                <a:p>
                  <a:pPr>
                    <a:defRPr/>
                  </a:pPr>
                  <a:endParaRPr lang="ja-JP"/>
                </a:p>
              </c:txPr>
              <c:showLegendKey val="0"/>
              <c:showVal val="0"/>
              <c:showCatName val="1"/>
              <c:showSerName val="0"/>
              <c:showPercent val="1"/>
              <c:showBubbleSize val="0"/>
              <c:separator> </c:separator>
              <c:extLst>
                <c:ext xmlns:c15="http://schemas.microsoft.com/office/drawing/2012/chart" uri="{CE6537A1-D6FC-4f65-9D91-7224C49458BB}">
                  <c15:layout>
                    <c:manualLayout>
                      <c:w val="0.30735921814415468"/>
                      <c:h val="7.0308386089426467E-2"/>
                    </c:manualLayout>
                  </c15:layout>
                </c:ext>
                <c:ext xmlns:c16="http://schemas.microsoft.com/office/drawing/2014/chart" uri="{C3380CC4-5D6E-409C-BE32-E72D297353CC}">
                  <c16:uniqueId val="{00000007-9DED-4420-842D-E401F9E04340}"/>
                </c:ext>
              </c:extLst>
            </c:dLbl>
            <c:dLbl>
              <c:idx val="6"/>
              <c:layout>
                <c:manualLayout>
                  <c:x val="-0.24430262135023451"/>
                  <c:y val="-0.25934131556700335"/>
                </c:manualLayout>
              </c:layout>
              <c:numFmt formatCode="0.0%" sourceLinked="0"/>
              <c:spPr/>
              <c:txPr>
                <a:bodyPr lIns="38100" tIns="19050" rIns="38100" bIns="19050" anchorCtr="0">
                  <a:noAutofit/>
                </a:bodyPr>
                <a:lstStyle/>
                <a:p>
                  <a:pPr algn="ctr">
                    <a:defRPr/>
                  </a:pPr>
                  <a:endParaRPr lang="ja-JP"/>
                </a:p>
              </c:txPr>
              <c:showLegendKey val="0"/>
              <c:showVal val="0"/>
              <c:showCatName val="1"/>
              <c:showSerName val="0"/>
              <c:showPercent val="1"/>
              <c:showBubbleSize val="0"/>
              <c:separator> </c:separator>
              <c:extLst>
                <c:ext xmlns:c15="http://schemas.microsoft.com/office/drawing/2012/chart" uri="{CE6537A1-D6FC-4f65-9D91-7224C49458BB}">
                  <c15:layout>
                    <c:manualLayout>
                      <c:w val="0.51228417235642121"/>
                      <c:h val="6.4998871842654335E-2"/>
                    </c:manualLayout>
                  </c15:layout>
                </c:ext>
                <c:ext xmlns:c16="http://schemas.microsoft.com/office/drawing/2014/chart" uri="{C3380CC4-5D6E-409C-BE32-E72D297353CC}">
                  <c16:uniqueId val="{00000008-9DED-4420-842D-E401F9E04340}"/>
                </c:ext>
              </c:extLst>
            </c:dLbl>
            <c:dLbl>
              <c:idx val="7"/>
              <c:layout>
                <c:manualLayout>
                  <c:x val="0.1393174047597264"/>
                  <c:y val="-0.19764944629931169"/>
                </c:manualLayout>
              </c:layout>
              <c:numFmt formatCode="0.0%" sourceLinked="0"/>
              <c:spPr/>
              <c:txPr>
                <a:bodyPr lIns="38100" tIns="19050" rIns="38100" bIns="19050" anchorCtr="0">
                  <a:noAutofit/>
                </a:bodyPr>
                <a:lstStyle/>
                <a:p>
                  <a:pPr algn="l">
                    <a:defRPr/>
                  </a:pPr>
                  <a:endParaRPr lang="ja-JP"/>
                </a:p>
              </c:txPr>
              <c:showLegendKey val="0"/>
              <c:showVal val="0"/>
              <c:showCatName val="1"/>
              <c:showSerName val="0"/>
              <c:showPercent val="1"/>
              <c:showBubbleSize val="0"/>
              <c:separator> </c:separator>
              <c:extLst>
                <c:ext xmlns:c15="http://schemas.microsoft.com/office/drawing/2012/chart" uri="{CE6537A1-D6FC-4f65-9D91-7224C49458BB}">
                  <c15:layout>
                    <c:manualLayout>
                      <c:w val="0.23117368273713032"/>
                      <c:h val="5.4691314092027342E-2"/>
                    </c:manualLayout>
                  </c15:layout>
                </c:ext>
                <c:ext xmlns:c16="http://schemas.microsoft.com/office/drawing/2014/chart" uri="{C3380CC4-5D6E-409C-BE32-E72D297353CC}">
                  <c16:uniqueId val="{00000009-9DED-4420-842D-E401F9E04340}"/>
                </c:ext>
              </c:extLst>
            </c:dLbl>
            <c:dLbl>
              <c:idx val="8"/>
              <c:layout>
                <c:manualLayout>
                  <c:x val="0.16894859471325335"/>
                  <c:y val="-0.15292684411204183"/>
                </c:manualLayout>
              </c:layout>
              <c:numFmt formatCode="0.0%" sourceLinked="0"/>
              <c:spPr/>
              <c:txPr>
                <a:bodyPr lIns="38100" tIns="19050" rIns="38100" bIns="19050" anchorCtr="0">
                  <a:noAutofit/>
                </a:bodyPr>
                <a:lstStyle/>
                <a:p>
                  <a:pPr algn="l">
                    <a:defRPr/>
                  </a:pPr>
                  <a:endParaRPr lang="ja-JP"/>
                </a:p>
              </c:txPr>
              <c:showLegendKey val="0"/>
              <c:showVal val="0"/>
              <c:showCatName val="1"/>
              <c:showSerName val="0"/>
              <c:showPercent val="1"/>
              <c:showBubbleSize val="0"/>
              <c:separator> </c:separator>
              <c:extLst>
                <c:ext xmlns:c15="http://schemas.microsoft.com/office/drawing/2012/chart" uri="{CE6537A1-D6FC-4f65-9D91-7224C49458BB}">
                  <c15:layout>
                    <c:manualLayout>
                      <c:w val="0.28467444998430447"/>
                      <c:h val="4.3471397291306176E-2"/>
                    </c:manualLayout>
                  </c15:layout>
                </c:ext>
                <c:ext xmlns:c16="http://schemas.microsoft.com/office/drawing/2014/chart" uri="{C3380CC4-5D6E-409C-BE32-E72D297353CC}">
                  <c16:uniqueId val="{0000000A-9DED-4420-842D-E401F9E04340}"/>
                </c:ext>
              </c:extLst>
            </c:dLbl>
            <c:dLbl>
              <c:idx val="9"/>
              <c:delete val="1"/>
              <c:extLst>
                <c:ext xmlns:c15="http://schemas.microsoft.com/office/drawing/2012/chart" uri="{CE6537A1-D6FC-4f65-9D91-7224C49458BB}"/>
                <c:ext xmlns:c16="http://schemas.microsoft.com/office/drawing/2014/chart" uri="{C3380CC4-5D6E-409C-BE32-E72D297353CC}">
                  <c16:uniqueId val="{0000000B-9DED-4420-842D-E401F9E04340}"/>
                </c:ext>
              </c:extLst>
            </c:dLbl>
            <c:numFmt formatCode="0.0%" sourceLinked="0"/>
            <c:spPr>
              <a:noFill/>
              <a:ln>
                <a:noFill/>
              </a:ln>
              <a:effectLst/>
            </c:spPr>
            <c:showLegendKey val="0"/>
            <c:showVal val="0"/>
            <c:showCatName val="1"/>
            <c:showSerName val="0"/>
            <c:showPercent val="1"/>
            <c:showBubbleSize val="0"/>
            <c:showLeaderLines val="1"/>
            <c:leaderLines>
              <c:spPr>
                <a:ln>
                  <a:solidFill>
                    <a:sysClr val="window" lastClr="FFFFFF">
                      <a:lumMod val="50000"/>
                    </a:sysClr>
                  </a:solidFill>
                </a:ln>
              </c:spPr>
            </c:leaderLines>
            <c:extLst>
              <c:ext xmlns:c15="http://schemas.microsoft.com/office/drawing/2012/chart" uri="{CE6537A1-D6FC-4f65-9D91-7224C49458BB}"/>
            </c:extLst>
          </c:dLbls>
          <c:cat>
            <c:strRef>
              <c:f>'7.F-gas'!$Y$17:$Y$22</c:f>
              <c:strCache>
                <c:ptCount val="6"/>
                <c:pt idx="0">
                  <c:v>半導体製造</c:v>
                </c:pt>
                <c:pt idx="1">
                  <c:v>液晶製造</c:v>
                </c:pt>
                <c:pt idx="2">
                  <c:v>洗浄剤・溶剤</c:v>
                </c:pt>
                <c:pt idx="3">
                  <c:v>PFCsの製造時の漏出</c:v>
                </c:pt>
                <c:pt idx="4">
                  <c:v>その他</c:v>
                </c:pt>
                <c:pt idx="5">
                  <c:v>アルミニウム精錬</c:v>
                </c:pt>
              </c:strCache>
            </c:strRef>
          </c:cat>
          <c:val>
            <c:numRef>
              <c:f>'7.F-gas'!$AP$51:$AP$56</c:f>
              <c:numCache>
                <c:formatCode>0.0%</c:formatCode>
                <c:ptCount val="6"/>
                <c:pt idx="0">
                  <c:v>0.53275267881879163</c:v>
                </c:pt>
                <c:pt idx="1">
                  <c:v>1.7629480452024365E-2</c:v>
                </c:pt>
                <c:pt idx="2">
                  <c:v>0.32638921700953483</c:v>
                </c:pt>
                <c:pt idx="3">
                  <c:v>0.12067198940367099</c:v>
                </c:pt>
                <c:pt idx="4" formatCode="#0.000%;[Red]\-#0.000%">
                  <c:v>3.3497729586869497E-5</c:v>
                </c:pt>
                <c:pt idx="5" formatCode="0.00%">
                  <c:v>2.5231365863913903E-3</c:v>
                </c:pt>
              </c:numCache>
            </c:numRef>
          </c:val>
          <c:extLst>
            <c:ext xmlns:c16="http://schemas.microsoft.com/office/drawing/2014/chart" uri="{C3380CC4-5D6E-409C-BE32-E72D297353CC}">
              <c16:uniqueId val="{0000000C-9DED-4420-842D-E401F9E04340}"/>
            </c:ext>
          </c:extLst>
        </c:ser>
        <c:dLbls>
          <c:showLegendKey val="0"/>
          <c:showVal val="0"/>
          <c:showCatName val="0"/>
          <c:showSerName val="0"/>
          <c:showPercent val="0"/>
          <c:showBubbleSize val="0"/>
          <c:showLeaderLines val="0"/>
        </c:dLbls>
        <c:firstSliceAng val="0"/>
        <c:holeSize val="20"/>
      </c:doughnutChart>
      <c:spPr>
        <a:noFill/>
        <a:ln w="25400">
          <a:noFill/>
        </a:ln>
      </c:spPr>
    </c:plotArea>
    <c:plotVisOnly val="1"/>
    <c:dispBlanksAs val="zero"/>
    <c:showDLblsOverMax val="0"/>
  </c:chart>
  <c:spPr>
    <a:noFill/>
    <a:ln>
      <a:noFill/>
    </a:ln>
  </c:spPr>
  <c:printSettings>
    <c:headerFooter alignWithMargins="0"/>
    <c:pageMargins b="0.98399999999999999" l="0.78700000000000003" r="0.78700000000000003" t="0.98399999999999999" header="0.51200000000000001" footer="0.51200000000000001"/>
    <c:pageSetup/>
  </c:printSettings>
  <c:userShapes r:id="rId2"/>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22444595769485096"/>
          <c:y val="0.26277854125135902"/>
          <c:w val="0.57891583645260758"/>
          <c:h val="0.58884602755753657"/>
        </c:manualLayout>
      </c:layout>
      <c:doughnutChart>
        <c:varyColors val="1"/>
        <c:ser>
          <c:idx val="1"/>
          <c:order val="0"/>
          <c:tx>
            <c:strRef>
              <c:f>'リンク切公表時非表示（グラフの添え物）'!$AX$52</c:f>
              <c:strCache>
                <c:ptCount val="1"/>
                <c:pt idx="0">
                  <c:v>2013年</c:v>
                </c:pt>
              </c:strCache>
            </c:strRef>
          </c:tx>
          <c:spPr>
            <a:noFill/>
            <a:ln>
              <a:noFill/>
            </a:ln>
          </c:spPr>
          <c:dLbls>
            <c:dLbl>
              <c:idx val="0"/>
              <c:layout>
                <c:manualLayout>
                  <c:x val="4.6501344173204458E-3"/>
                  <c:y val="-0.11929728048644234"/>
                </c:manualLayout>
              </c:layout>
              <c:tx>
                <c:rich>
                  <a:bodyPr wrap="square" lIns="38100" tIns="19050" rIns="38100" bIns="19050" anchor="ctr">
                    <a:noAutofit/>
                  </a:bodyPr>
                  <a:lstStyle/>
                  <a:p>
                    <a:pPr>
                      <a:defRPr/>
                    </a:pPr>
                    <a:fld id="{CBB5B11C-B4EE-49B2-9D6D-81ABBE77164B}" type="SERIESNAME">
                      <a:rPr lang="ja-JP" altLang="en-US" sz="1200" baseline="0"/>
                      <a:pPr>
                        <a:defRPr/>
                      </a:pPr>
                      <a:t>[系列名]</a:t>
                    </a:fld>
                    <a:endParaRPr lang="ja-JP" altLang="en-US" sz="1200" baseline="0"/>
                  </a:p>
                  <a:p>
                    <a:pPr>
                      <a:defRPr/>
                    </a:pPr>
                    <a:fld id="{3015D1E3-44A1-46DB-94A0-1930BA717861}" type="VALUE">
                      <a:rPr lang="ja-JP" altLang="en-US" sz="1200"/>
                      <a:pPr>
                        <a:defRPr/>
                      </a:pPr>
                      <a:t>[値]</a:t>
                    </a:fld>
                    <a:endParaRPr lang="ja-JP" altLang="en-US"/>
                  </a:p>
                </c:rich>
              </c:tx>
              <c:spPr>
                <a:noFill/>
                <a:ln>
                  <a:noFill/>
                </a:ln>
                <a:effectLst/>
              </c:spPr>
              <c:showLegendKey val="0"/>
              <c:showVal val="1"/>
              <c:showCatName val="0"/>
              <c:showSerName val="1"/>
              <c:showPercent val="0"/>
              <c:showBubbleSize val="0"/>
              <c:separator>
</c:separator>
              <c:extLst>
                <c:ext xmlns:c15="http://schemas.microsoft.com/office/drawing/2012/chart" uri="{CE6537A1-D6FC-4f65-9D91-7224C49458BB}">
                  <c15:layout>
                    <c:manualLayout>
                      <c:w val="0.53184501378373683"/>
                      <c:h val="0.12590945541633927"/>
                    </c:manualLayout>
                  </c15:layout>
                  <c15:dlblFieldTable/>
                  <c15:showDataLabelsRange val="0"/>
                </c:ext>
                <c:ext xmlns:c16="http://schemas.microsoft.com/office/drawing/2014/chart" uri="{C3380CC4-5D6E-409C-BE32-E72D297353CC}">
                  <c16:uniqueId val="{00000000-78B6-4012-8B80-14BBB293A5D6}"/>
                </c:ext>
              </c:extLst>
            </c:dLbl>
            <c:spPr>
              <a:noFill/>
              <a:ln>
                <a:noFill/>
              </a:ln>
              <a:effectLst/>
            </c:spPr>
            <c:showLegendKey val="0"/>
            <c:showVal val="1"/>
            <c:showCatName val="0"/>
            <c:showSerName val="1"/>
            <c:showPercent val="0"/>
            <c:showBubbleSize val="0"/>
            <c:separator>
</c:separator>
            <c:showLeaderLines val="0"/>
            <c:extLst>
              <c:ext xmlns:c15="http://schemas.microsoft.com/office/drawing/2012/chart" uri="{CE6537A1-D6FC-4f65-9D91-7224C49458BB}"/>
            </c:extLst>
          </c:dLbls>
          <c:cat>
            <c:strRef>
              <c:f>'7.F-gas'!$Y$17:$Y$22</c:f>
              <c:strCache>
                <c:ptCount val="6"/>
                <c:pt idx="0">
                  <c:v>半導体製造</c:v>
                </c:pt>
                <c:pt idx="1">
                  <c:v>液晶製造</c:v>
                </c:pt>
                <c:pt idx="2">
                  <c:v>洗浄剤・溶剤</c:v>
                </c:pt>
                <c:pt idx="3">
                  <c:v>PFCsの製造時の漏出</c:v>
                </c:pt>
                <c:pt idx="4">
                  <c:v>その他</c:v>
                </c:pt>
                <c:pt idx="5">
                  <c:v>アルミニウム精錬</c:v>
                </c:pt>
              </c:strCache>
            </c:strRef>
          </c:cat>
          <c:val>
            <c:numRef>
              <c:f>'リンク切公表時非表示（グラフの添え物）'!$AX$59</c:f>
              <c:numCache>
                <c:formatCode>#,##0"万トン"</c:formatCode>
                <c:ptCount val="1"/>
                <c:pt idx="0">
                  <c:v>330</c:v>
                </c:pt>
              </c:numCache>
            </c:numRef>
          </c:val>
          <c:extLst>
            <c:ext xmlns:c16="http://schemas.microsoft.com/office/drawing/2014/chart" uri="{C3380CC4-5D6E-409C-BE32-E72D297353CC}">
              <c16:uniqueId val="{00000001-78B6-4012-8B80-14BBB293A5D6}"/>
            </c:ext>
          </c:extLst>
        </c:ser>
        <c:ser>
          <c:idx val="0"/>
          <c:order val="1"/>
          <c:tx>
            <c:strRef>
              <c:f>'7.F-gas'!$AX$38</c:f>
              <c:strCache>
                <c:ptCount val="1"/>
                <c:pt idx="0">
                  <c:v>2013</c:v>
                </c:pt>
              </c:strCache>
            </c:strRef>
          </c:tx>
          <c:spPr>
            <a:ln>
              <a:solidFill>
                <a:schemeClr val="tx1"/>
              </a:solidFill>
            </a:ln>
          </c:spPr>
          <c:dPt>
            <c:idx val="0"/>
            <c:bubble3D val="0"/>
            <c:spPr>
              <a:solidFill>
                <a:srgbClr val="9999FF"/>
              </a:solidFill>
              <a:ln>
                <a:solidFill>
                  <a:schemeClr val="tx1"/>
                </a:solidFill>
              </a:ln>
            </c:spPr>
            <c:extLst>
              <c:ext xmlns:c16="http://schemas.microsoft.com/office/drawing/2014/chart" uri="{C3380CC4-5D6E-409C-BE32-E72D297353CC}">
                <c16:uniqueId val="{00000002-78B6-4012-8B80-14BBB293A5D6}"/>
              </c:ext>
            </c:extLst>
          </c:dPt>
          <c:dPt>
            <c:idx val="1"/>
            <c:bubble3D val="0"/>
            <c:spPr>
              <a:solidFill>
                <a:srgbClr val="9999FF"/>
              </a:solidFill>
              <a:ln>
                <a:solidFill>
                  <a:schemeClr val="tx1"/>
                </a:solidFill>
              </a:ln>
            </c:spPr>
            <c:extLst>
              <c:ext xmlns:c16="http://schemas.microsoft.com/office/drawing/2014/chart" uri="{C3380CC4-5D6E-409C-BE32-E72D297353CC}">
                <c16:uniqueId val="{00000003-78B6-4012-8B80-14BBB293A5D6}"/>
              </c:ext>
            </c:extLst>
          </c:dPt>
          <c:dPt>
            <c:idx val="2"/>
            <c:bubble3D val="0"/>
            <c:spPr>
              <a:solidFill>
                <a:srgbClr val="993366"/>
              </a:solidFill>
              <a:ln>
                <a:solidFill>
                  <a:schemeClr val="tx1"/>
                </a:solidFill>
              </a:ln>
            </c:spPr>
            <c:extLst>
              <c:ext xmlns:c16="http://schemas.microsoft.com/office/drawing/2014/chart" uri="{C3380CC4-5D6E-409C-BE32-E72D297353CC}">
                <c16:uniqueId val="{00000004-78B6-4012-8B80-14BBB293A5D6}"/>
              </c:ext>
            </c:extLst>
          </c:dPt>
          <c:dPt>
            <c:idx val="3"/>
            <c:bubble3D val="0"/>
            <c:spPr>
              <a:solidFill>
                <a:srgbClr val="FFFFCC"/>
              </a:solidFill>
              <a:ln>
                <a:solidFill>
                  <a:schemeClr val="tx1"/>
                </a:solidFill>
              </a:ln>
            </c:spPr>
            <c:extLst>
              <c:ext xmlns:c16="http://schemas.microsoft.com/office/drawing/2014/chart" uri="{C3380CC4-5D6E-409C-BE32-E72D297353CC}">
                <c16:uniqueId val="{00000005-78B6-4012-8B80-14BBB293A5D6}"/>
              </c:ext>
            </c:extLst>
          </c:dPt>
          <c:dPt>
            <c:idx val="5"/>
            <c:bubble3D val="0"/>
            <c:spPr>
              <a:solidFill>
                <a:srgbClr val="CCFFFF"/>
              </a:solidFill>
              <a:ln>
                <a:solidFill>
                  <a:schemeClr val="tx1"/>
                </a:solidFill>
              </a:ln>
            </c:spPr>
            <c:extLst>
              <c:ext xmlns:c16="http://schemas.microsoft.com/office/drawing/2014/chart" uri="{C3380CC4-5D6E-409C-BE32-E72D297353CC}">
                <c16:uniqueId val="{00000007-78B6-4012-8B80-14BBB293A5D6}"/>
              </c:ext>
            </c:extLst>
          </c:dPt>
          <c:dLbls>
            <c:dLbl>
              <c:idx val="0"/>
              <c:layout>
                <c:manualLayout>
                  <c:x val="0.11226612520862439"/>
                  <c:y val="0.27206270919824443"/>
                </c:manualLayout>
              </c:layout>
              <c:numFmt formatCode="0.0%" sourceLinked="0"/>
              <c:spPr>
                <a:noFill/>
                <a:ln>
                  <a:noFill/>
                </a:ln>
                <a:effectLst/>
              </c:spPr>
              <c:txPr>
                <a:bodyPr wrap="square" lIns="38100" tIns="19050" rIns="38100" bIns="19050" anchor="ctr">
                  <a:noAutofit/>
                </a:bodyPr>
                <a:lstStyle/>
                <a:p>
                  <a:pPr>
                    <a:defRPr/>
                  </a:pPr>
                  <a:endParaRPr lang="ja-JP"/>
                </a:p>
              </c:txPr>
              <c:showLegendKey val="0"/>
              <c:showVal val="0"/>
              <c:showCatName val="1"/>
              <c:showSerName val="0"/>
              <c:showPercent val="1"/>
              <c:showBubbleSize val="0"/>
              <c:extLst>
                <c:ext xmlns:c15="http://schemas.microsoft.com/office/drawing/2012/chart" uri="{CE6537A1-D6FC-4f65-9D91-7224C49458BB}">
                  <c15:layout>
                    <c:manualLayout>
                      <c:w val="0.16667165363928846"/>
                      <c:h val="0.10302164517135336"/>
                    </c:manualLayout>
                  </c15:layout>
                </c:ext>
                <c:ext xmlns:c16="http://schemas.microsoft.com/office/drawing/2014/chart" uri="{C3380CC4-5D6E-409C-BE32-E72D297353CC}">
                  <c16:uniqueId val="{00000002-78B6-4012-8B80-14BBB293A5D6}"/>
                </c:ext>
              </c:extLst>
            </c:dLbl>
            <c:dLbl>
              <c:idx val="1"/>
              <c:layout>
                <c:manualLayout>
                  <c:x val="0.19380854943198161"/>
                  <c:y val="0.1269064250102567"/>
                </c:manualLayout>
              </c:layout>
              <c:numFmt formatCode="0.0%" sourceLinked="0"/>
              <c:spPr>
                <a:noFill/>
                <a:ln>
                  <a:noFill/>
                </a:ln>
                <a:effectLst/>
              </c:spPr>
              <c:txPr>
                <a:bodyPr wrap="square" lIns="38100" tIns="19050" rIns="38100" bIns="19050" anchor="ctr">
                  <a:noAutofit/>
                </a:bodyPr>
                <a:lstStyle/>
                <a:p>
                  <a:pPr>
                    <a:defRPr/>
                  </a:pPr>
                  <a:endParaRPr lang="ja-JP"/>
                </a:p>
              </c:txPr>
              <c:showLegendKey val="0"/>
              <c:showVal val="0"/>
              <c:showCatName val="1"/>
              <c:showSerName val="0"/>
              <c:showPercent val="1"/>
              <c:showBubbleSize val="0"/>
              <c:extLst>
                <c:ext xmlns:c15="http://schemas.microsoft.com/office/drawing/2012/chart" uri="{CE6537A1-D6FC-4f65-9D91-7224C49458BB}">
                  <c15:layout>
                    <c:manualLayout>
                      <c:w val="0.18191014667852221"/>
                      <c:h val="0.10841991341991342"/>
                    </c:manualLayout>
                  </c15:layout>
                </c:ext>
                <c:ext xmlns:c16="http://schemas.microsoft.com/office/drawing/2014/chart" uri="{C3380CC4-5D6E-409C-BE32-E72D297353CC}">
                  <c16:uniqueId val="{00000003-78B6-4012-8B80-14BBB293A5D6}"/>
                </c:ext>
              </c:extLst>
            </c:dLbl>
            <c:dLbl>
              <c:idx val="2"/>
              <c:layout>
                <c:manualLayout>
                  <c:x val="-0.26303655302555956"/>
                  <c:y val="-9.1039054672598471E-2"/>
                </c:manualLayout>
              </c:layout>
              <c:numFmt formatCode="0.0%" sourceLinked="0"/>
              <c:spPr/>
              <c:txPr>
                <a:bodyPr lIns="38100" tIns="19050" rIns="38100" bIns="19050">
                  <a:noAutofit/>
                </a:bodyPr>
                <a:lstStyle/>
                <a:p>
                  <a:pPr>
                    <a:defRPr/>
                  </a:pPr>
                  <a:endParaRPr lang="ja-JP"/>
                </a:p>
              </c:txPr>
              <c:showLegendKey val="0"/>
              <c:showVal val="0"/>
              <c:showCatName val="1"/>
              <c:showSerName val="0"/>
              <c:showPercent val="1"/>
              <c:showBubbleSize val="0"/>
              <c:extLst>
                <c:ext xmlns:c15="http://schemas.microsoft.com/office/drawing/2012/chart" uri="{CE6537A1-D6FC-4f65-9D91-7224C49458BB}">
                  <c15:layout>
                    <c:manualLayout>
                      <c:w val="0.22022631751967661"/>
                      <c:h val="0.10605094115671307"/>
                    </c:manualLayout>
                  </c15:layout>
                </c:ext>
                <c:ext xmlns:c16="http://schemas.microsoft.com/office/drawing/2014/chart" uri="{C3380CC4-5D6E-409C-BE32-E72D297353CC}">
                  <c16:uniqueId val="{00000004-78B6-4012-8B80-14BBB293A5D6}"/>
                </c:ext>
              </c:extLst>
            </c:dLbl>
            <c:dLbl>
              <c:idx val="3"/>
              <c:layout>
                <c:manualLayout>
                  <c:x val="-0.2222329890202755"/>
                  <c:y val="-0.18689244927795376"/>
                </c:manualLayout>
              </c:layout>
              <c:numFmt formatCode="0.0%" sourceLinked="0"/>
              <c:spPr>
                <a:noFill/>
                <a:ln>
                  <a:noFill/>
                </a:ln>
                <a:effectLst/>
              </c:spPr>
              <c:txPr>
                <a:bodyPr wrap="square" lIns="38100" tIns="19050" rIns="38100" bIns="19050" anchor="ctr">
                  <a:noAutofit/>
                </a:bodyPr>
                <a:lstStyle/>
                <a:p>
                  <a:pPr>
                    <a:defRPr/>
                  </a:pPr>
                  <a:endParaRPr lang="ja-JP"/>
                </a:p>
              </c:txPr>
              <c:showLegendKey val="0"/>
              <c:showVal val="0"/>
              <c:showCatName val="1"/>
              <c:showSerName val="0"/>
              <c:showPercent val="1"/>
              <c:showBubbleSize val="0"/>
              <c:separator>
</c:separator>
              <c:extLst>
                <c:ext xmlns:c15="http://schemas.microsoft.com/office/drawing/2012/chart" uri="{CE6537A1-D6FC-4f65-9D91-7224C49458BB}">
                  <c15:layout>
                    <c:manualLayout>
                      <c:w val="0.29830062046641509"/>
                      <c:h val="0.10796364465829876"/>
                    </c:manualLayout>
                  </c15:layout>
                </c:ext>
                <c:ext xmlns:c16="http://schemas.microsoft.com/office/drawing/2014/chart" uri="{C3380CC4-5D6E-409C-BE32-E72D297353CC}">
                  <c16:uniqueId val="{00000005-78B6-4012-8B80-14BBB293A5D6}"/>
                </c:ext>
              </c:extLst>
            </c:dLbl>
            <c:dLbl>
              <c:idx val="4"/>
              <c:layout>
                <c:manualLayout>
                  <c:x val="0.16031724536186781"/>
                  <c:y val="-0.15977810228775718"/>
                </c:manualLayout>
              </c:layout>
              <c:numFmt formatCode="0.0%" sourceLinked="0"/>
              <c:spPr/>
              <c:txPr>
                <a:bodyPr lIns="38100" tIns="19050" rIns="38100" bIns="19050">
                  <a:noAutofit/>
                </a:bodyPr>
                <a:lstStyle/>
                <a:p>
                  <a:pPr>
                    <a:defRPr/>
                  </a:pPr>
                  <a:endParaRPr lang="ja-JP"/>
                </a:p>
              </c:txPr>
              <c:showLegendKey val="0"/>
              <c:showVal val="0"/>
              <c:showCatName val="1"/>
              <c:showSerName val="0"/>
              <c:showPercent val="1"/>
              <c:showBubbleSize val="0"/>
              <c:separator> </c:separator>
              <c:extLst>
                <c:ext xmlns:c15="http://schemas.microsoft.com/office/drawing/2012/chart" uri="{CE6537A1-D6FC-4f65-9D91-7224C49458BB}">
                  <c15:layout>
                    <c:manualLayout>
                      <c:w val="0.21266834295885989"/>
                      <c:h val="6.888219712428878E-2"/>
                    </c:manualLayout>
                  </c15:layout>
                </c:ext>
                <c:ext xmlns:c16="http://schemas.microsoft.com/office/drawing/2014/chart" uri="{C3380CC4-5D6E-409C-BE32-E72D297353CC}">
                  <c16:uniqueId val="{00000006-78B6-4012-8B80-14BBB293A5D6}"/>
                </c:ext>
              </c:extLst>
            </c:dLbl>
            <c:dLbl>
              <c:idx val="5"/>
              <c:layout>
                <c:manualLayout>
                  <c:x val="0.19350810667529328"/>
                  <c:y val="-0.23264878306355175"/>
                </c:manualLayout>
              </c:layout>
              <c:numFmt formatCode="0.0%" sourceLinked="0"/>
              <c:spPr/>
              <c:txPr>
                <a:bodyPr lIns="38100" tIns="19050" rIns="38100" bIns="19050">
                  <a:noAutofit/>
                </a:bodyPr>
                <a:lstStyle/>
                <a:p>
                  <a:pPr>
                    <a:defRPr/>
                  </a:pPr>
                  <a:endParaRPr lang="ja-JP"/>
                </a:p>
              </c:txPr>
              <c:showLegendKey val="0"/>
              <c:showVal val="0"/>
              <c:showCatName val="1"/>
              <c:showSerName val="0"/>
              <c:showPercent val="1"/>
              <c:showBubbleSize val="0"/>
              <c:separator> </c:separator>
              <c:extLst>
                <c:ext xmlns:c15="http://schemas.microsoft.com/office/drawing/2012/chart" uri="{CE6537A1-D6FC-4f65-9D91-7224C49458BB}">
                  <c15:layout>
                    <c:manualLayout>
                      <c:w val="0.31930690878129608"/>
                      <c:h val="6.7671158148943825E-2"/>
                    </c:manualLayout>
                  </c15:layout>
                </c:ext>
                <c:ext xmlns:c16="http://schemas.microsoft.com/office/drawing/2014/chart" uri="{C3380CC4-5D6E-409C-BE32-E72D297353CC}">
                  <c16:uniqueId val="{00000007-78B6-4012-8B80-14BBB293A5D6}"/>
                </c:ext>
              </c:extLst>
            </c:dLbl>
            <c:dLbl>
              <c:idx val="6"/>
              <c:layout>
                <c:manualLayout>
                  <c:x val="-0.24430262135023451"/>
                  <c:y val="-0.25934131556700335"/>
                </c:manualLayout>
              </c:layout>
              <c:numFmt formatCode="0.0%" sourceLinked="0"/>
              <c:spPr/>
              <c:txPr>
                <a:bodyPr lIns="38100" tIns="19050" rIns="38100" bIns="19050" anchorCtr="0">
                  <a:noAutofit/>
                </a:bodyPr>
                <a:lstStyle/>
                <a:p>
                  <a:pPr algn="ctr">
                    <a:defRPr/>
                  </a:pPr>
                  <a:endParaRPr lang="ja-JP"/>
                </a:p>
              </c:txPr>
              <c:showLegendKey val="0"/>
              <c:showVal val="0"/>
              <c:showCatName val="1"/>
              <c:showSerName val="0"/>
              <c:showPercent val="1"/>
              <c:showBubbleSize val="0"/>
              <c:separator> </c:separator>
              <c:extLst>
                <c:ext xmlns:c15="http://schemas.microsoft.com/office/drawing/2012/chart" uri="{CE6537A1-D6FC-4f65-9D91-7224C49458BB}">
                  <c15:layout>
                    <c:manualLayout>
                      <c:w val="0.51228417235642121"/>
                      <c:h val="6.4998871842654335E-2"/>
                    </c:manualLayout>
                  </c15:layout>
                </c:ext>
                <c:ext xmlns:c16="http://schemas.microsoft.com/office/drawing/2014/chart" uri="{C3380CC4-5D6E-409C-BE32-E72D297353CC}">
                  <c16:uniqueId val="{00000008-78B6-4012-8B80-14BBB293A5D6}"/>
                </c:ext>
              </c:extLst>
            </c:dLbl>
            <c:dLbl>
              <c:idx val="7"/>
              <c:layout>
                <c:manualLayout>
                  <c:x val="0.1393174047597264"/>
                  <c:y val="-0.19764944629931169"/>
                </c:manualLayout>
              </c:layout>
              <c:numFmt formatCode="0.0%" sourceLinked="0"/>
              <c:spPr/>
              <c:txPr>
                <a:bodyPr lIns="38100" tIns="19050" rIns="38100" bIns="19050" anchorCtr="0">
                  <a:noAutofit/>
                </a:bodyPr>
                <a:lstStyle/>
                <a:p>
                  <a:pPr algn="l">
                    <a:defRPr/>
                  </a:pPr>
                  <a:endParaRPr lang="ja-JP"/>
                </a:p>
              </c:txPr>
              <c:showLegendKey val="0"/>
              <c:showVal val="0"/>
              <c:showCatName val="1"/>
              <c:showSerName val="0"/>
              <c:showPercent val="1"/>
              <c:showBubbleSize val="0"/>
              <c:separator> </c:separator>
              <c:extLst>
                <c:ext xmlns:c15="http://schemas.microsoft.com/office/drawing/2012/chart" uri="{CE6537A1-D6FC-4f65-9D91-7224C49458BB}">
                  <c15:layout>
                    <c:manualLayout>
                      <c:w val="0.23117368273713032"/>
                      <c:h val="5.4691314092027342E-2"/>
                    </c:manualLayout>
                  </c15:layout>
                </c:ext>
                <c:ext xmlns:c16="http://schemas.microsoft.com/office/drawing/2014/chart" uri="{C3380CC4-5D6E-409C-BE32-E72D297353CC}">
                  <c16:uniqueId val="{00000009-78B6-4012-8B80-14BBB293A5D6}"/>
                </c:ext>
              </c:extLst>
            </c:dLbl>
            <c:dLbl>
              <c:idx val="8"/>
              <c:layout>
                <c:manualLayout>
                  <c:x val="0.16894859471325335"/>
                  <c:y val="-0.15292684411204183"/>
                </c:manualLayout>
              </c:layout>
              <c:numFmt formatCode="0.0%" sourceLinked="0"/>
              <c:spPr/>
              <c:txPr>
                <a:bodyPr lIns="38100" tIns="19050" rIns="38100" bIns="19050" anchorCtr="0">
                  <a:noAutofit/>
                </a:bodyPr>
                <a:lstStyle/>
                <a:p>
                  <a:pPr algn="l">
                    <a:defRPr/>
                  </a:pPr>
                  <a:endParaRPr lang="ja-JP"/>
                </a:p>
              </c:txPr>
              <c:showLegendKey val="0"/>
              <c:showVal val="0"/>
              <c:showCatName val="1"/>
              <c:showSerName val="0"/>
              <c:showPercent val="1"/>
              <c:showBubbleSize val="0"/>
              <c:separator> </c:separator>
              <c:extLst>
                <c:ext xmlns:c15="http://schemas.microsoft.com/office/drawing/2012/chart" uri="{CE6537A1-D6FC-4f65-9D91-7224C49458BB}">
                  <c15:layout>
                    <c:manualLayout>
                      <c:w val="0.28467444998430447"/>
                      <c:h val="4.3471397291306176E-2"/>
                    </c:manualLayout>
                  </c15:layout>
                </c:ext>
                <c:ext xmlns:c16="http://schemas.microsoft.com/office/drawing/2014/chart" uri="{C3380CC4-5D6E-409C-BE32-E72D297353CC}">
                  <c16:uniqueId val="{0000000A-78B6-4012-8B80-14BBB293A5D6}"/>
                </c:ext>
              </c:extLst>
            </c:dLbl>
            <c:dLbl>
              <c:idx val="9"/>
              <c:delete val="1"/>
              <c:extLst>
                <c:ext xmlns:c15="http://schemas.microsoft.com/office/drawing/2012/chart" uri="{CE6537A1-D6FC-4f65-9D91-7224C49458BB}"/>
                <c:ext xmlns:c16="http://schemas.microsoft.com/office/drawing/2014/chart" uri="{C3380CC4-5D6E-409C-BE32-E72D297353CC}">
                  <c16:uniqueId val="{0000000B-78B6-4012-8B80-14BBB293A5D6}"/>
                </c:ext>
              </c:extLst>
            </c:dLbl>
            <c:numFmt formatCode="0.0%" sourceLinked="0"/>
            <c:spPr>
              <a:noFill/>
              <a:ln>
                <a:noFill/>
              </a:ln>
              <a:effectLst/>
            </c:spPr>
            <c:showLegendKey val="0"/>
            <c:showVal val="0"/>
            <c:showCatName val="1"/>
            <c:showSerName val="0"/>
            <c:showPercent val="1"/>
            <c:showBubbleSize val="0"/>
            <c:showLeaderLines val="1"/>
            <c:leaderLines>
              <c:spPr>
                <a:ln>
                  <a:solidFill>
                    <a:sysClr val="window" lastClr="FFFFFF">
                      <a:lumMod val="50000"/>
                    </a:sysClr>
                  </a:solidFill>
                </a:ln>
              </c:spPr>
            </c:leaderLines>
            <c:extLst>
              <c:ext xmlns:c15="http://schemas.microsoft.com/office/drawing/2012/chart" uri="{CE6537A1-D6FC-4f65-9D91-7224C49458BB}"/>
            </c:extLst>
          </c:dLbls>
          <c:cat>
            <c:strRef>
              <c:f>'7.F-gas'!$Y$17:$Y$22</c:f>
              <c:strCache>
                <c:ptCount val="6"/>
                <c:pt idx="0">
                  <c:v>半導体製造</c:v>
                </c:pt>
                <c:pt idx="1">
                  <c:v>液晶製造</c:v>
                </c:pt>
                <c:pt idx="2">
                  <c:v>洗浄剤・溶剤</c:v>
                </c:pt>
                <c:pt idx="3">
                  <c:v>PFCsの製造時の漏出</c:v>
                </c:pt>
                <c:pt idx="4">
                  <c:v>その他</c:v>
                </c:pt>
                <c:pt idx="5">
                  <c:v>アルミニウム精錬</c:v>
                </c:pt>
              </c:strCache>
            </c:strRef>
          </c:cat>
          <c:val>
            <c:numRef>
              <c:f>'7.F-gas'!$AX$51:$AX$56</c:f>
              <c:numCache>
                <c:formatCode>0.0%</c:formatCode>
                <c:ptCount val="6"/>
                <c:pt idx="0">
                  <c:v>0.4743000673428639</c:v>
                </c:pt>
                <c:pt idx="1">
                  <c:v>2.3057312535299739E-2</c:v>
                </c:pt>
                <c:pt idx="2">
                  <c:v>0.46277979518128126</c:v>
                </c:pt>
                <c:pt idx="3">
                  <c:v>3.3779572142029785E-2</c:v>
                </c:pt>
                <c:pt idx="4" formatCode="#0.00%;[Red]\-#0.00%">
                  <c:v>3.1587921977964668E-3</c:v>
                </c:pt>
                <c:pt idx="5" formatCode="0.00%">
                  <c:v>2.9244606007289699E-3</c:v>
                </c:pt>
              </c:numCache>
            </c:numRef>
          </c:val>
          <c:extLst>
            <c:ext xmlns:c16="http://schemas.microsoft.com/office/drawing/2014/chart" uri="{C3380CC4-5D6E-409C-BE32-E72D297353CC}">
              <c16:uniqueId val="{0000000C-78B6-4012-8B80-14BBB293A5D6}"/>
            </c:ext>
          </c:extLst>
        </c:ser>
        <c:dLbls>
          <c:showLegendKey val="0"/>
          <c:showVal val="0"/>
          <c:showCatName val="0"/>
          <c:showSerName val="0"/>
          <c:showPercent val="0"/>
          <c:showBubbleSize val="0"/>
          <c:showLeaderLines val="0"/>
        </c:dLbls>
        <c:firstSliceAng val="0"/>
        <c:holeSize val="20"/>
      </c:doughnutChart>
      <c:spPr>
        <a:noFill/>
        <a:ln w="25400">
          <a:noFill/>
        </a:ln>
      </c:spPr>
    </c:plotArea>
    <c:plotVisOnly val="1"/>
    <c:dispBlanksAs val="zero"/>
    <c:showDLblsOverMax val="0"/>
  </c:chart>
  <c:spPr>
    <a:noFill/>
    <a:ln>
      <a:noFill/>
    </a:ln>
  </c:spPr>
  <c:printSettings>
    <c:headerFooter alignWithMargins="0"/>
    <c:pageMargins b="0.98399999999999999" l="0.78700000000000003" r="0.78700000000000003" t="0.98399999999999999" header="0.51200000000000001" footer="0.51200000000000001"/>
    <c:pageSetup/>
  </c:printSettings>
  <c:userShapes r:id="rId2"/>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1085915445263772"/>
          <c:y val="0.16372939689294219"/>
          <c:w val="0.67999514475359146"/>
          <c:h val="0.69970551176144768"/>
        </c:manualLayout>
      </c:layout>
      <c:lineChart>
        <c:grouping val="standard"/>
        <c:varyColors val="0"/>
        <c:ser>
          <c:idx val="0"/>
          <c:order val="0"/>
          <c:tx>
            <c:strRef>
              <c:f>'リンク切公表時非表示（グラフの添え物）'!$W$15</c:f>
              <c:strCache>
                <c:ptCount val="1"/>
                <c:pt idx="0">
                  <c:v>非エネルギー
起源CO₂</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'1.Total'!$AA$20:$BC$20</c:f>
              <c:numCache>
                <c:formatCode>General</c:formatCode>
                <c:ptCount val="29"/>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numCache>
            </c:numRef>
          </c:cat>
          <c:val>
            <c:numRef>
              <c:f>'1.Total'!$AA$7:$BC$7</c:f>
              <c:numCache>
                <c:formatCode>#,##0.0_ </c:formatCode>
                <c:ptCount val="29"/>
                <c:pt idx="0">
                  <c:v>96.308286810648923</c:v>
                </c:pt>
                <c:pt idx="1">
                  <c:v>97.380821014809584</c:v>
                </c:pt>
                <c:pt idx="2">
                  <c:v>98.865943029376297</c:v>
                </c:pt>
                <c:pt idx="3">
                  <c:v>96.420458606052577</c:v>
                </c:pt>
                <c:pt idx="4" formatCode="#,##0_ ">
                  <c:v>101.46056580003319</c:v>
                </c:pt>
                <c:pt idx="5" formatCode="#,##0_ ">
                  <c:v>102.52841294572981</c:v>
                </c:pt>
                <c:pt idx="6" formatCode="#,##0_ ">
                  <c:v>103.86636047079804</c:v>
                </c:pt>
                <c:pt idx="7" formatCode="#,##0_ ">
                  <c:v>102.79143288948964</c:v>
                </c:pt>
                <c:pt idx="8">
                  <c:v>96.496232743875936</c:v>
                </c:pt>
                <c:pt idx="9">
                  <c:v>96.759487098443003</c:v>
                </c:pt>
                <c:pt idx="10">
                  <c:v>98.798212274193546</c:v>
                </c:pt>
                <c:pt idx="11">
                  <c:v>96.667225743376733</c:v>
                </c:pt>
                <c:pt idx="12">
                  <c:v>94.004040150023272</c:v>
                </c:pt>
                <c:pt idx="13">
                  <c:v>93.777424541984701</c:v>
                </c:pt>
                <c:pt idx="14">
                  <c:v>92.814270244465533</c:v>
                </c:pt>
                <c:pt idx="15">
                  <c:v>92.897421241120639</c:v>
                </c:pt>
                <c:pt idx="16">
                  <c:v>91.479139961694585</c:v>
                </c:pt>
                <c:pt idx="17">
                  <c:v>91.306998310733391</c:v>
                </c:pt>
                <c:pt idx="18">
                  <c:v>87.840805263348003</c:v>
                </c:pt>
                <c:pt idx="19">
                  <c:v>78.251617639384364</c:v>
                </c:pt>
                <c:pt idx="20">
                  <c:v>79.754791982729074</c:v>
                </c:pt>
                <c:pt idx="21">
                  <c:v>78.801297139511732</c:v>
                </c:pt>
                <c:pt idx="22">
                  <c:v>80.748488445332711</c:v>
                </c:pt>
                <c:pt idx="23">
                  <c:v>82.090807508366979</c:v>
                </c:pt>
                <c:pt idx="24">
                  <c:v>80.488600737254686</c:v>
                </c:pt>
                <c:pt idx="25">
                  <c:v>79.317332370283211</c:v>
                </c:pt>
                <c:pt idx="26">
                  <c:v>79.014044901792431</c:v>
                </c:pt>
                <c:pt idx="27">
                  <c:v>79.233805597555076</c:v>
                </c:pt>
                <c:pt idx="28">
                  <c:v>78.994768467599798</c:v>
                </c:pt>
              </c:numCache>
            </c:numRef>
          </c:val>
          <c:smooth val="0"/>
          <c:extLst>
            <c:ext xmlns:c16="http://schemas.microsoft.com/office/drawing/2014/chart" uri="{C3380CC4-5D6E-409C-BE32-E72D297353CC}">
              <c16:uniqueId val="{00000000-33AE-4DB0-8707-4A0DD538BA66}"/>
            </c:ext>
          </c:extLst>
        </c:ser>
        <c:ser>
          <c:idx val="1"/>
          <c:order val="1"/>
          <c:tx>
            <c:strRef>
              <c:f>'リンク切公表時非表示（グラフの添え物）'!$W$16</c:f>
              <c:strCache>
                <c:ptCount val="1"/>
                <c:pt idx="0">
                  <c:v>CH₄</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'1.Total'!$AA$20:$BC$20</c:f>
              <c:numCache>
                <c:formatCode>General</c:formatCode>
                <c:ptCount val="29"/>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numCache>
            </c:numRef>
          </c:cat>
          <c:val>
            <c:numRef>
              <c:f>'1.Total'!$AA$8:$BC$8</c:f>
              <c:numCache>
                <c:formatCode>#,##0.0_ </c:formatCode>
                <c:ptCount val="29"/>
                <c:pt idx="0">
                  <c:v>44.346645520021177</c:v>
                </c:pt>
                <c:pt idx="1">
                  <c:v>43.184488083340256</c:v>
                </c:pt>
                <c:pt idx="2">
                  <c:v>44.044231903064912</c:v>
                </c:pt>
                <c:pt idx="3">
                  <c:v>39.954974160233121</c:v>
                </c:pt>
                <c:pt idx="4">
                  <c:v>43.345754411071916</c:v>
                </c:pt>
                <c:pt idx="5">
                  <c:v>41.86540907423818</c:v>
                </c:pt>
                <c:pt idx="6">
                  <c:v>40.669697131570409</c:v>
                </c:pt>
                <c:pt idx="7">
                  <c:v>39.925005858688472</c:v>
                </c:pt>
                <c:pt idx="8">
                  <c:v>38.06810668609949</c:v>
                </c:pt>
                <c:pt idx="9">
                  <c:v>37.955415384151912</c:v>
                </c:pt>
                <c:pt idx="10">
                  <c:v>37.950868873741655</c:v>
                </c:pt>
                <c:pt idx="11">
                  <c:v>37.069874536831314</c:v>
                </c:pt>
                <c:pt idx="12">
                  <c:v>36.34182845436171</c:v>
                </c:pt>
                <c:pt idx="13">
                  <c:v>34.868057981533333</c:v>
                </c:pt>
                <c:pt idx="14">
                  <c:v>35.871726234750142</c:v>
                </c:pt>
                <c:pt idx="15">
                  <c:v>35.665624890812644</c:v>
                </c:pt>
                <c:pt idx="16">
                  <c:v>35.039154752460021</c:v>
                </c:pt>
                <c:pt idx="17">
                  <c:v>35.278378945233342</c:v>
                </c:pt>
                <c:pt idx="18">
                  <c:v>34.947658827816511</c:v>
                </c:pt>
                <c:pt idx="19">
                  <c:v>33.984702649939678</c:v>
                </c:pt>
                <c:pt idx="20">
                  <c:v>34.496995499575952</c:v>
                </c:pt>
                <c:pt idx="21">
                  <c:v>33.501167673340163</c:v>
                </c:pt>
                <c:pt idx="22">
                  <c:v>32.642911577239559</c:v>
                </c:pt>
                <c:pt idx="23">
                  <c:v>32.287635275470919</c:v>
                </c:pt>
                <c:pt idx="24">
                  <c:v>31.654357335266646</c:v>
                </c:pt>
                <c:pt idx="25">
                  <c:v>30.830141046231788</c:v>
                </c:pt>
                <c:pt idx="26">
                  <c:v>30.503703943373754</c:v>
                </c:pt>
                <c:pt idx="27">
                  <c:v>30.034158439670868</c:v>
                </c:pt>
                <c:pt idx="28">
                  <c:v>29.696485457167675</c:v>
                </c:pt>
              </c:numCache>
            </c:numRef>
          </c:val>
          <c:smooth val="0"/>
          <c:extLst>
            <c:ext xmlns:c16="http://schemas.microsoft.com/office/drawing/2014/chart" uri="{C3380CC4-5D6E-409C-BE32-E72D297353CC}">
              <c16:uniqueId val="{00000001-33AE-4DB0-8707-4A0DD538BA66}"/>
            </c:ext>
          </c:extLst>
        </c:ser>
        <c:ser>
          <c:idx val="2"/>
          <c:order val="2"/>
          <c:tx>
            <c:strRef>
              <c:f>'リンク切公表時非表示（グラフの添え物）'!$W$17</c:f>
              <c:strCache>
                <c:ptCount val="1"/>
                <c:pt idx="0">
                  <c:v>N₂O</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'1.Total'!$AA$20:$BC$20</c:f>
              <c:numCache>
                <c:formatCode>General</c:formatCode>
                <c:ptCount val="29"/>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numCache>
            </c:numRef>
          </c:cat>
          <c:val>
            <c:numRef>
              <c:f>'1.Total'!$AA$9:$BC$9</c:f>
              <c:numCache>
                <c:formatCode>#,##0.0_ </c:formatCode>
                <c:ptCount val="29"/>
                <c:pt idx="0">
                  <c:v>31.787779583662257</c:v>
                </c:pt>
                <c:pt idx="1">
                  <c:v>31.51316669324034</c:v>
                </c:pt>
                <c:pt idx="2">
                  <c:v>31.69733729888333</c:v>
                </c:pt>
                <c:pt idx="3">
                  <c:v>31.56898260487317</c:v>
                </c:pt>
                <c:pt idx="4">
                  <c:v>32.835523634919845</c:v>
                </c:pt>
                <c:pt idx="5">
                  <c:v>33.160843935355402</c:v>
                </c:pt>
                <c:pt idx="6">
                  <c:v>34.299293341287836</c:v>
                </c:pt>
                <c:pt idx="7">
                  <c:v>35.095409009041006</c:v>
                </c:pt>
                <c:pt idx="8">
                  <c:v>33.509194381912785</c:v>
                </c:pt>
                <c:pt idx="9">
                  <c:v>27.36089739097644</c:v>
                </c:pt>
                <c:pt idx="10">
                  <c:v>29.87559211002749</c:v>
                </c:pt>
                <c:pt idx="11">
                  <c:v>26.29089680759785</c:v>
                </c:pt>
                <c:pt idx="12">
                  <c:v>25.757884680243659</c:v>
                </c:pt>
                <c:pt idx="13">
                  <c:v>25.620389377274659</c:v>
                </c:pt>
                <c:pt idx="14">
                  <c:v>25.462288131939705</c:v>
                </c:pt>
                <c:pt idx="15">
                  <c:v>25.049381912152633</c:v>
                </c:pt>
                <c:pt idx="16">
                  <c:v>24.938787156831555</c:v>
                </c:pt>
                <c:pt idx="17">
                  <c:v>24.31890428620925</c:v>
                </c:pt>
                <c:pt idx="18">
                  <c:v>23.523511484379064</c:v>
                </c:pt>
                <c:pt idx="19">
                  <c:v>22.870949728229359</c:v>
                </c:pt>
                <c:pt idx="20">
                  <c:v>22.282459322913777</c:v>
                </c:pt>
                <c:pt idx="21">
                  <c:v>21.868489847914336</c:v>
                </c:pt>
                <c:pt idx="22">
                  <c:v>21.533377053904381</c:v>
                </c:pt>
                <c:pt idx="23">
                  <c:v>21.58885788733312</c:v>
                </c:pt>
                <c:pt idx="24">
                  <c:v>21.201159555508994</c:v>
                </c:pt>
                <c:pt idx="25">
                  <c:v>20.85122427085485</c:v>
                </c:pt>
                <c:pt idx="26">
                  <c:v>20.309934487707636</c:v>
                </c:pt>
                <c:pt idx="27">
                  <c:v>20.512634206772326</c:v>
                </c:pt>
                <c:pt idx="28">
                  <c:v>20.247313544878438</c:v>
                </c:pt>
              </c:numCache>
            </c:numRef>
          </c:val>
          <c:smooth val="0"/>
          <c:extLst>
            <c:ext xmlns:c16="http://schemas.microsoft.com/office/drawing/2014/chart" uri="{C3380CC4-5D6E-409C-BE32-E72D297353CC}">
              <c16:uniqueId val="{00000002-33AE-4DB0-8707-4A0DD538BA66}"/>
            </c:ext>
          </c:extLst>
        </c:ser>
        <c:ser>
          <c:idx val="3"/>
          <c:order val="3"/>
          <c:tx>
            <c:strRef>
              <c:f>'リンク切公表時非表示（グラフの添え物）'!$W$18</c:f>
              <c:strCache>
                <c:ptCount val="1"/>
                <c:pt idx="0">
                  <c:v>HFCs</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'1.Total'!$AA$20:$BC$20</c:f>
              <c:numCache>
                <c:formatCode>General</c:formatCode>
                <c:ptCount val="29"/>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numCache>
            </c:numRef>
          </c:cat>
          <c:val>
            <c:numRef>
              <c:f>'1.Total'!$AA$11:$BC$11</c:f>
              <c:numCache>
                <c:formatCode>#,##0.0_ </c:formatCode>
                <c:ptCount val="29"/>
                <c:pt idx="0">
                  <c:v>15.9323098610065</c:v>
                </c:pt>
                <c:pt idx="1">
                  <c:v>17.349612944863189</c:v>
                </c:pt>
                <c:pt idx="2">
                  <c:v>17.76722403564693</c:v>
                </c:pt>
                <c:pt idx="3">
                  <c:v>18.129158284890007</c:v>
                </c:pt>
                <c:pt idx="4">
                  <c:v>21.051895213035113</c:v>
                </c:pt>
                <c:pt idx="5">
                  <c:v>25.213191034391045</c:v>
                </c:pt>
                <c:pt idx="6">
                  <c:v>24.598107256849218</c:v>
                </c:pt>
                <c:pt idx="7">
                  <c:v>24.436792431397134</c:v>
                </c:pt>
                <c:pt idx="8">
                  <c:v>23.742102500183375</c:v>
                </c:pt>
                <c:pt idx="9">
                  <c:v>24.368275903524488</c:v>
                </c:pt>
                <c:pt idx="10">
                  <c:v>22.851998107079659</c:v>
                </c:pt>
                <c:pt idx="11">
                  <c:v>19.462521407101939</c:v>
                </c:pt>
                <c:pt idx="12">
                  <c:v>16.236391797572242</c:v>
                </c:pt>
                <c:pt idx="13">
                  <c:v>16.229258623473811</c:v>
                </c:pt>
                <c:pt idx="14">
                  <c:v>12.422564206556329</c:v>
                </c:pt>
                <c:pt idx="15">
                  <c:v>12.784022032514812</c:v>
                </c:pt>
                <c:pt idx="16">
                  <c:v>14.630088728013055</c:v>
                </c:pt>
                <c:pt idx="17">
                  <c:v>16.713161241445693</c:v>
                </c:pt>
                <c:pt idx="18">
                  <c:v>19.293643333906061</c:v>
                </c:pt>
                <c:pt idx="19">
                  <c:v>20.93462850503747</c:v>
                </c:pt>
                <c:pt idx="20">
                  <c:v>23.315838765334192</c:v>
                </c:pt>
                <c:pt idx="21">
                  <c:v>26.105620317760337</c:v>
                </c:pt>
                <c:pt idx="22">
                  <c:v>29.361505502609546</c:v>
                </c:pt>
                <c:pt idx="23">
                  <c:v>32.10465680689456</c:v>
                </c:pt>
                <c:pt idx="24">
                  <c:v>35.784267658765337</c:v>
                </c:pt>
                <c:pt idx="25">
                  <c:v>39.263591583515094</c:v>
                </c:pt>
                <c:pt idx="26">
                  <c:v>42.57553375645913</c:v>
                </c:pt>
                <c:pt idx="27">
                  <c:v>44.891891457372594</c:v>
                </c:pt>
                <c:pt idx="28">
                  <c:v>49.096666897152808</c:v>
                </c:pt>
              </c:numCache>
            </c:numRef>
          </c:val>
          <c:smooth val="0"/>
          <c:extLst>
            <c:ext xmlns:c16="http://schemas.microsoft.com/office/drawing/2014/chart" uri="{C3380CC4-5D6E-409C-BE32-E72D297353CC}">
              <c16:uniqueId val="{00000003-33AE-4DB0-8707-4A0DD538BA66}"/>
            </c:ext>
          </c:extLst>
        </c:ser>
        <c:ser>
          <c:idx val="4"/>
          <c:order val="4"/>
          <c:tx>
            <c:strRef>
              <c:f>'リンク切公表時非表示（グラフの添え物）'!$W$19</c:f>
              <c:strCache>
                <c:ptCount val="1"/>
                <c:pt idx="0">
                  <c:v>PFCs</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cat>
            <c:numRef>
              <c:f>'1.Total'!$AA$20:$BC$20</c:f>
              <c:numCache>
                <c:formatCode>General</c:formatCode>
                <c:ptCount val="29"/>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numCache>
            </c:numRef>
          </c:cat>
          <c:val>
            <c:numRef>
              <c:f>'1.Total'!$AA$12:$BC$12</c:f>
              <c:numCache>
                <c:formatCode>#,##0.0_ </c:formatCode>
                <c:ptCount val="29"/>
                <c:pt idx="0">
                  <c:v>6.5392993330603124</c:v>
                </c:pt>
                <c:pt idx="1">
                  <c:v>7.5069220881606293</c:v>
                </c:pt>
                <c:pt idx="2">
                  <c:v>7.6172931076973525</c:v>
                </c:pt>
                <c:pt idx="3">
                  <c:v>10.942797023893531</c:v>
                </c:pt>
                <c:pt idx="4">
                  <c:v>13.443461837094947</c:v>
                </c:pt>
                <c:pt idx="5">
                  <c:v>17.609918599177117</c:v>
                </c:pt>
                <c:pt idx="6">
                  <c:v>18.258177043160494</c:v>
                </c:pt>
                <c:pt idx="7">
                  <c:v>19.984282883097684</c:v>
                </c:pt>
                <c:pt idx="8">
                  <c:v>16.568476128945992</c:v>
                </c:pt>
                <c:pt idx="9">
                  <c:v>13.118064707488832</c:v>
                </c:pt>
                <c:pt idx="10">
                  <c:v>11.873109881357884</c:v>
                </c:pt>
                <c:pt idx="11">
                  <c:v>9.8784684342627678</c:v>
                </c:pt>
                <c:pt idx="12">
                  <c:v>9.1994397103048353</c:v>
                </c:pt>
                <c:pt idx="13">
                  <c:v>8.8542056268787857</c:v>
                </c:pt>
                <c:pt idx="14">
                  <c:v>9.216640483583598</c:v>
                </c:pt>
                <c:pt idx="15">
                  <c:v>8.6233516588427417</c:v>
                </c:pt>
                <c:pt idx="16">
                  <c:v>8.9987757459274516</c:v>
                </c:pt>
                <c:pt idx="17">
                  <c:v>7.9168495857216747</c:v>
                </c:pt>
                <c:pt idx="18">
                  <c:v>5.7434047787878875</c:v>
                </c:pt>
                <c:pt idx="19">
                  <c:v>4.0468721450282388</c:v>
                </c:pt>
                <c:pt idx="20">
                  <c:v>4.2495437036642674</c:v>
                </c:pt>
                <c:pt idx="21">
                  <c:v>3.7554464923644928</c:v>
                </c:pt>
                <c:pt idx="22">
                  <c:v>3.4363283067771979</c:v>
                </c:pt>
                <c:pt idx="23">
                  <c:v>3.2800593072681292</c:v>
                </c:pt>
                <c:pt idx="24">
                  <c:v>3.361425307453592</c:v>
                </c:pt>
                <c:pt idx="25">
                  <c:v>3.3081046771154901</c:v>
                </c:pt>
                <c:pt idx="26">
                  <c:v>3.3753293478526576</c:v>
                </c:pt>
                <c:pt idx="27">
                  <c:v>3.5121465828604048</c:v>
                </c:pt>
                <c:pt idx="28">
                  <c:v>3.4867875527848491</c:v>
                </c:pt>
              </c:numCache>
            </c:numRef>
          </c:val>
          <c:smooth val="0"/>
          <c:extLst>
            <c:ext xmlns:c16="http://schemas.microsoft.com/office/drawing/2014/chart" uri="{C3380CC4-5D6E-409C-BE32-E72D297353CC}">
              <c16:uniqueId val="{00000004-33AE-4DB0-8707-4A0DD538BA66}"/>
            </c:ext>
          </c:extLst>
        </c:ser>
        <c:ser>
          <c:idx val="5"/>
          <c:order val="5"/>
          <c:tx>
            <c:strRef>
              <c:f>'リンク切公表時非表示（グラフの添え物）'!$W$20</c:f>
              <c:strCache>
                <c:ptCount val="1"/>
                <c:pt idx="0">
                  <c:v>SF₆</c:v>
                </c:pt>
              </c:strCache>
            </c:strRef>
          </c:tx>
          <c:spPr>
            <a:ln w="28575" cap="rnd">
              <a:solidFill>
                <a:schemeClr val="accent6"/>
              </a:solidFill>
              <a:round/>
            </a:ln>
            <a:effectLst/>
          </c:spPr>
          <c:marker>
            <c:symbol val="circle"/>
            <c:size val="5"/>
            <c:spPr>
              <a:solidFill>
                <a:schemeClr val="accent6"/>
              </a:solidFill>
              <a:ln w="9525">
                <a:solidFill>
                  <a:schemeClr val="accent6"/>
                </a:solidFill>
              </a:ln>
              <a:effectLst/>
            </c:spPr>
          </c:marker>
          <c:cat>
            <c:numRef>
              <c:f>'1.Total'!$AA$20:$BC$20</c:f>
              <c:numCache>
                <c:formatCode>General</c:formatCode>
                <c:ptCount val="29"/>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numCache>
            </c:numRef>
          </c:cat>
          <c:val>
            <c:numRef>
              <c:f>'1.Total'!$AA$13:$BC$13</c:f>
              <c:numCache>
                <c:formatCode>#,##0.0_ </c:formatCode>
                <c:ptCount val="29"/>
                <c:pt idx="0">
                  <c:v>12.850069876123966</c:v>
                </c:pt>
                <c:pt idx="1">
                  <c:v>14.206042348977288</c:v>
                </c:pt>
                <c:pt idx="2">
                  <c:v>15.635824676234234</c:v>
                </c:pt>
                <c:pt idx="3">
                  <c:v>15.701970570462503</c:v>
                </c:pt>
                <c:pt idx="4">
                  <c:v>15.019955788766001</c:v>
                </c:pt>
                <c:pt idx="5">
                  <c:v>16.447524694550538</c:v>
                </c:pt>
                <c:pt idx="6">
                  <c:v>17.022187764473411</c:v>
                </c:pt>
                <c:pt idx="7">
                  <c:v>14.510540478356033</c:v>
                </c:pt>
                <c:pt idx="8">
                  <c:v>13.224101247799888</c:v>
                </c:pt>
                <c:pt idx="9">
                  <c:v>9.1766166900014632</c:v>
                </c:pt>
                <c:pt idx="10">
                  <c:v>7.0313589307549007</c:v>
                </c:pt>
                <c:pt idx="11">
                  <c:v>6.0660167800018465</c:v>
                </c:pt>
                <c:pt idx="12">
                  <c:v>5.7354807991064209</c:v>
                </c:pt>
                <c:pt idx="13">
                  <c:v>5.4063108216924833</c:v>
                </c:pt>
                <c:pt idx="14">
                  <c:v>5.2587023289238077</c:v>
                </c:pt>
                <c:pt idx="15">
                  <c:v>5.0530064154062853</c:v>
                </c:pt>
                <c:pt idx="16">
                  <c:v>5.2289023176758471</c:v>
                </c:pt>
                <c:pt idx="17">
                  <c:v>4.733451609827128</c:v>
                </c:pt>
                <c:pt idx="18">
                  <c:v>4.1771687224711584</c:v>
                </c:pt>
                <c:pt idx="19">
                  <c:v>2.4466334261602305</c:v>
                </c:pt>
                <c:pt idx="20">
                  <c:v>2.4238716471637818</c:v>
                </c:pt>
                <c:pt idx="21">
                  <c:v>2.247642725314186</c:v>
                </c:pt>
                <c:pt idx="22">
                  <c:v>2.2345432822934996</c:v>
                </c:pt>
                <c:pt idx="23">
                  <c:v>2.1018130508240449</c:v>
                </c:pt>
                <c:pt idx="24">
                  <c:v>2.0650671486339114</c:v>
                </c:pt>
                <c:pt idx="25">
                  <c:v>2.1527127107988937</c:v>
                </c:pt>
                <c:pt idx="26">
                  <c:v>2.2374343184199299</c:v>
                </c:pt>
                <c:pt idx="27">
                  <c:v>2.1479992823721163</c:v>
                </c:pt>
                <c:pt idx="28">
                  <c:v>2.1208119074849257</c:v>
                </c:pt>
              </c:numCache>
            </c:numRef>
          </c:val>
          <c:smooth val="0"/>
          <c:extLst>
            <c:ext xmlns:c16="http://schemas.microsoft.com/office/drawing/2014/chart" uri="{C3380CC4-5D6E-409C-BE32-E72D297353CC}">
              <c16:uniqueId val="{00000005-33AE-4DB0-8707-4A0DD538BA66}"/>
            </c:ext>
          </c:extLst>
        </c:ser>
        <c:ser>
          <c:idx val="6"/>
          <c:order val="6"/>
          <c:tx>
            <c:strRef>
              <c:f>'リンク切公表時非表示（グラフの添え物）'!$W$21</c:f>
              <c:strCache>
                <c:ptCount val="1"/>
                <c:pt idx="0">
                  <c:v>NF₃</c:v>
                </c:pt>
              </c:strCache>
            </c:strRef>
          </c:tx>
          <c:spPr>
            <a:ln w="28575" cap="rnd">
              <a:solidFill>
                <a:schemeClr val="accent1">
                  <a:lumMod val="60000"/>
                </a:schemeClr>
              </a:solidFill>
              <a:round/>
            </a:ln>
            <a:effectLst/>
          </c:spPr>
          <c:marker>
            <c:symbol val="circle"/>
            <c:size val="5"/>
            <c:spPr>
              <a:solidFill>
                <a:schemeClr val="accent1">
                  <a:lumMod val="60000"/>
                </a:schemeClr>
              </a:solidFill>
              <a:ln w="9525">
                <a:solidFill>
                  <a:schemeClr val="accent1">
                    <a:lumMod val="60000"/>
                  </a:schemeClr>
                </a:solidFill>
              </a:ln>
              <a:effectLst/>
            </c:spPr>
          </c:marker>
          <c:cat>
            <c:numRef>
              <c:f>'1.Total'!$AA$20:$BC$20</c:f>
              <c:numCache>
                <c:formatCode>General</c:formatCode>
                <c:ptCount val="29"/>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numCache>
            </c:numRef>
          </c:cat>
          <c:val>
            <c:numRef>
              <c:f>'1.Total'!$AA$14:$BC$14</c:f>
              <c:numCache>
                <c:formatCode>#,##0.00_ </c:formatCode>
                <c:ptCount val="29"/>
                <c:pt idx="0">
                  <c:v>3.260985386689496E-2</c:v>
                </c:pt>
                <c:pt idx="1">
                  <c:v>3.260985386689496E-2</c:v>
                </c:pt>
                <c:pt idx="2">
                  <c:v>3.260985386689496E-2</c:v>
                </c:pt>
                <c:pt idx="3">
                  <c:v>4.3479805155859939E-2</c:v>
                </c:pt>
                <c:pt idx="4">
                  <c:v>7.6089659022754899E-2</c:v>
                </c:pt>
                <c:pt idx="5">
                  <c:v>0.20109409884585214</c:v>
                </c:pt>
                <c:pt idx="6">
                  <c:v>0.19255413105106323</c:v>
                </c:pt>
                <c:pt idx="7">
                  <c:v>0.17105935042516235</c:v>
                </c:pt>
                <c:pt idx="8">
                  <c:v>0.18813466808746665</c:v>
                </c:pt>
                <c:pt idx="9">
                  <c:v>0.3152691710736984</c:v>
                </c:pt>
                <c:pt idx="10">
                  <c:v>0.28577261607893389</c:v>
                </c:pt>
                <c:pt idx="11">
                  <c:v>0.29481291048766206</c:v>
                </c:pt>
                <c:pt idx="12">
                  <c:v>0.37148283306236585</c:v>
                </c:pt>
                <c:pt idx="13">
                  <c:v>0.4160962715590813</c:v>
                </c:pt>
                <c:pt idx="14">
                  <c:v>0.48603833940564012</c:v>
                </c:pt>
                <c:pt idx="15" formatCode="#,##0.0_ ">
                  <c:v>1.4717527115608</c:v>
                </c:pt>
                <c:pt idx="16" formatCode="#,##0.0_ ">
                  <c:v>1.4013137439505405</c:v>
                </c:pt>
                <c:pt idx="17" formatCode="#,##0.0_ ">
                  <c:v>1.58679745628361</c:v>
                </c:pt>
                <c:pt idx="18" formatCode="#,##0.0_ ">
                  <c:v>1.481039653866997</c:v>
                </c:pt>
                <c:pt idx="19" formatCode="#,##0.0_ ">
                  <c:v>1.3541553975192695</c:v>
                </c:pt>
                <c:pt idx="20" formatCode="#,##0.0_ ">
                  <c:v>1.5397414715489333</c:v>
                </c:pt>
                <c:pt idx="21" formatCode="#,##0.0_ ">
                  <c:v>1.80037996890664</c:v>
                </c:pt>
                <c:pt idx="22" formatCode="#,##0.0_ ">
                  <c:v>1.5118522493828876</c:v>
                </c:pt>
                <c:pt idx="23" formatCode="#,##0.0_ ">
                  <c:v>1.6172373656739449</c:v>
                </c:pt>
                <c:pt idx="24" formatCode="#,##0.0_ ">
                  <c:v>1.1228673385696302</c:v>
                </c:pt>
                <c:pt idx="25">
                  <c:v>0.57103108219650822</c:v>
                </c:pt>
                <c:pt idx="26">
                  <c:v>0.63443528411853689</c:v>
                </c:pt>
                <c:pt idx="27">
                  <c:v>0.44977529760978152</c:v>
                </c:pt>
                <c:pt idx="28">
                  <c:v>0.28249689981167958</c:v>
                </c:pt>
              </c:numCache>
            </c:numRef>
          </c:val>
          <c:smooth val="0"/>
          <c:extLst>
            <c:ext xmlns:c16="http://schemas.microsoft.com/office/drawing/2014/chart" uri="{C3380CC4-5D6E-409C-BE32-E72D297353CC}">
              <c16:uniqueId val="{00000006-33AE-4DB0-8707-4A0DD538BA66}"/>
            </c:ext>
          </c:extLst>
        </c:ser>
        <c:dLbls>
          <c:showLegendKey val="0"/>
          <c:showVal val="0"/>
          <c:showCatName val="0"/>
          <c:showSerName val="0"/>
          <c:showPercent val="0"/>
          <c:showBubbleSize val="0"/>
        </c:dLbls>
        <c:marker val="1"/>
        <c:smooth val="0"/>
        <c:axId val="178292992"/>
        <c:axId val="178311552"/>
      </c:lineChart>
      <c:catAx>
        <c:axId val="178292992"/>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5400000" vert="horz"/>
          <a:lstStyle/>
          <a:p>
            <a:pPr>
              <a:defRPr/>
            </a:pPr>
            <a:endParaRPr lang="ja-JP"/>
          </a:p>
        </c:txPr>
        <c:crossAx val="178311552"/>
        <c:crosses val="autoZero"/>
        <c:auto val="1"/>
        <c:lblAlgn val="ctr"/>
        <c:lblOffset val="100"/>
        <c:noMultiLvlLbl val="0"/>
      </c:catAx>
      <c:valAx>
        <c:axId val="178311552"/>
        <c:scaling>
          <c:orientation val="minMax"/>
          <c:max val="110"/>
        </c:scaling>
        <c:delete val="0"/>
        <c:axPos val="l"/>
        <c:majorGridlines>
          <c:spPr>
            <a:ln w="9525" cap="flat" cmpd="sng" algn="ctr">
              <a:solidFill>
                <a:schemeClr val="tx1">
                  <a:lumMod val="15000"/>
                  <a:lumOff val="85000"/>
                </a:schemeClr>
              </a:solidFill>
              <a:round/>
            </a:ln>
            <a:effectLst/>
          </c:spPr>
        </c:majorGridlines>
        <c:numFmt formatCode="#,##0_ " sourceLinked="0"/>
        <c:majorTickMark val="none"/>
        <c:minorTickMark val="none"/>
        <c:tickLblPos val="nextTo"/>
        <c:spPr>
          <a:noFill/>
          <a:ln>
            <a:noFill/>
          </a:ln>
          <a:effectLst/>
        </c:spPr>
        <c:txPr>
          <a:bodyPr rot="-60000000" vert="horz"/>
          <a:lstStyle/>
          <a:p>
            <a:pPr>
              <a:defRPr/>
            </a:pPr>
            <a:endParaRPr lang="ja-JP"/>
          </a:p>
        </c:txPr>
        <c:crossAx val="178292992"/>
        <c:crosses val="autoZero"/>
        <c:crossBetween val="between"/>
        <c:majorUnit val="10"/>
      </c:valAx>
      <c:spPr>
        <a:noFill/>
        <a:ln>
          <a:noFill/>
        </a:ln>
        <a:effectLst/>
      </c:spPr>
    </c:plotArea>
    <c:legend>
      <c:legendPos val="tr"/>
      <c:layout>
        <c:manualLayout>
          <c:xMode val="edge"/>
          <c:yMode val="edge"/>
          <c:x val="0.82639230093819027"/>
          <c:y val="0.4387900078392043"/>
          <c:w val="0.1684235763017829"/>
          <c:h val="0.44263770783346151"/>
        </c:manualLayout>
      </c:layout>
      <c:overlay val="1"/>
      <c:spPr>
        <a:noFill/>
        <a:ln>
          <a:noFill/>
        </a:ln>
        <a:effectLst/>
      </c:spPr>
      <c:txPr>
        <a:bodyPr rot="0" vert="horz"/>
        <a:lstStyle/>
        <a:p>
          <a:pPr>
            <a:defRPr/>
          </a:pPr>
          <a:endParaRPr lang="ja-JP"/>
        </a:p>
      </c:txPr>
    </c:legend>
    <c:plotVisOnly val="1"/>
    <c:dispBlanksAs val="gap"/>
    <c:showDLblsOverMax val="0"/>
  </c:chart>
  <c:spPr>
    <a:solidFill>
      <a:schemeClr val="bg1"/>
    </a:solidFill>
    <a:ln w="9525" cap="flat" cmpd="sng" algn="ctr">
      <a:noFill/>
      <a:round/>
    </a:ln>
    <a:effectLst/>
  </c:spPr>
  <c:txPr>
    <a:bodyPr/>
    <a:lstStyle/>
    <a:p>
      <a:pPr>
        <a:defRPr>
          <a:latin typeface="Century" panose="02040604050505020304" pitchFamily="18" charset="0"/>
          <a:ea typeface="ＭＳ Ｐ明朝" panose="02020600040205080304" pitchFamily="18" charset="-128"/>
        </a:defRPr>
      </a:pPr>
      <a:endParaRPr lang="ja-JP"/>
    </a:p>
  </c:txPr>
  <c:printSettings>
    <c:headerFooter/>
    <c:pageMargins b="0.75000000000000033" l="0.70000000000000029" r="0.70000000000000029" t="0.75000000000000033" header="0.30000000000000016" footer="0.30000000000000016"/>
    <c:pageSetup/>
  </c:printSettings>
  <c:userShapes r:id="rId2"/>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2156885791263545"/>
          <c:y val="0.23421277250962522"/>
          <c:w val="0.55608680999064264"/>
          <c:h val="0.59217584265661483"/>
        </c:manualLayout>
      </c:layout>
      <c:doughnutChart>
        <c:varyColors val="1"/>
        <c:ser>
          <c:idx val="1"/>
          <c:order val="0"/>
          <c:tx>
            <c:strRef>
              <c:f>'リンク切公表時非表示（グラフの添え物）'!$AP$52</c:f>
              <c:strCache>
                <c:ptCount val="1"/>
                <c:pt idx="0">
                  <c:v>2005年</c:v>
                </c:pt>
              </c:strCache>
            </c:strRef>
          </c:tx>
          <c:spPr>
            <a:noFill/>
            <a:ln>
              <a:noFill/>
            </a:ln>
          </c:spPr>
          <c:dLbls>
            <c:dLbl>
              <c:idx val="0"/>
              <c:layout>
                <c:manualLayout>
                  <c:x val="-5.6106160928764649E-3"/>
                  <c:y val="-0.11495833160464759"/>
                </c:manualLayout>
              </c:layout>
              <c:tx>
                <c:rich>
                  <a:bodyPr wrap="square" lIns="38100" tIns="19050" rIns="38100" bIns="19050" anchor="ctr">
                    <a:noAutofit/>
                  </a:bodyPr>
                  <a:lstStyle/>
                  <a:p>
                    <a:pPr>
                      <a:defRPr/>
                    </a:pPr>
                    <a:fld id="{CBB5B11C-B4EE-49B2-9D6D-81ABBE77164B}" type="SERIESNAME">
                      <a:rPr lang="ja-JP" altLang="en-US" sz="1200" baseline="0"/>
                      <a:pPr>
                        <a:defRPr/>
                      </a:pPr>
                      <a:t>[系列名]</a:t>
                    </a:fld>
                    <a:endParaRPr lang="ja-JP" altLang="en-US" sz="1200" baseline="0"/>
                  </a:p>
                  <a:p>
                    <a:pPr>
                      <a:defRPr/>
                    </a:pPr>
                    <a:fld id="{3015D1E3-44A1-46DB-94A0-1930BA717861}" type="VALUE">
                      <a:rPr lang="ja-JP" altLang="en-US" sz="1200"/>
                      <a:pPr>
                        <a:defRPr/>
                      </a:pPr>
                      <a:t>[値]</a:t>
                    </a:fld>
                    <a:endParaRPr lang="ja-JP" altLang="en-US"/>
                  </a:p>
                </c:rich>
              </c:tx>
              <c:spPr>
                <a:noFill/>
                <a:ln>
                  <a:noFill/>
                </a:ln>
                <a:effectLst/>
              </c:spPr>
              <c:showLegendKey val="0"/>
              <c:showVal val="1"/>
              <c:showCatName val="0"/>
              <c:showSerName val="1"/>
              <c:showPercent val="0"/>
              <c:showBubbleSize val="0"/>
              <c:separator>
</c:separator>
              <c:extLst>
                <c:ext xmlns:c15="http://schemas.microsoft.com/office/drawing/2012/chart" uri="{CE6537A1-D6FC-4f65-9D91-7224C49458BB}">
                  <c15:layout>
                    <c:manualLayout>
                      <c:w val="0.57042788477698225"/>
                      <c:h val="0.13756821715402728"/>
                    </c:manualLayout>
                  </c15:layout>
                  <c15:dlblFieldTable/>
                  <c15:showDataLabelsRange val="0"/>
                </c:ext>
                <c:ext xmlns:c16="http://schemas.microsoft.com/office/drawing/2014/chart" uri="{C3380CC4-5D6E-409C-BE32-E72D297353CC}">
                  <c16:uniqueId val="{00000000-71A2-4DA9-BCE7-B40EF51E5914}"/>
                </c:ext>
              </c:extLst>
            </c:dLbl>
            <c:spPr>
              <a:noFill/>
              <a:ln>
                <a:noFill/>
              </a:ln>
              <a:effectLst/>
            </c:spPr>
            <c:showLegendKey val="0"/>
            <c:showVal val="1"/>
            <c:showCatName val="0"/>
            <c:showSerName val="1"/>
            <c:showPercent val="0"/>
            <c:showBubbleSize val="0"/>
            <c:separator>
</c:separator>
            <c:showLeaderLines val="0"/>
            <c:extLst>
              <c:ext xmlns:c15="http://schemas.microsoft.com/office/drawing/2012/chart" uri="{CE6537A1-D6FC-4f65-9D91-7224C49458BB}"/>
            </c:extLst>
          </c:dLbls>
          <c:cat>
            <c:strRef>
              <c:f>'7.F-gas'!$Y$24:$Y$29</c:f>
              <c:strCache>
                <c:ptCount val="6"/>
                <c:pt idx="0">
                  <c:v>粒子加速器等</c:v>
                </c:pt>
                <c:pt idx="1">
                  <c:v>電気絶縁ガス使用機器</c:v>
                </c:pt>
                <c:pt idx="2">
                  <c:v>マグネシウム鋳造</c:v>
                </c:pt>
                <c:pt idx="3">
                  <c:v>半導体製造</c:v>
                </c:pt>
                <c:pt idx="4">
                  <c:v>液晶製造</c:v>
                </c:pt>
                <c:pt idx="5">
                  <c:v>SF6 製造時の漏出</c:v>
                </c:pt>
              </c:strCache>
            </c:strRef>
          </c:cat>
          <c:val>
            <c:numRef>
              <c:f>'リンク切公表時非表示（グラフの添え物）'!$AP$62</c:f>
              <c:numCache>
                <c:formatCode>#,##0"万トン"</c:formatCode>
                <c:ptCount val="1"/>
                <c:pt idx="0">
                  <c:v>510</c:v>
                </c:pt>
              </c:numCache>
            </c:numRef>
          </c:val>
          <c:extLst>
            <c:ext xmlns:c16="http://schemas.microsoft.com/office/drawing/2014/chart" uri="{C3380CC4-5D6E-409C-BE32-E72D297353CC}">
              <c16:uniqueId val="{00000001-71A2-4DA9-BCE7-B40EF51E5914}"/>
            </c:ext>
          </c:extLst>
        </c:ser>
        <c:ser>
          <c:idx val="0"/>
          <c:order val="1"/>
          <c:tx>
            <c:strRef>
              <c:f>'7.F-gas'!$AP$38</c:f>
              <c:strCache>
                <c:ptCount val="1"/>
                <c:pt idx="0">
                  <c:v>2005</c:v>
                </c:pt>
              </c:strCache>
            </c:strRef>
          </c:tx>
          <c:spPr>
            <a:ln>
              <a:solidFill>
                <a:schemeClr val="tx1"/>
              </a:solidFill>
            </a:ln>
          </c:spPr>
          <c:dPt>
            <c:idx val="0"/>
            <c:bubble3D val="0"/>
            <c:spPr>
              <a:solidFill>
                <a:srgbClr val="9999FF"/>
              </a:solidFill>
              <a:ln>
                <a:solidFill>
                  <a:schemeClr val="tx1"/>
                </a:solidFill>
              </a:ln>
            </c:spPr>
            <c:extLst>
              <c:ext xmlns:c16="http://schemas.microsoft.com/office/drawing/2014/chart" uri="{C3380CC4-5D6E-409C-BE32-E72D297353CC}">
                <c16:uniqueId val="{00000002-71A2-4DA9-BCE7-B40EF51E5914}"/>
              </c:ext>
            </c:extLst>
          </c:dPt>
          <c:dPt>
            <c:idx val="1"/>
            <c:bubble3D val="0"/>
            <c:spPr>
              <a:solidFill>
                <a:srgbClr val="993366"/>
              </a:solidFill>
              <a:ln>
                <a:solidFill>
                  <a:schemeClr val="tx1"/>
                </a:solidFill>
              </a:ln>
            </c:spPr>
            <c:extLst>
              <c:ext xmlns:c16="http://schemas.microsoft.com/office/drawing/2014/chart" uri="{C3380CC4-5D6E-409C-BE32-E72D297353CC}">
                <c16:uniqueId val="{00000003-71A2-4DA9-BCE7-B40EF51E5914}"/>
              </c:ext>
            </c:extLst>
          </c:dPt>
          <c:dPt>
            <c:idx val="2"/>
            <c:bubble3D val="0"/>
            <c:spPr>
              <a:solidFill>
                <a:srgbClr val="CCFFFF"/>
              </a:solidFill>
              <a:ln>
                <a:solidFill>
                  <a:schemeClr val="tx1"/>
                </a:solidFill>
              </a:ln>
            </c:spPr>
            <c:extLst>
              <c:ext xmlns:c16="http://schemas.microsoft.com/office/drawing/2014/chart" uri="{C3380CC4-5D6E-409C-BE32-E72D297353CC}">
                <c16:uniqueId val="{00000004-71A2-4DA9-BCE7-B40EF51E5914}"/>
              </c:ext>
            </c:extLst>
          </c:dPt>
          <c:dPt>
            <c:idx val="3"/>
            <c:bubble3D val="0"/>
            <c:spPr>
              <a:solidFill>
                <a:srgbClr val="FFFFCC"/>
              </a:solidFill>
              <a:ln>
                <a:solidFill>
                  <a:schemeClr val="tx1"/>
                </a:solidFill>
              </a:ln>
            </c:spPr>
            <c:extLst>
              <c:ext xmlns:c16="http://schemas.microsoft.com/office/drawing/2014/chart" uri="{C3380CC4-5D6E-409C-BE32-E72D297353CC}">
                <c16:uniqueId val="{00000005-71A2-4DA9-BCE7-B40EF51E5914}"/>
              </c:ext>
            </c:extLst>
          </c:dPt>
          <c:dPt>
            <c:idx val="4"/>
            <c:bubble3D val="0"/>
            <c:spPr>
              <a:solidFill>
                <a:srgbClr val="FFFFCC"/>
              </a:solidFill>
              <a:ln>
                <a:solidFill>
                  <a:schemeClr val="tx1"/>
                </a:solidFill>
              </a:ln>
            </c:spPr>
            <c:extLst>
              <c:ext xmlns:c16="http://schemas.microsoft.com/office/drawing/2014/chart" uri="{C3380CC4-5D6E-409C-BE32-E72D297353CC}">
                <c16:uniqueId val="{00000006-71A2-4DA9-BCE7-B40EF51E5914}"/>
              </c:ext>
            </c:extLst>
          </c:dPt>
          <c:dPt>
            <c:idx val="5"/>
            <c:bubble3D val="0"/>
            <c:spPr>
              <a:solidFill>
                <a:srgbClr val="FCD5B5"/>
              </a:solidFill>
              <a:ln>
                <a:solidFill>
                  <a:schemeClr val="tx1"/>
                </a:solidFill>
              </a:ln>
            </c:spPr>
            <c:extLst>
              <c:ext xmlns:c16="http://schemas.microsoft.com/office/drawing/2014/chart" uri="{C3380CC4-5D6E-409C-BE32-E72D297353CC}">
                <c16:uniqueId val="{00000007-71A2-4DA9-BCE7-B40EF51E5914}"/>
              </c:ext>
            </c:extLst>
          </c:dPt>
          <c:dLbls>
            <c:dLbl>
              <c:idx val="0"/>
              <c:layout>
                <c:manualLayout>
                  <c:x val="0.137940127311935"/>
                  <c:y val="-0.13183033637230435"/>
                </c:manualLayout>
              </c:layout>
              <c:numFmt formatCode="0.0%" sourceLinked="0"/>
              <c:spPr>
                <a:noFill/>
                <a:ln>
                  <a:noFill/>
                </a:ln>
                <a:effectLst/>
              </c:spPr>
              <c:txPr>
                <a:bodyPr wrap="square" lIns="38100" tIns="19050" rIns="38100" bIns="19050" anchor="ctr">
                  <a:noAutofit/>
                </a:bodyPr>
                <a:lstStyle/>
                <a:p>
                  <a:pPr>
                    <a:defRPr/>
                  </a:pPr>
                  <a:endParaRPr lang="ja-JP"/>
                </a:p>
              </c:txPr>
              <c:showLegendKey val="0"/>
              <c:showVal val="0"/>
              <c:showCatName val="1"/>
              <c:showSerName val="0"/>
              <c:showPercent val="1"/>
              <c:showBubbleSize val="0"/>
              <c:extLst>
                <c:ext xmlns:c15="http://schemas.microsoft.com/office/drawing/2012/chart" uri="{CE6537A1-D6FC-4f65-9D91-7224C49458BB}">
                  <c15:layout>
                    <c:manualLayout>
                      <c:w val="0.21691609939039583"/>
                      <c:h val="0.12510865348510591"/>
                    </c:manualLayout>
                  </c15:layout>
                </c:ext>
                <c:ext xmlns:c16="http://schemas.microsoft.com/office/drawing/2014/chart" uri="{C3380CC4-5D6E-409C-BE32-E72D297353CC}">
                  <c16:uniqueId val="{00000002-71A2-4DA9-BCE7-B40EF51E5914}"/>
                </c:ext>
              </c:extLst>
            </c:dLbl>
            <c:dLbl>
              <c:idx val="1"/>
              <c:layout>
                <c:manualLayout>
                  <c:x val="0.18495100417045182"/>
                  <c:y val="-5.2838498105147812E-2"/>
                </c:manualLayout>
              </c:layout>
              <c:numFmt formatCode="0.0%" sourceLinked="0"/>
              <c:spPr>
                <a:noFill/>
                <a:ln>
                  <a:noFill/>
                </a:ln>
                <a:effectLst/>
              </c:spPr>
              <c:txPr>
                <a:bodyPr wrap="square" lIns="38100" tIns="19050" rIns="38100" bIns="19050" anchor="ctr">
                  <a:noAutofit/>
                </a:bodyPr>
                <a:lstStyle/>
                <a:p>
                  <a:pPr>
                    <a:defRPr/>
                  </a:pPr>
                  <a:endParaRPr lang="ja-JP"/>
                </a:p>
              </c:txPr>
              <c:showLegendKey val="0"/>
              <c:showVal val="0"/>
              <c:showCatName val="1"/>
              <c:showSerName val="0"/>
              <c:showPercent val="1"/>
              <c:showBubbleSize val="0"/>
              <c:extLst>
                <c:ext xmlns:c15="http://schemas.microsoft.com/office/drawing/2012/chart" uri="{CE6537A1-D6FC-4f65-9D91-7224C49458BB}">
                  <c15:layout>
                    <c:manualLayout>
                      <c:w val="0.18040846488969525"/>
                      <c:h val="0.17091449642062978"/>
                    </c:manualLayout>
                  </c15:layout>
                </c:ext>
                <c:ext xmlns:c16="http://schemas.microsoft.com/office/drawing/2014/chart" uri="{C3380CC4-5D6E-409C-BE32-E72D297353CC}">
                  <c16:uniqueId val="{00000003-71A2-4DA9-BCE7-B40EF51E5914}"/>
                </c:ext>
              </c:extLst>
            </c:dLbl>
            <c:dLbl>
              <c:idx val="2"/>
              <c:layout>
                <c:manualLayout>
                  <c:x val="0.25127324653026928"/>
                  <c:y val="9.4650986911331961E-2"/>
                </c:manualLayout>
              </c:layout>
              <c:numFmt formatCode="0.0%" sourceLinked="0"/>
              <c:spPr/>
              <c:txPr>
                <a:bodyPr lIns="38100" tIns="19050" rIns="38100" bIns="19050">
                  <a:noAutofit/>
                </a:bodyPr>
                <a:lstStyle/>
                <a:p>
                  <a:pPr>
                    <a:defRPr/>
                  </a:pPr>
                  <a:endParaRPr lang="ja-JP"/>
                </a:p>
              </c:txPr>
              <c:showLegendKey val="0"/>
              <c:showVal val="0"/>
              <c:showCatName val="1"/>
              <c:showSerName val="0"/>
              <c:showPercent val="1"/>
              <c:showBubbleSize val="0"/>
              <c:extLst>
                <c:ext xmlns:c15="http://schemas.microsoft.com/office/drawing/2012/chart" uri="{CE6537A1-D6FC-4f65-9D91-7224C49458BB}">
                  <c15:layout>
                    <c:manualLayout>
                      <c:w val="0.23113226027585548"/>
                      <c:h val="0.10293101059784944"/>
                    </c:manualLayout>
                  </c15:layout>
                </c:ext>
                <c:ext xmlns:c16="http://schemas.microsoft.com/office/drawing/2014/chart" uri="{C3380CC4-5D6E-409C-BE32-E72D297353CC}">
                  <c16:uniqueId val="{00000004-71A2-4DA9-BCE7-B40EF51E5914}"/>
                </c:ext>
              </c:extLst>
            </c:dLbl>
            <c:dLbl>
              <c:idx val="3"/>
              <c:layout>
                <c:manualLayout>
                  <c:x val="-0.14721408273373032"/>
                  <c:y val="0.10201819839822646"/>
                </c:manualLayout>
              </c:layout>
              <c:numFmt formatCode="0.0%" sourceLinked="0"/>
              <c:spPr>
                <a:noFill/>
                <a:ln>
                  <a:noFill/>
                </a:ln>
                <a:effectLst/>
              </c:spPr>
              <c:txPr>
                <a:bodyPr wrap="square" lIns="38100" tIns="19050" rIns="38100" bIns="19050" anchor="ctr">
                  <a:noAutofit/>
                </a:bodyPr>
                <a:lstStyle/>
                <a:p>
                  <a:pPr>
                    <a:defRPr/>
                  </a:pPr>
                  <a:endParaRPr lang="ja-JP"/>
                </a:p>
              </c:txPr>
              <c:showLegendKey val="0"/>
              <c:showVal val="0"/>
              <c:showCatName val="1"/>
              <c:showSerName val="0"/>
              <c:showPercent val="1"/>
              <c:showBubbleSize val="0"/>
              <c:separator>
</c:separator>
              <c:extLst>
                <c:ext xmlns:c15="http://schemas.microsoft.com/office/drawing/2012/chart" uri="{CE6537A1-D6FC-4f65-9D91-7224C49458BB}">
                  <c15:layout>
                    <c:manualLayout>
                      <c:w val="0.17761358891556342"/>
                      <c:h val="0.10796381928265995"/>
                    </c:manualLayout>
                  </c15:layout>
                </c:ext>
                <c:ext xmlns:c16="http://schemas.microsoft.com/office/drawing/2014/chart" uri="{C3380CC4-5D6E-409C-BE32-E72D297353CC}">
                  <c16:uniqueId val="{00000005-71A2-4DA9-BCE7-B40EF51E5914}"/>
                </c:ext>
              </c:extLst>
            </c:dLbl>
            <c:dLbl>
              <c:idx val="4"/>
              <c:layout>
                <c:manualLayout>
                  <c:x val="-0.16499912844800668"/>
                  <c:y val="-1.1753154515656424E-2"/>
                </c:manualLayout>
              </c:layout>
              <c:numFmt formatCode="0.0%" sourceLinked="0"/>
              <c:spPr/>
              <c:txPr>
                <a:bodyPr lIns="38100" tIns="19050" rIns="38100" bIns="19050">
                  <a:noAutofit/>
                </a:bodyPr>
                <a:lstStyle/>
                <a:p>
                  <a:pPr>
                    <a:defRPr/>
                  </a:pPr>
                  <a:endParaRPr lang="ja-JP"/>
                </a:p>
              </c:txPr>
              <c:showLegendKey val="0"/>
              <c:showVal val="0"/>
              <c:showCatName val="1"/>
              <c:showSerName val="0"/>
              <c:showPercent val="1"/>
              <c:showBubbleSize val="0"/>
              <c:separator> </c:separator>
              <c:extLst>
                <c:ext xmlns:c15="http://schemas.microsoft.com/office/drawing/2012/chart" uri="{CE6537A1-D6FC-4f65-9D91-7224C49458BB}">
                  <c15:layout>
                    <c:manualLayout>
                      <c:w val="0.14368653924785538"/>
                      <c:h val="0.11732040855323923"/>
                    </c:manualLayout>
                  </c15:layout>
                </c:ext>
                <c:ext xmlns:c16="http://schemas.microsoft.com/office/drawing/2014/chart" uri="{C3380CC4-5D6E-409C-BE32-E72D297353CC}">
                  <c16:uniqueId val="{00000006-71A2-4DA9-BCE7-B40EF51E5914}"/>
                </c:ext>
              </c:extLst>
            </c:dLbl>
            <c:dLbl>
              <c:idx val="5"/>
              <c:layout>
                <c:manualLayout>
                  <c:x val="-8.1297836594040399E-2"/>
                  <c:y val="-0.17990198179596434"/>
                </c:manualLayout>
              </c:layout>
              <c:numFmt formatCode="0.0%" sourceLinked="0"/>
              <c:spPr/>
              <c:txPr>
                <a:bodyPr lIns="38100" tIns="19050" rIns="38100" bIns="19050">
                  <a:noAutofit/>
                </a:bodyPr>
                <a:lstStyle/>
                <a:p>
                  <a:pPr>
                    <a:defRPr/>
                  </a:pPr>
                  <a:endParaRPr lang="ja-JP"/>
                </a:p>
              </c:txPr>
              <c:showLegendKey val="0"/>
              <c:showVal val="0"/>
              <c:showCatName val="1"/>
              <c:showSerName val="0"/>
              <c:showPercent val="1"/>
              <c:showBubbleSize val="0"/>
              <c:separator>
</c:separator>
              <c:extLst>
                <c:ext xmlns:c15="http://schemas.microsoft.com/office/drawing/2012/chart" uri="{CE6537A1-D6FC-4f65-9D91-7224C49458BB}">
                  <c15:layout>
                    <c:manualLayout>
                      <c:w val="0.28668145488398078"/>
                      <c:h val="0.10794563590690907"/>
                    </c:manualLayout>
                  </c15:layout>
                </c:ext>
                <c:ext xmlns:c16="http://schemas.microsoft.com/office/drawing/2014/chart" uri="{C3380CC4-5D6E-409C-BE32-E72D297353CC}">
                  <c16:uniqueId val="{00000007-71A2-4DA9-BCE7-B40EF51E5914}"/>
                </c:ext>
              </c:extLst>
            </c:dLbl>
            <c:dLbl>
              <c:idx val="6"/>
              <c:layout>
                <c:manualLayout>
                  <c:x val="-0.24430262135023451"/>
                  <c:y val="-0.25934131556700335"/>
                </c:manualLayout>
              </c:layout>
              <c:numFmt formatCode="0.0%" sourceLinked="0"/>
              <c:spPr/>
              <c:txPr>
                <a:bodyPr lIns="38100" tIns="19050" rIns="38100" bIns="19050" anchorCtr="0">
                  <a:noAutofit/>
                </a:bodyPr>
                <a:lstStyle/>
                <a:p>
                  <a:pPr algn="ctr">
                    <a:defRPr/>
                  </a:pPr>
                  <a:endParaRPr lang="ja-JP"/>
                </a:p>
              </c:txPr>
              <c:showLegendKey val="0"/>
              <c:showVal val="0"/>
              <c:showCatName val="1"/>
              <c:showSerName val="0"/>
              <c:showPercent val="1"/>
              <c:showBubbleSize val="0"/>
              <c:separator> </c:separator>
              <c:extLst>
                <c:ext xmlns:c15="http://schemas.microsoft.com/office/drawing/2012/chart" uri="{CE6537A1-D6FC-4f65-9D91-7224C49458BB}">
                  <c15:layout>
                    <c:manualLayout>
                      <c:w val="0.51228417235642121"/>
                      <c:h val="6.4998871842654335E-2"/>
                    </c:manualLayout>
                  </c15:layout>
                </c:ext>
                <c:ext xmlns:c16="http://schemas.microsoft.com/office/drawing/2014/chart" uri="{C3380CC4-5D6E-409C-BE32-E72D297353CC}">
                  <c16:uniqueId val="{00000008-71A2-4DA9-BCE7-B40EF51E5914}"/>
                </c:ext>
              </c:extLst>
            </c:dLbl>
            <c:dLbl>
              <c:idx val="7"/>
              <c:layout>
                <c:manualLayout>
                  <c:x val="0.1393174047597264"/>
                  <c:y val="-0.19764944629931169"/>
                </c:manualLayout>
              </c:layout>
              <c:numFmt formatCode="0.0%" sourceLinked="0"/>
              <c:spPr/>
              <c:txPr>
                <a:bodyPr lIns="38100" tIns="19050" rIns="38100" bIns="19050" anchorCtr="0">
                  <a:noAutofit/>
                </a:bodyPr>
                <a:lstStyle/>
                <a:p>
                  <a:pPr algn="l">
                    <a:defRPr/>
                  </a:pPr>
                  <a:endParaRPr lang="ja-JP"/>
                </a:p>
              </c:txPr>
              <c:showLegendKey val="0"/>
              <c:showVal val="0"/>
              <c:showCatName val="1"/>
              <c:showSerName val="0"/>
              <c:showPercent val="1"/>
              <c:showBubbleSize val="0"/>
              <c:separator> </c:separator>
              <c:extLst>
                <c:ext xmlns:c15="http://schemas.microsoft.com/office/drawing/2012/chart" uri="{CE6537A1-D6FC-4f65-9D91-7224C49458BB}">
                  <c15:layout>
                    <c:manualLayout>
                      <c:w val="0.23117368273713032"/>
                      <c:h val="5.4691314092027342E-2"/>
                    </c:manualLayout>
                  </c15:layout>
                </c:ext>
                <c:ext xmlns:c16="http://schemas.microsoft.com/office/drawing/2014/chart" uri="{C3380CC4-5D6E-409C-BE32-E72D297353CC}">
                  <c16:uniqueId val="{00000009-71A2-4DA9-BCE7-B40EF51E5914}"/>
                </c:ext>
              </c:extLst>
            </c:dLbl>
            <c:dLbl>
              <c:idx val="8"/>
              <c:layout>
                <c:manualLayout>
                  <c:x val="0.16894859471325335"/>
                  <c:y val="-0.15292684411204183"/>
                </c:manualLayout>
              </c:layout>
              <c:numFmt formatCode="0.0%" sourceLinked="0"/>
              <c:spPr/>
              <c:txPr>
                <a:bodyPr lIns="38100" tIns="19050" rIns="38100" bIns="19050" anchorCtr="0">
                  <a:noAutofit/>
                </a:bodyPr>
                <a:lstStyle/>
                <a:p>
                  <a:pPr algn="l">
                    <a:defRPr/>
                  </a:pPr>
                  <a:endParaRPr lang="ja-JP"/>
                </a:p>
              </c:txPr>
              <c:showLegendKey val="0"/>
              <c:showVal val="0"/>
              <c:showCatName val="1"/>
              <c:showSerName val="0"/>
              <c:showPercent val="1"/>
              <c:showBubbleSize val="0"/>
              <c:separator> </c:separator>
              <c:extLst>
                <c:ext xmlns:c15="http://schemas.microsoft.com/office/drawing/2012/chart" uri="{CE6537A1-D6FC-4f65-9D91-7224C49458BB}">
                  <c15:layout>
                    <c:manualLayout>
                      <c:w val="0.28467444998430447"/>
                      <c:h val="4.3471397291306176E-2"/>
                    </c:manualLayout>
                  </c15:layout>
                </c:ext>
                <c:ext xmlns:c16="http://schemas.microsoft.com/office/drawing/2014/chart" uri="{C3380CC4-5D6E-409C-BE32-E72D297353CC}">
                  <c16:uniqueId val="{0000000A-71A2-4DA9-BCE7-B40EF51E5914}"/>
                </c:ext>
              </c:extLst>
            </c:dLbl>
            <c:dLbl>
              <c:idx val="9"/>
              <c:delete val="1"/>
              <c:extLst>
                <c:ext xmlns:c15="http://schemas.microsoft.com/office/drawing/2012/chart" uri="{CE6537A1-D6FC-4f65-9D91-7224C49458BB}"/>
                <c:ext xmlns:c16="http://schemas.microsoft.com/office/drawing/2014/chart" uri="{C3380CC4-5D6E-409C-BE32-E72D297353CC}">
                  <c16:uniqueId val="{0000000B-71A2-4DA9-BCE7-B40EF51E5914}"/>
                </c:ext>
              </c:extLst>
            </c:dLbl>
            <c:numFmt formatCode="0.0%" sourceLinked="0"/>
            <c:spPr>
              <a:noFill/>
              <a:ln>
                <a:noFill/>
              </a:ln>
              <a:effectLst/>
            </c:spPr>
            <c:showLegendKey val="0"/>
            <c:showVal val="0"/>
            <c:showCatName val="1"/>
            <c:showSerName val="0"/>
            <c:showPercent val="1"/>
            <c:showBubbleSize val="0"/>
            <c:showLeaderLines val="1"/>
            <c:leaderLines>
              <c:spPr>
                <a:ln>
                  <a:solidFill>
                    <a:sysClr val="window" lastClr="FFFFFF">
                      <a:lumMod val="50000"/>
                    </a:sysClr>
                  </a:solidFill>
                </a:ln>
              </c:spPr>
            </c:leaderLines>
            <c:extLst>
              <c:ext xmlns:c15="http://schemas.microsoft.com/office/drawing/2012/chart" uri="{CE6537A1-D6FC-4f65-9D91-7224C49458BB}"/>
            </c:extLst>
          </c:dLbls>
          <c:cat>
            <c:strRef>
              <c:f>'7.F-gas'!$Y$24:$Y$29</c:f>
              <c:strCache>
                <c:ptCount val="6"/>
                <c:pt idx="0">
                  <c:v>粒子加速器等</c:v>
                </c:pt>
                <c:pt idx="1">
                  <c:v>電気絶縁ガス使用機器</c:v>
                </c:pt>
                <c:pt idx="2">
                  <c:v>マグネシウム鋳造</c:v>
                </c:pt>
                <c:pt idx="3">
                  <c:v>半導体製造</c:v>
                </c:pt>
                <c:pt idx="4">
                  <c:v>液晶製造</c:v>
                </c:pt>
                <c:pt idx="5">
                  <c:v>SF6 製造時の漏出</c:v>
                </c:pt>
              </c:strCache>
            </c:strRef>
          </c:cat>
          <c:val>
            <c:numRef>
              <c:f>'7.F-gas'!$AP$58:$AP$63</c:f>
              <c:numCache>
                <c:formatCode>0.0%</c:formatCode>
                <c:ptCount val="6"/>
                <c:pt idx="0">
                  <c:v>0.17164709812272469</c:v>
                </c:pt>
                <c:pt idx="1">
                  <c:v>0.17799661254383842</c:v>
                </c:pt>
                <c:pt idx="2">
                  <c:v>0.21849282375759529</c:v>
                </c:pt>
                <c:pt idx="3">
                  <c:v>0.10690808064032198</c:v>
                </c:pt>
                <c:pt idx="4">
                  <c:v>0.14085904237720445</c:v>
                </c:pt>
                <c:pt idx="5">
                  <c:v>0.1840963425583152</c:v>
                </c:pt>
              </c:numCache>
            </c:numRef>
          </c:val>
          <c:extLst>
            <c:ext xmlns:c16="http://schemas.microsoft.com/office/drawing/2014/chart" uri="{C3380CC4-5D6E-409C-BE32-E72D297353CC}">
              <c16:uniqueId val="{0000000C-71A2-4DA9-BCE7-B40EF51E5914}"/>
            </c:ext>
          </c:extLst>
        </c:ser>
        <c:dLbls>
          <c:showLegendKey val="0"/>
          <c:showVal val="0"/>
          <c:showCatName val="0"/>
          <c:showSerName val="0"/>
          <c:showPercent val="0"/>
          <c:showBubbleSize val="0"/>
          <c:showLeaderLines val="0"/>
        </c:dLbls>
        <c:firstSliceAng val="0"/>
        <c:holeSize val="20"/>
      </c:doughnutChart>
      <c:spPr>
        <a:noFill/>
        <a:ln w="25400">
          <a:noFill/>
        </a:ln>
      </c:spPr>
    </c:plotArea>
    <c:plotVisOnly val="1"/>
    <c:dispBlanksAs val="zero"/>
    <c:showDLblsOverMax val="0"/>
  </c:chart>
  <c:spPr>
    <a:noFill/>
    <a:ln>
      <a:noFill/>
    </a:ln>
  </c:spPr>
  <c:printSettings>
    <c:headerFooter alignWithMargins="0"/>
    <c:pageMargins b="0.98399999999999999" l="0.78700000000000003" r="0.78700000000000003" t="0.98399999999999999" header="0.51200000000000001" footer="0.51200000000000001"/>
    <c:pageSetup/>
  </c:printSettings>
  <c:userShapes r:id="rId2"/>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2839718927539121"/>
          <c:y val="0.2665471592146435"/>
          <c:w val="0.50697438453104759"/>
          <c:h val="0.58299700849312874"/>
        </c:manualLayout>
      </c:layout>
      <c:doughnutChart>
        <c:varyColors val="1"/>
        <c:ser>
          <c:idx val="1"/>
          <c:order val="0"/>
          <c:tx>
            <c:strRef>
              <c:f>'リンク切公表時非表示（グラフの添え物）'!$AX$52</c:f>
              <c:strCache>
                <c:ptCount val="1"/>
                <c:pt idx="0">
                  <c:v>2013年</c:v>
                </c:pt>
              </c:strCache>
            </c:strRef>
          </c:tx>
          <c:spPr>
            <a:noFill/>
            <a:ln>
              <a:noFill/>
            </a:ln>
          </c:spPr>
          <c:dLbls>
            <c:dLbl>
              <c:idx val="0"/>
              <c:layout>
                <c:manualLayout>
                  <c:x val="2.4768726533057478E-3"/>
                  <c:y val="-0.11419209849571016"/>
                </c:manualLayout>
              </c:layout>
              <c:tx>
                <c:rich>
                  <a:bodyPr wrap="square" lIns="38100" tIns="19050" rIns="38100" bIns="19050" anchor="ctr">
                    <a:noAutofit/>
                  </a:bodyPr>
                  <a:lstStyle/>
                  <a:p>
                    <a:pPr>
                      <a:defRPr/>
                    </a:pPr>
                    <a:fld id="{CBB5B11C-B4EE-49B2-9D6D-81ABBE77164B}" type="SERIESNAME">
                      <a:rPr lang="ja-JP" altLang="en-US" sz="1200" baseline="0"/>
                      <a:pPr>
                        <a:defRPr/>
                      </a:pPr>
                      <a:t>[系列名]</a:t>
                    </a:fld>
                    <a:endParaRPr lang="ja-JP" altLang="en-US" sz="1200" baseline="0"/>
                  </a:p>
                  <a:p>
                    <a:pPr>
                      <a:defRPr/>
                    </a:pPr>
                    <a:fld id="{3015D1E3-44A1-46DB-94A0-1930BA717861}" type="VALUE">
                      <a:rPr lang="ja-JP" altLang="en-US" sz="1200"/>
                      <a:pPr>
                        <a:defRPr/>
                      </a:pPr>
                      <a:t>[値]</a:t>
                    </a:fld>
                    <a:endParaRPr lang="ja-JP" altLang="en-US"/>
                  </a:p>
                </c:rich>
              </c:tx>
              <c:spPr>
                <a:noFill/>
                <a:ln>
                  <a:noFill/>
                </a:ln>
                <a:effectLst/>
              </c:spPr>
              <c:showLegendKey val="0"/>
              <c:showVal val="1"/>
              <c:showCatName val="0"/>
              <c:showSerName val="1"/>
              <c:showPercent val="0"/>
              <c:showBubbleSize val="0"/>
              <c:separator>
</c:separator>
              <c:extLst>
                <c:ext xmlns:c15="http://schemas.microsoft.com/office/drawing/2012/chart" uri="{CE6537A1-D6FC-4f65-9D91-7224C49458BB}">
                  <c15:layout>
                    <c:manualLayout>
                      <c:w val="0.53289010878651544"/>
                      <c:h val="0.12858649979127773"/>
                    </c:manualLayout>
                  </c15:layout>
                  <c15:dlblFieldTable/>
                  <c15:showDataLabelsRange val="0"/>
                </c:ext>
                <c:ext xmlns:c16="http://schemas.microsoft.com/office/drawing/2014/chart" uri="{C3380CC4-5D6E-409C-BE32-E72D297353CC}">
                  <c16:uniqueId val="{00000000-163A-4BE1-A201-D778E35AE6F6}"/>
                </c:ext>
              </c:extLst>
            </c:dLbl>
            <c:spPr>
              <a:noFill/>
              <a:ln>
                <a:noFill/>
              </a:ln>
              <a:effectLst/>
            </c:spPr>
            <c:showLegendKey val="0"/>
            <c:showVal val="1"/>
            <c:showCatName val="0"/>
            <c:showSerName val="1"/>
            <c:showPercent val="0"/>
            <c:showBubbleSize val="0"/>
            <c:separator>
</c:separator>
            <c:showLeaderLines val="0"/>
            <c:extLst>
              <c:ext xmlns:c15="http://schemas.microsoft.com/office/drawing/2012/chart" uri="{CE6537A1-D6FC-4f65-9D91-7224C49458BB}"/>
            </c:extLst>
          </c:dLbls>
          <c:cat>
            <c:strRef>
              <c:f>'7.F-gas'!$Y$24:$Y$29</c:f>
              <c:strCache>
                <c:ptCount val="6"/>
                <c:pt idx="0">
                  <c:v>粒子加速器等</c:v>
                </c:pt>
                <c:pt idx="1">
                  <c:v>電気絶縁ガス使用機器</c:v>
                </c:pt>
                <c:pt idx="2">
                  <c:v>マグネシウム鋳造</c:v>
                </c:pt>
                <c:pt idx="3">
                  <c:v>半導体製造</c:v>
                </c:pt>
                <c:pt idx="4">
                  <c:v>液晶製造</c:v>
                </c:pt>
                <c:pt idx="5">
                  <c:v>SF6 製造時の漏出</c:v>
                </c:pt>
              </c:strCache>
            </c:strRef>
          </c:cat>
          <c:val>
            <c:numRef>
              <c:f>'リンク切公表時非表示（グラフの添え物）'!$AX$62</c:f>
              <c:numCache>
                <c:formatCode>#,##0"万トン"</c:formatCode>
                <c:ptCount val="1"/>
                <c:pt idx="0">
                  <c:v>210</c:v>
                </c:pt>
              </c:numCache>
            </c:numRef>
          </c:val>
          <c:extLst>
            <c:ext xmlns:c16="http://schemas.microsoft.com/office/drawing/2014/chart" uri="{C3380CC4-5D6E-409C-BE32-E72D297353CC}">
              <c16:uniqueId val="{00000001-163A-4BE1-A201-D778E35AE6F6}"/>
            </c:ext>
          </c:extLst>
        </c:ser>
        <c:ser>
          <c:idx val="0"/>
          <c:order val="1"/>
          <c:tx>
            <c:strRef>
              <c:f>'7.F-gas'!$AX$38</c:f>
              <c:strCache>
                <c:ptCount val="1"/>
                <c:pt idx="0">
                  <c:v>2013</c:v>
                </c:pt>
              </c:strCache>
            </c:strRef>
          </c:tx>
          <c:spPr>
            <a:ln>
              <a:solidFill>
                <a:schemeClr val="tx1"/>
              </a:solidFill>
            </a:ln>
          </c:spPr>
          <c:dPt>
            <c:idx val="0"/>
            <c:bubble3D val="0"/>
            <c:spPr>
              <a:solidFill>
                <a:srgbClr val="9999FF"/>
              </a:solidFill>
              <a:ln>
                <a:solidFill>
                  <a:schemeClr val="tx1"/>
                </a:solidFill>
              </a:ln>
            </c:spPr>
            <c:extLst>
              <c:ext xmlns:c16="http://schemas.microsoft.com/office/drawing/2014/chart" uri="{C3380CC4-5D6E-409C-BE32-E72D297353CC}">
                <c16:uniqueId val="{00000002-163A-4BE1-A201-D778E35AE6F6}"/>
              </c:ext>
            </c:extLst>
          </c:dPt>
          <c:dPt>
            <c:idx val="1"/>
            <c:bubble3D val="0"/>
            <c:spPr>
              <a:solidFill>
                <a:srgbClr val="993366"/>
              </a:solidFill>
              <a:ln>
                <a:solidFill>
                  <a:schemeClr val="tx1"/>
                </a:solidFill>
              </a:ln>
            </c:spPr>
            <c:extLst>
              <c:ext xmlns:c16="http://schemas.microsoft.com/office/drawing/2014/chart" uri="{C3380CC4-5D6E-409C-BE32-E72D297353CC}">
                <c16:uniqueId val="{00000003-163A-4BE1-A201-D778E35AE6F6}"/>
              </c:ext>
            </c:extLst>
          </c:dPt>
          <c:dPt>
            <c:idx val="2"/>
            <c:bubble3D val="0"/>
            <c:spPr>
              <a:solidFill>
                <a:srgbClr val="CCFFFF"/>
              </a:solidFill>
              <a:ln>
                <a:solidFill>
                  <a:schemeClr val="tx1"/>
                </a:solidFill>
              </a:ln>
            </c:spPr>
            <c:extLst>
              <c:ext xmlns:c16="http://schemas.microsoft.com/office/drawing/2014/chart" uri="{C3380CC4-5D6E-409C-BE32-E72D297353CC}">
                <c16:uniqueId val="{00000004-163A-4BE1-A201-D778E35AE6F6}"/>
              </c:ext>
            </c:extLst>
          </c:dPt>
          <c:dPt>
            <c:idx val="3"/>
            <c:bubble3D val="0"/>
            <c:spPr>
              <a:solidFill>
                <a:srgbClr val="FFFFCC"/>
              </a:solidFill>
              <a:ln>
                <a:solidFill>
                  <a:schemeClr val="tx1"/>
                </a:solidFill>
              </a:ln>
            </c:spPr>
            <c:extLst>
              <c:ext xmlns:c16="http://schemas.microsoft.com/office/drawing/2014/chart" uri="{C3380CC4-5D6E-409C-BE32-E72D297353CC}">
                <c16:uniqueId val="{00000005-163A-4BE1-A201-D778E35AE6F6}"/>
              </c:ext>
            </c:extLst>
          </c:dPt>
          <c:dPt>
            <c:idx val="4"/>
            <c:bubble3D val="0"/>
            <c:spPr>
              <a:solidFill>
                <a:srgbClr val="FFFFCC"/>
              </a:solidFill>
              <a:ln>
                <a:solidFill>
                  <a:schemeClr val="tx1"/>
                </a:solidFill>
              </a:ln>
            </c:spPr>
            <c:extLst>
              <c:ext xmlns:c16="http://schemas.microsoft.com/office/drawing/2014/chart" uri="{C3380CC4-5D6E-409C-BE32-E72D297353CC}">
                <c16:uniqueId val="{00000006-163A-4BE1-A201-D778E35AE6F6}"/>
              </c:ext>
            </c:extLst>
          </c:dPt>
          <c:dPt>
            <c:idx val="5"/>
            <c:bubble3D val="0"/>
            <c:spPr>
              <a:solidFill>
                <a:srgbClr val="FCD5B5"/>
              </a:solidFill>
              <a:ln>
                <a:solidFill>
                  <a:schemeClr val="tx1"/>
                </a:solidFill>
              </a:ln>
            </c:spPr>
            <c:extLst>
              <c:ext xmlns:c16="http://schemas.microsoft.com/office/drawing/2014/chart" uri="{C3380CC4-5D6E-409C-BE32-E72D297353CC}">
                <c16:uniqueId val="{00000007-163A-4BE1-A201-D778E35AE6F6}"/>
              </c:ext>
            </c:extLst>
          </c:dPt>
          <c:dLbls>
            <c:dLbl>
              <c:idx val="0"/>
              <c:layout>
                <c:manualLayout>
                  <c:x val="0.13536210505332413"/>
                  <c:y val="-0.14722122250621797"/>
                </c:manualLayout>
              </c:layout>
              <c:numFmt formatCode="0.0%" sourceLinked="0"/>
              <c:spPr>
                <a:noFill/>
                <a:ln>
                  <a:noFill/>
                </a:ln>
                <a:effectLst/>
              </c:spPr>
              <c:txPr>
                <a:bodyPr wrap="square" lIns="38100" tIns="19050" rIns="38100" bIns="19050" anchor="ctr">
                  <a:noAutofit/>
                </a:bodyPr>
                <a:lstStyle/>
                <a:p>
                  <a:pPr>
                    <a:defRPr/>
                  </a:pPr>
                  <a:endParaRPr lang="ja-JP"/>
                </a:p>
              </c:txPr>
              <c:showLegendKey val="0"/>
              <c:showVal val="0"/>
              <c:showCatName val="1"/>
              <c:showSerName val="0"/>
              <c:showPercent val="1"/>
              <c:showBubbleSize val="0"/>
              <c:extLst>
                <c:ext xmlns:c15="http://schemas.microsoft.com/office/drawing/2012/chart" uri="{CE6537A1-D6FC-4f65-9D91-7224C49458BB}">
                  <c15:layout>
                    <c:manualLayout>
                      <c:w val="0.17152297418518889"/>
                      <c:h val="0.11427785482595389"/>
                    </c:manualLayout>
                  </c15:layout>
                </c:ext>
                <c:ext xmlns:c16="http://schemas.microsoft.com/office/drawing/2014/chart" uri="{C3380CC4-5D6E-409C-BE32-E72D297353CC}">
                  <c16:uniqueId val="{00000002-163A-4BE1-A201-D778E35AE6F6}"/>
                </c:ext>
              </c:extLst>
            </c:dLbl>
            <c:dLbl>
              <c:idx val="1"/>
              <c:layout>
                <c:manualLayout>
                  <c:x val="-0.24949536529452807"/>
                  <c:y val="5.8380574690247121E-2"/>
                </c:manualLayout>
              </c:layout>
              <c:numFmt formatCode="0.0%" sourceLinked="0"/>
              <c:spPr>
                <a:noFill/>
                <a:ln>
                  <a:noFill/>
                </a:ln>
                <a:effectLst/>
              </c:spPr>
              <c:txPr>
                <a:bodyPr wrap="square" lIns="38100" tIns="19050" rIns="38100" bIns="19050" anchor="ctr">
                  <a:noAutofit/>
                </a:bodyPr>
                <a:lstStyle/>
                <a:p>
                  <a:pPr>
                    <a:defRPr/>
                  </a:pPr>
                  <a:endParaRPr lang="ja-JP"/>
                </a:p>
              </c:txPr>
              <c:showLegendKey val="0"/>
              <c:showVal val="0"/>
              <c:showCatName val="1"/>
              <c:showSerName val="0"/>
              <c:showPercent val="1"/>
              <c:showBubbleSize val="0"/>
              <c:extLst>
                <c:ext xmlns:c15="http://schemas.microsoft.com/office/drawing/2012/chart" uri="{CE6537A1-D6FC-4f65-9D91-7224C49458BB}">
                  <c15:layout>
                    <c:manualLayout>
                      <c:w val="0.27055935413136645"/>
                      <c:h val="9.5964101917544425E-2"/>
                    </c:manualLayout>
                  </c15:layout>
                </c:ext>
                <c:ext xmlns:c16="http://schemas.microsoft.com/office/drawing/2014/chart" uri="{C3380CC4-5D6E-409C-BE32-E72D297353CC}">
                  <c16:uniqueId val="{00000003-163A-4BE1-A201-D778E35AE6F6}"/>
                </c:ext>
              </c:extLst>
            </c:dLbl>
            <c:dLbl>
              <c:idx val="2"/>
              <c:layout>
                <c:manualLayout>
                  <c:x val="-0.19879704095993878"/>
                  <c:y val="3.4351593983209791E-2"/>
                </c:manualLayout>
              </c:layout>
              <c:numFmt formatCode="0.0%" sourceLinked="0"/>
              <c:spPr/>
              <c:txPr>
                <a:bodyPr lIns="38100" tIns="19050" rIns="38100" bIns="19050">
                  <a:noAutofit/>
                </a:bodyPr>
                <a:lstStyle/>
                <a:p>
                  <a:pPr>
                    <a:defRPr/>
                  </a:pPr>
                  <a:endParaRPr lang="ja-JP"/>
                </a:p>
              </c:txPr>
              <c:showLegendKey val="0"/>
              <c:showVal val="0"/>
              <c:showCatName val="1"/>
              <c:showSerName val="0"/>
              <c:showPercent val="1"/>
              <c:showBubbleSize val="0"/>
              <c:extLst>
                <c:ext xmlns:c15="http://schemas.microsoft.com/office/drawing/2012/chart" uri="{CE6537A1-D6FC-4f65-9D91-7224C49458BB}">
                  <c15:layout>
                    <c:manualLayout>
                      <c:w val="0.20859144822087111"/>
                      <c:h val="0.12416587389824292"/>
                    </c:manualLayout>
                  </c15:layout>
                </c:ext>
                <c:ext xmlns:c16="http://schemas.microsoft.com/office/drawing/2014/chart" uri="{C3380CC4-5D6E-409C-BE32-E72D297353CC}">
                  <c16:uniqueId val="{00000004-163A-4BE1-A201-D778E35AE6F6}"/>
                </c:ext>
              </c:extLst>
            </c:dLbl>
            <c:dLbl>
              <c:idx val="3"/>
              <c:layout>
                <c:manualLayout>
                  <c:x val="-0.19262035283564238"/>
                  <c:y val="-8.1372998498515758E-2"/>
                </c:manualLayout>
              </c:layout>
              <c:numFmt formatCode="0.0%" sourceLinked="0"/>
              <c:spPr>
                <a:noFill/>
                <a:ln>
                  <a:noFill/>
                </a:ln>
                <a:effectLst/>
              </c:spPr>
              <c:txPr>
                <a:bodyPr wrap="square" lIns="38100" tIns="19050" rIns="38100" bIns="19050" anchor="ctr">
                  <a:noAutofit/>
                </a:bodyPr>
                <a:lstStyle/>
                <a:p>
                  <a:pPr>
                    <a:defRPr/>
                  </a:pPr>
                  <a:endParaRPr lang="ja-JP"/>
                </a:p>
              </c:txPr>
              <c:showLegendKey val="0"/>
              <c:showVal val="0"/>
              <c:showCatName val="1"/>
              <c:showSerName val="0"/>
              <c:showPercent val="1"/>
              <c:showBubbleSize val="0"/>
              <c:separator>
</c:separator>
              <c:extLst>
                <c:ext xmlns:c15="http://schemas.microsoft.com/office/drawing/2012/chart" uri="{CE6537A1-D6FC-4f65-9D91-7224C49458BB}">
                  <c15:layout>
                    <c:manualLayout>
                      <c:w val="0.16497717532143924"/>
                      <c:h val="0.10796382683645282"/>
                    </c:manualLayout>
                  </c15:layout>
                </c:ext>
                <c:ext xmlns:c16="http://schemas.microsoft.com/office/drawing/2014/chart" uri="{C3380CC4-5D6E-409C-BE32-E72D297353CC}">
                  <c16:uniqueId val="{00000005-163A-4BE1-A201-D778E35AE6F6}"/>
                </c:ext>
              </c:extLst>
            </c:dLbl>
            <c:dLbl>
              <c:idx val="4"/>
              <c:layout>
                <c:manualLayout>
                  <c:x val="-0.18306687929831555"/>
                  <c:y val="-0.14825082810870291"/>
                </c:manualLayout>
              </c:layout>
              <c:numFmt formatCode="0.0%" sourceLinked="0"/>
              <c:spPr/>
              <c:txPr>
                <a:bodyPr lIns="38100" tIns="19050" rIns="38100" bIns="19050">
                  <a:noAutofit/>
                </a:bodyPr>
                <a:lstStyle/>
                <a:p>
                  <a:pPr>
                    <a:defRPr/>
                  </a:pPr>
                  <a:endParaRPr lang="ja-JP"/>
                </a:p>
              </c:txPr>
              <c:showLegendKey val="0"/>
              <c:showVal val="0"/>
              <c:showCatName val="1"/>
              <c:showSerName val="0"/>
              <c:showPercent val="1"/>
              <c:showBubbleSize val="0"/>
              <c:separator>
</c:separator>
              <c:extLst>
                <c:ext xmlns:c15="http://schemas.microsoft.com/office/drawing/2012/chart" uri="{CE6537A1-D6FC-4f65-9D91-7224C49458BB}">
                  <c15:layout>
                    <c:manualLayout>
                      <c:w val="0.13875969301305691"/>
                      <c:h val="0.11392254174928651"/>
                    </c:manualLayout>
                  </c15:layout>
                </c:ext>
                <c:ext xmlns:c16="http://schemas.microsoft.com/office/drawing/2014/chart" uri="{C3380CC4-5D6E-409C-BE32-E72D297353CC}">
                  <c16:uniqueId val="{00000006-163A-4BE1-A201-D778E35AE6F6}"/>
                </c:ext>
              </c:extLst>
            </c:dLbl>
            <c:dLbl>
              <c:idx val="5"/>
              <c:layout>
                <c:manualLayout>
                  <c:x val="6.918910925514894E-4"/>
                  <c:y val="-0.14766786002497106"/>
                </c:manualLayout>
              </c:layout>
              <c:numFmt formatCode="0.0%" sourceLinked="0"/>
              <c:spPr/>
              <c:txPr>
                <a:bodyPr lIns="38100" tIns="19050" rIns="38100" bIns="19050">
                  <a:noAutofit/>
                </a:bodyPr>
                <a:lstStyle/>
                <a:p>
                  <a:pPr>
                    <a:defRPr/>
                  </a:pPr>
                  <a:endParaRPr lang="ja-JP"/>
                </a:p>
              </c:txPr>
              <c:showLegendKey val="0"/>
              <c:showVal val="0"/>
              <c:showCatName val="1"/>
              <c:showSerName val="0"/>
              <c:showPercent val="1"/>
              <c:showBubbleSize val="0"/>
              <c:separator>
</c:separator>
              <c:extLst>
                <c:ext xmlns:c15="http://schemas.microsoft.com/office/drawing/2012/chart" uri="{CE6537A1-D6FC-4f65-9D91-7224C49458BB}">
                  <c15:layout>
                    <c:manualLayout>
                      <c:w val="0.27760635003089967"/>
                      <c:h val="0.11958618338429032"/>
                    </c:manualLayout>
                  </c15:layout>
                </c:ext>
                <c:ext xmlns:c16="http://schemas.microsoft.com/office/drawing/2014/chart" uri="{C3380CC4-5D6E-409C-BE32-E72D297353CC}">
                  <c16:uniqueId val="{00000007-163A-4BE1-A201-D778E35AE6F6}"/>
                </c:ext>
              </c:extLst>
            </c:dLbl>
            <c:dLbl>
              <c:idx val="6"/>
              <c:layout>
                <c:manualLayout>
                  <c:x val="-0.24430262135023451"/>
                  <c:y val="-0.25934131556700335"/>
                </c:manualLayout>
              </c:layout>
              <c:numFmt formatCode="0.0%" sourceLinked="0"/>
              <c:spPr/>
              <c:txPr>
                <a:bodyPr lIns="38100" tIns="19050" rIns="38100" bIns="19050" anchorCtr="0">
                  <a:noAutofit/>
                </a:bodyPr>
                <a:lstStyle/>
                <a:p>
                  <a:pPr algn="ctr">
                    <a:defRPr/>
                  </a:pPr>
                  <a:endParaRPr lang="ja-JP"/>
                </a:p>
              </c:txPr>
              <c:showLegendKey val="0"/>
              <c:showVal val="0"/>
              <c:showCatName val="1"/>
              <c:showSerName val="0"/>
              <c:showPercent val="1"/>
              <c:showBubbleSize val="0"/>
              <c:separator> </c:separator>
              <c:extLst>
                <c:ext xmlns:c15="http://schemas.microsoft.com/office/drawing/2012/chart" uri="{CE6537A1-D6FC-4f65-9D91-7224C49458BB}">
                  <c15:layout>
                    <c:manualLayout>
                      <c:w val="0.51228417235642121"/>
                      <c:h val="6.4998871842654335E-2"/>
                    </c:manualLayout>
                  </c15:layout>
                </c:ext>
                <c:ext xmlns:c16="http://schemas.microsoft.com/office/drawing/2014/chart" uri="{C3380CC4-5D6E-409C-BE32-E72D297353CC}">
                  <c16:uniqueId val="{00000008-163A-4BE1-A201-D778E35AE6F6}"/>
                </c:ext>
              </c:extLst>
            </c:dLbl>
            <c:dLbl>
              <c:idx val="7"/>
              <c:layout>
                <c:manualLayout>
                  <c:x val="0.1393174047597264"/>
                  <c:y val="-0.19764944629931169"/>
                </c:manualLayout>
              </c:layout>
              <c:numFmt formatCode="0.0%" sourceLinked="0"/>
              <c:spPr/>
              <c:txPr>
                <a:bodyPr lIns="38100" tIns="19050" rIns="38100" bIns="19050" anchorCtr="0">
                  <a:noAutofit/>
                </a:bodyPr>
                <a:lstStyle/>
                <a:p>
                  <a:pPr algn="l">
                    <a:defRPr/>
                  </a:pPr>
                  <a:endParaRPr lang="ja-JP"/>
                </a:p>
              </c:txPr>
              <c:showLegendKey val="0"/>
              <c:showVal val="0"/>
              <c:showCatName val="1"/>
              <c:showSerName val="0"/>
              <c:showPercent val="1"/>
              <c:showBubbleSize val="0"/>
              <c:separator> </c:separator>
              <c:extLst>
                <c:ext xmlns:c15="http://schemas.microsoft.com/office/drawing/2012/chart" uri="{CE6537A1-D6FC-4f65-9D91-7224C49458BB}">
                  <c15:layout>
                    <c:manualLayout>
                      <c:w val="0.23117368273713032"/>
                      <c:h val="5.4691314092027342E-2"/>
                    </c:manualLayout>
                  </c15:layout>
                </c:ext>
                <c:ext xmlns:c16="http://schemas.microsoft.com/office/drawing/2014/chart" uri="{C3380CC4-5D6E-409C-BE32-E72D297353CC}">
                  <c16:uniqueId val="{00000009-163A-4BE1-A201-D778E35AE6F6}"/>
                </c:ext>
              </c:extLst>
            </c:dLbl>
            <c:dLbl>
              <c:idx val="8"/>
              <c:layout>
                <c:manualLayout>
                  <c:x val="0.16894859471325335"/>
                  <c:y val="-0.15292684411204183"/>
                </c:manualLayout>
              </c:layout>
              <c:numFmt formatCode="0.0%" sourceLinked="0"/>
              <c:spPr/>
              <c:txPr>
                <a:bodyPr lIns="38100" tIns="19050" rIns="38100" bIns="19050" anchorCtr="0">
                  <a:noAutofit/>
                </a:bodyPr>
                <a:lstStyle/>
                <a:p>
                  <a:pPr algn="l">
                    <a:defRPr/>
                  </a:pPr>
                  <a:endParaRPr lang="ja-JP"/>
                </a:p>
              </c:txPr>
              <c:showLegendKey val="0"/>
              <c:showVal val="0"/>
              <c:showCatName val="1"/>
              <c:showSerName val="0"/>
              <c:showPercent val="1"/>
              <c:showBubbleSize val="0"/>
              <c:separator> </c:separator>
              <c:extLst>
                <c:ext xmlns:c15="http://schemas.microsoft.com/office/drawing/2012/chart" uri="{CE6537A1-D6FC-4f65-9D91-7224C49458BB}">
                  <c15:layout>
                    <c:manualLayout>
                      <c:w val="0.28467444998430447"/>
                      <c:h val="4.3471397291306176E-2"/>
                    </c:manualLayout>
                  </c15:layout>
                </c:ext>
                <c:ext xmlns:c16="http://schemas.microsoft.com/office/drawing/2014/chart" uri="{C3380CC4-5D6E-409C-BE32-E72D297353CC}">
                  <c16:uniqueId val="{0000000A-163A-4BE1-A201-D778E35AE6F6}"/>
                </c:ext>
              </c:extLst>
            </c:dLbl>
            <c:dLbl>
              <c:idx val="9"/>
              <c:delete val="1"/>
              <c:extLst>
                <c:ext xmlns:c15="http://schemas.microsoft.com/office/drawing/2012/chart" uri="{CE6537A1-D6FC-4f65-9D91-7224C49458BB}"/>
                <c:ext xmlns:c16="http://schemas.microsoft.com/office/drawing/2014/chart" uri="{C3380CC4-5D6E-409C-BE32-E72D297353CC}">
                  <c16:uniqueId val="{0000000B-163A-4BE1-A201-D778E35AE6F6}"/>
                </c:ext>
              </c:extLst>
            </c:dLbl>
            <c:numFmt formatCode="0.0%" sourceLinked="0"/>
            <c:spPr>
              <a:noFill/>
              <a:ln>
                <a:noFill/>
              </a:ln>
              <a:effectLst/>
            </c:spPr>
            <c:showLegendKey val="0"/>
            <c:showVal val="0"/>
            <c:showCatName val="1"/>
            <c:showSerName val="0"/>
            <c:showPercent val="1"/>
            <c:showBubbleSize val="0"/>
            <c:showLeaderLines val="1"/>
            <c:leaderLines>
              <c:spPr>
                <a:ln>
                  <a:solidFill>
                    <a:sysClr val="window" lastClr="FFFFFF">
                      <a:lumMod val="50000"/>
                    </a:sysClr>
                  </a:solidFill>
                </a:ln>
              </c:spPr>
            </c:leaderLines>
            <c:extLst>
              <c:ext xmlns:c15="http://schemas.microsoft.com/office/drawing/2012/chart" uri="{CE6537A1-D6FC-4f65-9D91-7224C49458BB}"/>
            </c:extLst>
          </c:dLbls>
          <c:cat>
            <c:strRef>
              <c:f>'7.F-gas'!$Y$24:$Y$29</c:f>
              <c:strCache>
                <c:ptCount val="6"/>
                <c:pt idx="0">
                  <c:v>粒子加速器等</c:v>
                </c:pt>
                <c:pt idx="1">
                  <c:v>電気絶縁ガス使用機器</c:v>
                </c:pt>
                <c:pt idx="2">
                  <c:v>マグネシウム鋳造</c:v>
                </c:pt>
                <c:pt idx="3">
                  <c:v>半導体製造</c:v>
                </c:pt>
                <c:pt idx="4">
                  <c:v>液晶製造</c:v>
                </c:pt>
                <c:pt idx="5">
                  <c:v>SF6 製造時の漏出</c:v>
                </c:pt>
              </c:strCache>
            </c:strRef>
          </c:cat>
          <c:val>
            <c:numRef>
              <c:f>'7.F-gas'!$AX$58:$AX$63</c:f>
              <c:numCache>
                <c:formatCode>0.0%</c:formatCode>
                <c:ptCount val="6"/>
                <c:pt idx="0">
                  <c:v>0.40696446733667679</c:v>
                </c:pt>
                <c:pt idx="1">
                  <c:v>0.30580519775369103</c:v>
                </c:pt>
                <c:pt idx="2">
                  <c:v>7.5934441427807586E-2</c:v>
                </c:pt>
                <c:pt idx="3">
                  <c:v>8.6337033312492095E-2</c:v>
                </c:pt>
                <c:pt idx="4">
                  <c:v>8.0808406367735813E-2</c:v>
                </c:pt>
                <c:pt idx="5">
                  <c:v>4.4150453801596705E-2</c:v>
                </c:pt>
              </c:numCache>
            </c:numRef>
          </c:val>
          <c:extLst>
            <c:ext xmlns:c16="http://schemas.microsoft.com/office/drawing/2014/chart" uri="{C3380CC4-5D6E-409C-BE32-E72D297353CC}">
              <c16:uniqueId val="{0000000C-163A-4BE1-A201-D778E35AE6F6}"/>
            </c:ext>
          </c:extLst>
        </c:ser>
        <c:dLbls>
          <c:showLegendKey val="0"/>
          <c:showVal val="0"/>
          <c:showCatName val="0"/>
          <c:showSerName val="0"/>
          <c:showPercent val="0"/>
          <c:showBubbleSize val="0"/>
          <c:showLeaderLines val="0"/>
        </c:dLbls>
        <c:firstSliceAng val="0"/>
        <c:holeSize val="20"/>
      </c:doughnutChart>
      <c:spPr>
        <a:noFill/>
        <a:ln w="25400">
          <a:noFill/>
        </a:ln>
      </c:spPr>
    </c:plotArea>
    <c:plotVisOnly val="1"/>
    <c:dispBlanksAs val="zero"/>
    <c:showDLblsOverMax val="0"/>
  </c:chart>
  <c:spPr>
    <a:noFill/>
    <a:ln>
      <a:noFill/>
    </a:ln>
  </c:spPr>
  <c:printSettings>
    <c:headerFooter alignWithMargins="0"/>
    <c:pageMargins b="0.98399999999999999" l="0.78700000000000003" r="0.78700000000000003" t="0.98399999999999999" header="0.51200000000000001" footer="0.51200000000000001"/>
    <c:pageSetup/>
  </c:printSettings>
  <c:userShapes r:id="rId2"/>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9565099143897993"/>
          <c:y val="0.20450706336311844"/>
          <c:w val="0.5924177858800741"/>
          <c:h val="0.6200405558737504"/>
        </c:manualLayout>
      </c:layout>
      <c:doughnutChart>
        <c:varyColors val="1"/>
        <c:ser>
          <c:idx val="1"/>
          <c:order val="0"/>
          <c:tx>
            <c:strRef>
              <c:f>'リンク切公表時非表示（グラフの添え物）'!$AX$52</c:f>
              <c:strCache>
                <c:ptCount val="1"/>
                <c:pt idx="0">
                  <c:v>2013年</c:v>
                </c:pt>
              </c:strCache>
            </c:strRef>
          </c:tx>
          <c:spPr>
            <a:noFill/>
            <a:ln>
              <a:noFill/>
            </a:ln>
          </c:spPr>
          <c:dLbls>
            <c:dLbl>
              <c:idx val="0"/>
              <c:layout>
                <c:manualLayout>
                  <c:x val="-6.9283375889844017E-3"/>
                  <c:y val="-0.11868750578466604"/>
                </c:manualLayout>
              </c:layout>
              <c:tx>
                <c:rich>
                  <a:bodyPr wrap="square" lIns="38100" tIns="19050" rIns="38100" bIns="19050" anchor="ctr">
                    <a:noAutofit/>
                  </a:bodyPr>
                  <a:lstStyle/>
                  <a:p>
                    <a:pPr>
                      <a:defRPr/>
                    </a:pPr>
                    <a:fld id="{CBB5B11C-B4EE-49B2-9D6D-81ABBE77164B}" type="SERIESNAME">
                      <a:rPr lang="ja-JP" altLang="en-US" sz="1200" baseline="0"/>
                      <a:pPr>
                        <a:defRPr/>
                      </a:pPr>
                      <a:t>[系列名]</a:t>
                    </a:fld>
                    <a:endParaRPr lang="ja-JP" altLang="en-US" sz="1200" baseline="0"/>
                  </a:p>
                  <a:p>
                    <a:pPr>
                      <a:defRPr/>
                    </a:pPr>
                    <a:fld id="{3015D1E3-44A1-46DB-94A0-1930BA717861}" type="VALUE">
                      <a:rPr lang="ja-JP" altLang="en-US" sz="1200"/>
                      <a:pPr>
                        <a:defRPr/>
                      </a:pPr>
                      <a:t>[値]</a:t>
                    </a:fld>
                    <a:endParaRPr lang="ja-JP" altLang="en-US"/>
                  </a:p>
                </c:rich>
              </c:tx>
              <c:spPr>
                <a:noFill/>
                <a:ln>
                  <a:noFill/>
                </a:ln>
                <a:effectLst/>
              </c:spPr>
              <c:showLegendKey val="0"/>
              <c:showVal val="1"/>
              <c:showCatName val="0"/>
              <c:showSerName val="1"/>
              <c:showPercent val="0"/>
              <c:showBubbleSize val="0"/>
              <c:separator>
</c:separator>
              <c:extLst>
                <c:ext xmlns:c15="http://schemas.microsoft.com/office/drawing/2012/chart" uri="{CE6537A1-D6FC-4f65-9D91-7224C49458BB}">
                  <c15:layout>
                    <c:manualLayout>
                      <c:w val="0.62010456742626019"/>
                      <c:h val="0.13599421720818827"/>
                    </c:manualLayout>
                  </c15:layout>
                  <c15:dlblFieldTable/>
                  <c15:showDataLabelsRange val="0"/>
                </c:ext>
                <c:ext xmlns:c16="http://schemas.microsoft.com/office/drawing/2014/chart" uri="{C3380CC4-5D6E-409C-BE32-E72D297353CC}">
                  <c16:uniqueId val="{00000000-55EC-4C80-BF84-49DECA114CD9}"/>
                </c:ext>
              </c:extLst>
            </c:dLbl>
            <c:spPr>
              <a:noFill/>
              <a:ln>
                <a:noFill/>
              </a:ln>
              <a:effectLst/>
            </c:spPr>
            <c:showLegendKey val="0"/>
            <c:showVal val="1"/>
            <c:showCatName val="0"/>
            <c:showSerName val="1"/>
            <c:showPercent val="0"/>
            <c:showBubbleSize val="0"/>
            <c:separator>
</c:separator>
            <c:showLeaderLines val="0"/>
            <c:extLst>
              <c:ext xmlns:c15="http://schemas.microsoft.com/office/drawing/2012/chart" uri="{CE6537A1-D6FC-4f65-9D91-7224C49458BB}"/>
            </c:extLst>
          </c:dLbls>
          <c:cat>
            <c:strRef>
              <c:f>'7.F-gas'!$Y$31:$Y$33</c:f>
              <c:strCache>
                <c:ptCount val="3"/>
                <c:pt idx="0">
                  <c:v>半導体製造</c:v>
                </c:pt>
                <c:pt idx="1">
                  <c:v>NF3の製造時の漏出</c:v>
                </c:pt>
                <c:pt idx="2">
                  <c:v>液晶製造</c:v>
                </c:pt>
              </c:strCache>
            </c:strRef>
          </c:cat>
          <c:val>
            <c:numRef>
              <c:f>'リンク切公表時非表示（グラフの添え物）'!$AX$65</c:f>
              <c:numCache>
                <c:formatCode>#,##0"万トン"</c:formatCode>
                <c:ptCount val="1"/>
                <c:pt idx="0">
                  <c:v>160</c:v>
                </c:pt>
              </c:numCache>
            </c:numRef>
          </c:val>
          <c:extLst>
            <c:ext xmlns:c16="http://schemas.microsoft.com/office/drawing/2014/chart" uri="{C3380CC4-5D6E-409C-BE32-E72D297353CC}">
              <c16:uniqueId val="{00000001-55EC-4C80-BF84-49DECA114CD9}"/>
            </c:ext>
          </c:extLst>
        </c:ser>
        <c:ser>
          <c:idx val="0"/>
          <c:order val="1"/>
          <c:tx>
            <c:strRef>
              <c:f>'7.F-gas'!$AX$38</c:f>
              <c:strCache>
                <c:ptCount val="1"/>
                <c:pt idx="0">
                  <c:v>2013</c:v>
                </c:pt>
              </c:strCache>
            </c:strRef>
          </c:tx>
          <c:spPr>
            <a:solidFill>
              <a:srgbClr val="993366"/>
            </a:solidFill>
            <a:ln>
              <a:solidFill>
                <a:schemeClr val="tx1"/>
              </a:solidFill>
            </a:ln>
          </c:spPr>
          <c:dPt>
            <c:idx val="0"/>
            <c:bubble3D val="0"/>
            <c:extLst>
              <c:ext xmlns:c16="http://schemas.microsoft.com/office/drawing/2014/chart" uri="{C3380CC4-5D6E-409C-BE32-E72D297353CC}">
                <c16:uniqueId val="{00000002-55EC-4C80-BF84-49DECA114CD9}"/>
              </c:ext>
            </c:extLst>
          </c:dPt>
          <c:dPt>
            <c:idx val="1"/>
            <c:bubble3D val="0"/>
            <c:spPr>
              <a:solidFill>
                <a:srgbClr val="9999FF"/>
              </a:solidFill>
              <a:ln>
                <a:solidFill>
                  <a:schemeClr val="tx1"/>
                </a:solidFill>
              </a:ln>
            </c:spPr>
            <c:extLst>
              <c:ext xmlns:c16="http://schemas.microsoft.com/office/drawing/2014/chart" uri="{C3380CC4-5D6E-409C-BE32-E72D297353CC}">
                <c16:uniqueId val="{00000003-55EC-4C80-BF84-49DECA114CD9}"/>
              </c:ext>
            </c:extLst>
          </c:dPt>
          <c:dPt>
            <c:idx val="2"/>
            <c:bubble3D val="0"/>
            <c:extLst>
              <c:ext xmlns:c16="http://schemas.microsoft.com/office/drawing/2014/chart" uri="{C3380CC4-5D6E-409C-BE32-E72D297353CC}">
                <c16:uniqueId val="{00000004-55EC-4C80-BF84-49DECA114CD9}"/>
              </c:ext>
            </c:extLst>
          </c:dPt>
          <c:dLbls>
            <c:dLbl>
              <c:idx val="0"/>
              <c:layout>
                <c:manualLayout>
                  <c:x val="0.14824330883091602"/>
                  <c:y val="-0.15320376746867886"/>
                </c:manualLayout>
              </c:layout>
              <c:numFmt formatCode="0.0%" sourceLinked="0"/>
              <c:spPr>
                <a:noFill/>
                <a:ln>
                  <a:noFill/>
                </a:ln>
                <a:effectLst/>
              </c:spPr>
              <c:txPr>
                <a:bodyPr wrap="square" lIns="38100" tIns="19050" rIns="38100" bIns="19050" anchor="ctr">
                  <a:noAutofit/>
                </a:bodyPr>
                <a:lstStyle/>
                <a:p>
                  <a:pPr>
                    <a:defRPr/>
                  </a:pPr>
                  <a:endParaRPr lang="ja-JP"/>
                </a:p>
              </c:txPr>
              <c:showLegendKey val="0"/>
              <c:showVal val="0"/>
              <c:showCatName val="1"/>
              <c:showSerName val="0"/>
              <c:showPercent val="1"/>
              <c:showBubbleSize val="0"/>
              <c:extLst>
                <c:ext xmlns:c15="http://schemas.microsoft.com/office/drawing/2012/chart" uri="{CE6537A1-D6FC-4f65-9D91-7224C49458BB}">
                  <c15:layout>
                    <c:manualLayout>
                      <c:w val="0.17470418222744757"/>
                      <c:h val="0.12865449507548332"/>
                    </c:manualLayout>
                  </c15:layout>
                </c:ext>
                <c:ext xmlns:c16="http://schemas.microsoft.com/office/drawing/2014/chart" uri="{C3380CC4-5D6E-409C-BE32-E72D297353CC}">
                  <c16:uniqueId val="{00000002-55EC-4C80-BF84-49DECA114CD9}"/>
                </c:ext>
              </c:extLst>
            </c:dLbl>
            <c:dLbl>
              <c:idx val="1"/>
              <c:layout>
                <c:manualLayout>
                  <c:x val="-0.20959049531316121"/>
                  <c:y val="0.11137017531174659"/>
                </c:manualLayout>
              </c:layout>
              <c:numFmt formatCode="0.0%" sourceLinked="0"/>
              <c:spPr>
                <a:noFill/>
                <a:ln>
                  <a:noFill/>
                </a:ln>
                <a:effectLst/>
              </c:spPr>
              <c:txPr>
                <a:bodyPr wrap="square" lIns="38100" tIns="19050" rIns="38100" bIns="19050" anchor="ctr">
                  <a:noAutofit/>
                </a:bodyPr>
                <a:lstStyle/>
                <a:p>
                  <a:pPr>
                    <a:defRPr/>
                  </a:pPr>
                  <a:endParaRPr lang="ja-JP"/>
                </a:p>
              </c:txPr>
              <c:showLegendKey val="0"/>
              <c:showVal val="0"/>
              <c:showCatName val="1"/>
              <c:showSerName val="0"/>
              <c:showPercent val="1"/>
              <c:showBubbleSize val="0"/>
              <c:extLst>
                <c:ext xmlns:c15="http://schemas.microsoft.com/office/drawing/2012/chart" uri="{CE6537A1-D6FC-4f65-9D91-7224C49458BB}">
                  <c15:layout>
                    <c:manualLayout>
                      <c:w val="0.28038430555274502"/>
                      <c:h val="0.10473065599600917"/>
                    </c:manualLayout>
                  </c15:layout>
                </c:ext>
                <c:ext xmlns:c16="http://schemas.microsoft.com/office/drawing/2014/chart" uri="{C3380CC4-5D6E-409C-BE32-E72D297353CC}">
                  <c16:uniqueId val="{00000003-55EC-4C80-BF84-49DECA114CD9}"/>
                </c:ext>
              </c:extLst>
            </c:dLbl>
            <c:dLbl>
              <c:idx val="2"/>
              <c:layout>
                <c:manualLayout>
                  <c:x val="-1.160452384068919E-2"/>
                  <c:y val="-0.1673053878583054"/>
                </c:manualLayout>
              </c:layout>
              <c:numFmt formatCode="0.0%" sourceLinked="0"/>
              <c:spPr/>
              <c:txPr>
                <a:bodyPr lIns="38100" tIns="19050" rIns="38100" bIns="19050">
                  <a:noAutofit/>
                </a:bodyPr>
                <a:lstStyle/>
                <a:p>
                  <a:pPr>
                    <a:defRPr/>
                  </a:pPr>
                  <a:endParaRPr lang="ja-JP"/>
                </a:p>
              </c:txPr>
              <c:showLegendKey val="0"/>
              <c:showVal val="0"/>
              <c:showCatName val="1"/>
              <c:showSerName val="0"/>
              <c:showPercent val="1"/>
              <c:showBubbleSize val="0"/>
              <c:extLst>
                <c:ext xmlns:c15="http://schemas.microsoft.com/office/drawing/2012/chart" uri="{CE6537A1-D6FC-4f65-9D91-7224C49458BB}">
                  <c15:layout>
                    <c:manualLayout>
                      <c:w val="0.20666691902333381"/>
                      <c:h val="0.11767012540434996"/>
                    </c:manualLayout>
                  </c15:layout>
                </c:ext>
                <c:ext xmlns:c16="http://schemas.microsoft.com/office/drawing/2014/chart" uri="{C3380CC4-5D6E-409C-BE32-E72D297353CC}">
                  <c16:uniqueId val="{00000004-55EC-4C80-BF84-49DECA114CD9}"/>
                </c:ext>
              </c:extLst>
            </c:dLbl>
            <c:dLbl>
              <c:idx val="3"/>
              <c:layout>
                <c:manualLayout>
                  <c:x val="-8.3790184604984122E-2"/>
                  <c:y val="-0.16045108222047941"/>
                </c:manualLayout>
              </c:layout>
              <c:numFmt formatCode="0.0%" sourceLinked="0"/>
              <c:spPr>
                <a:noFill/>
                <a:ln>
                  <a:noFill/>
                </a:ln>
                <a:effectLst/>
              </c:spPr>
              <c:txPr>
                <a:bodyPr wrap="square" lIns="38100" tIns="19050" rIns="38100" bIns="19050" anchor="ctr">
                  <a:noAutofit/>
                </a:bodyPr>
                <a:lstStyle/>
                <a:p>
                  <a:pPr>
                    <a:defRPr/>
                  </a:pPr>
                  <a:endParaRPr lang="ja-JP"/>
                </a:p>
              </c:txPr>
              <c:showLegendKey val="0"/>
              <c:showVal val="0"/>
              <c:showCatName val="1"/>
              <c:showSerName val="0"/>
              <c:showPercent val="1"/>
              <c:showBubbleSize val="0"/>
              <c:separator>
</c:separator>
              <c:extLst>
                <c:ext xmlns:c15="http://schemas.microsoft.com/office/drawing/2012/chart" uri="{CE6537A1-D6FC-4f65-9D91-7224C49458BB}">
                  <c15:layout>
                    <c:manualLayout>
                      <c:w val="0.16060913015919626"/>
                      <c:h val="0.10796372781456655"/>
                    </c:manualLayout>
                  </c15:layout>
                </c:ext>
                <c:ext xmlns:c16="http://schemas.microsoft.com/office/drawing/2014/chart" uri="{C3380CC4-5D6E-409C-BE32-E72D297353CC}">
                  <c16:uniqueId val="{00000005-55EC-4C80-BF84-49DECA114CD9}"/>
                </c:ext>
              </c:extLst>
            </c:dLbl>
            <c:dLbl>
              <c:idx val="4"/>
              <c:layout>
                <c:manualLayout>
                  <c:x val="8.5569536729545675E-2"/>
                  <c:y val="-0.19029821764594415"/>
                </c:manualLayout>
              </c:layout>
              <c:numFmt formatCode="0.0%" sourceLinked="0"/>
              <c:spPr/>
              <c:txPr>
                <a:bodyPr lIns="38100" tIns="19050" rIns="38100" bIns="19050">
                  <a:noAutofit/>
                </a:bodyPr>
                <a:lstStyle/>
                <a:p>
                  <a:pPr>
                    <a:defRPr/>
                  </a:pPr>
                  <a:endParaRPr lang="ja-JP"/>
                </a:p>
              </c:txPr>
              <c:showLegendKey val="0"/>
              <c:showVal val="0"/>
              <c:showCatName val="1"/>
              <c:showSerName val="0"/>
              <c:showPercent val="1"/>
              <c:showBubbleSize val="0"/>
              <c:separator> </c:separator>
              <c:extLst>
                <c:ext xmlns:c15="http://schemas.microsoft.com/office/drawing/2012/chart" uri="{CE6537A1-D6FC-4f65-9D91-7224C49458BB}">
                  <c15:layout>
                    <c:manualLayout>
                      <c:w val="0.2204138697252099"/>
                      <c:h val="5.5147626497798301E-2"/>
                    </c:manualLayout>
                  </c15:layout>
                </c:ext>
                <c:ext xmlns:c16="http://schemas.microsoft.com/office/drawing/2014/chart" uri="{C3380CC4-5D6E-409C-BE32-E72D297353CC}">
                  <c16:uniqueId val="{00000006-55EC-4C80-BF84-49DECA114CD9}"/>
                </c:ext>
              </c:extLst>
            </c:dLbl>
            <c:dLbl>
              <c:idx val="5"/>
              <c:delete val="1"/>
              <c:extLst>
                <c:ext xmlns:c15="http://schemas.microsoft.com/office/drawing/2012/chart" uri="{CE6537A1-D6FC-4f65-9D91-7224C49458BB}"/>
                <c:ext xmlns:c16="http://schemas.microsoft.com/office/drawing/2014/chart" uri="{C3380CC4-5D6E-409C-BE32-E72D297353CC}">
                  <c16:uniqueId val="{00000007-55EC-4C80-BF84-49DECA114CD9}"/>
                </c:ext>
              </c:extLst>
            </c:dLbl>
            <c:dLbl>
              <c:idx val="6"/>
              <c:layout>
                <c:manualLayout>
                  <c:x val="-0.24430262135023451"/>
                  <c:y val="-0.25934131556700335"/>
                </c:manualLayout>
              </c:layout>
              <c:numFmt formatCode="0.0%" sourceLinked="0"/>
              <c:spPr/>
              <c:txPr>
                <a:bodyPr lIns="38100" tIns="19050" rIns="38100" bIns="19050" anchorCtr="0">
                  <a:noAutofit/>
                </a:bodyPr>
                <a:lstStyle/>
                <a:p>
                  <a:pPr algn="ctr">
                    <a:defRPr/>
                  </a:pPr>
                  <a:endParaRPr lang="ja-JP"/>
                </a:p>
              </c:txPr>
              <c:showLegendKey val="0"/>
              <c:showVal val="0"/>
              <c:showCatName val="1"/>
              <c:showSerName val="0"/>
              <c:showPercent val="1"/>
              <c:showBubbleSize val="0"/>
              <c:separator> </c:separator>
              <c:extLst>
                <c:ext xmlns:c15="http://schemas.microsoft.com/office/drawing/2012/chart" uri="{CE6537A1-D6FC-4f65-9D91-7224C49458BB}">
                  <c15:layout>
                    <c:manualLayout>
                      <c:w val="0.51228417235642121"/>
                      <c:h val="6.4998871842654335E-2"/>
                    </c:manualLayout>
                  </c15:layout>
                </c:ext>
                <c:ext xmlns:c16="http://schemas.microsoft.com/office/drawing/2014/chart" uri="{C3380CC4-5D6E-409C-BE32-E72D297353CC}">
                  <c16:uniqueId val="{00000008-55EC-4C80-BF84-49DECA114CD9}"/>
                </c:ext>
              </c:extLst>
            </c:dLbl>
            <c:dLbl>
              <c:idx val="7"/>
              <c:layout>
                <c:manualLayout>
                  <c:x val="0.1393174047597264"/>
                  <c:y val="-0.19764944629931169"/>
                </c:manualLayout>
              </c:layout>
              <c:numFmt formatCode="0.0%" sourceLinked="0"/>
              <c:spPr/>
              <c:txPr>
                <a:bodyPr lIns="38100" tIns="19050" rIns="38100" bIns="19050" anchorCtr="0">
                  <a:noAutofit/>
                </a:bodyPr>
                <a:lstStyle/>
                <a:p>
                  <a:pPr algn="l">
                    <a:defRPr/>
                  </a:pPr>
                  <a:endParaRPr lang="ja-JP"/>
                </a:p>
              </c:txPr>
              <c:showLegendKey val="0"/>
              <c:showVal val="0"/>
              <c:showCatName val="1"/>
              <c:showSerName val="0"/>
              <c:showPercent val="1"/>
              <c:showBubbleSize val="0"/>
              <c:separator> </c:separator>
              <c:extLst>
                <c:ext xmlns:c15="http://schemas.microsoft.com/office/drawing/2012/chart" uri="{CE6537A1-D6FC-4f65-9D91-7224C49458BB}">
                  <c15:layout>
                    <c:manualLayout>
                      <c:w val="0.23117368273713032"/>
                      <c:h val="5.4691314092027342E-2"/>
                    </c:manualLayout>
                  </c15:layout>
                </c:ext>
                <c:ext xmlns:c16="http://schemas.microsoft.com/office/drawing/2014/chart" uri="{C3380CC4-5D6E-409C-BE32-E72D297353CC}">
                  <c16:uniqueId val="{00000009-55EC-4C80-BF84-49DECA114CD9}"/>
                </c:ext>
              </c:extLst>
            </c:dLbl>
            <c:dLbl>
              <c:idx val="8"/>
              <c:layout>
                <c:manualLayout>
                  <c:x val="0.16894859471325335"/>
                  <c:y val="-0.15292684411204183"/>
                </c:manualLayout>
              </c:layout>
              <c:numFmt formatCode="0.0%" sourceLinked="0"/>
              <c:spPr/>
              <c:txPr>
                <a:bodyPr lIns="38100" tIns="19050" rIns="38100" bIns="19050" anchorCtr="0">
                  <a:noAutofit/>
                </a:bodyPr>
                <a:lstStyle/>
                <a:p>
                  <a:pPr algn="l">
                    <a:defRPr/>
                  </a:pPr>
                  <a:endParaRPr lang="ja-JP"/>
                </a:p>
              </c:txPr>
              <c:showLegendKey val="0"/>
              <c:showVal val="0"/>
              <c:showCatName val="1"/>
              <c:showSerName val="0"/>
              <c:showPercent val="1"/>
              <c:showBubbleSize val="0"/>
              <c:separator> </c:separator>
              <c:extLst>
                <c:ext xmlns:c15="http://schemas.microsoft.com/office/drawing/2012/chart" uri="{CE6537A1-D6FC-4f65-9D91-7224C49458BB}">
                  <c15:layout>
                    <c:manualLayout>
                      <c:w val="0.28467444998430447"/>
                      <c:h val="4.3471397291306176E-2"/>
                    </c:manualLayout>
                  </c15:layout>
                </c:ext>
                <c:ext xmlns:c16="http://schemas.microsoft.com/office/drawing/2014/chart" uri="{C3380CC4-5D6E-409C-BE32-E72D297353CC}">
                  <c16:uniqueId val="{0000000A-55EC-4C80-BF84-49DECA114CD9}"/>
                </c:ext>
              </c:extLst>
            </c:dLbl>
            <c:dLbl>
              <c:idx val="9"/>
              <c:delete val="1"/>
              <c:extLst>
                <c:ext xmlns:c15="http://schemas.microsoft.com/office/drawing/2012/chart" uri="{CE6537A1-D6FC-4f65-9D91-7224C49458BB}"/>
                <c:ext xmlns:c16="http://schemas.microsoft.com/office/drawing/2014/chart" uri="{C3380CC4-5D6E-409C-BE32-E72D297353CC}">
                  <c16:uniqueId val="{0000000B-55EC-4C80-BF84-49DECA114CD9}"/>
                </c:ext>
              </c:extLst>
            </c:dLbl>
            <c:numFmt formatCode="0.0%" sourceLinked="0"/>
            <c:spPr>
              <a:noFill/>
              <a:ln>
                <a:noFill/>
              </a:ln>
              <a:effectLst/>
            </c:spPr>
            <c:showLegendKey val="0"/>
            <c:showVal val="0"/>
            <c:showCatName val="1"/>
            <c:showSerName val="0"/>
            <c:showPercent val="1"/>
            <c:showBubbleSize val="0"/>
            <c:showLeaderLines val="1"/>
            <c:leaderLines>
              <c:spPr>
                <a:ln>
                  <a:solidFill>
                    <a:sysClr val="window" lastClr="FFFFFF">
                      <a:lumMod val="50000"/>
                    </a:sysClr>
                  </a:solidFill>
                </a:ln>
              </c:spPr>
            </c:leaderLines>
            <c:extLst>
              <c:ext xmlns:c15="http://schemas.microsoft.com/office/drawing/2012/chart" uri="{CE6537A1-D6FC-4f65-9D91-7224C49458BB}"/>
            </c:extLst>
          </c:dLbls>
          <c:cat>
            <c:strRef>
              <c:f>'7.F-gas'!$Y$31:$Y$33</c:f>
              <c:strCache>
                <c:ptCount val="3"/>
                <c:pt idx="0">
                  <c:v>半導体製造</c:v>
                </c:pt>
                <c:pt idx="1">
                  <c:v>NF3の製造時の漏出</c:v>
                </c:pt>
                <c:pt idx="2">
                  <c:v>液晶製造</c:v>
                </c:pt>
              </c:strCache>
            </c:strRef>
          </c:cat>
          <c:val>
            <c:numRef>
              <c:f>'7.F-gas'!$AX$65:$AX$67</c:f>
              <c:numCache>
                <c:formatCode>0.0%</c:formatCode>
                <c:ptCount val="3"/>
                <c:pt idx="0">
                  <c:v>6.7878846090226527E-2</c:v>
                </c:pt>
                <c:pt idx="1">
                  <c:v>0.91890036153147592</c:v>
                </c:pt>
                <c:pt idx="2">
                  <c:v>1.322079237829751E-2</c:v>
                </c:pt>
              </c:numCache>
            </c:numRef>
          </c:val>
          <c:extLst>
            <c:ext xmlns:c16="http://schemas.microsoft.com/office/drawing/2014/chart" uri="{C3380CC4-5D6E-409C-BE32-E72D297353CC}">
              <c16:uniqueId val="{0000000C-55EC-4C80-BF84-49DECA114CD9}"/>
            </c:ext>
          </c:extLst>
        </c:ser>
        <c:dLbls>
          <c:showLegendKey val="0"/>
          <c:showVal val="0"/>
          <c:showCatName val="0"/>
          <c:showSerName val="0"/>
          <c:showPercent val="0"/>
          <c:showBubbleSize val="0"/>
          <c:showLeaderLines val="0"/>
        </c:dLbls>
        <c:firstSliceAng val="0"/>
        <c:holeSize val="20"/>
      </c:doughnutChart>
      <c:spPr>
        <a:noFill/>
        <a:ln w="25400">
          <a:noFill/>
        </a:ln>
      </c:spPr>
    </c:plotArea>
    <c:plotVisOnly val="1"/>
    <c:dispBlanksAs val="zero"/>
    <c:showDLblsOverMax val="0"/>
  </c:chart>
  <c:spPr>
    <a:noFill/>
    <a:ln>
      <a:noFill/>
    </a:ln>
  </c:spPr>
  <c:printSettings>
    <c:headerFooter alignWithMargins="0"/>
    <c:pageMargins b="0.98399999999999999" l="0.78700000000000003" r="0.78700000000000003" t="0.98399999999999999" header="0.51200000000000001" footer="0.51200000000000001"/>
    <c:pageSetup/>
  </c:printSettings>
  <c:userShapes r:id="rId2"/>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22291582464508128"/>
          <c:y val="0.16618693066671314"/>
          <c:w val="0.59312270861386029"/>
          <c:h val="0.62666257941206138"/>
        </c:manualLayout>
      </c:layout>
      <c:doughnutChart>
        <c:varyColors val="1"/>
        <c:ser>
          <c:idx val="1"/>
          <c:order val="0"/>
          <c:tx>
            <c:strRef>
              <c:f>'リンク切公表時非表示（グラフの添え物）'!$AP$52</c:f>
              <c:strCache>
                <c:ptCount val="1"/>
                <c:pt idx="0">
                  <c:v>2005年</c:v>
                </c:pt>
              </c:strCache>
            </c:strRef>
          </c:tx>
          <c:spPr>
            <a:noFill/>
            <a:ln>
              <a:noFill/>
            </a:ln>
          </c:spPr>
          <c:dLbls>
            <c:dLbl>
              <c:idx val="0"/>
              <c:layout>
                <c:manualLayout>
                  <c:x val="-4.9437725305445635E-4"/>
                  <c:y val="-0.12427951305993142"/>
                </c:manualLayout>
              </c:layout>
              <c:tx>
                <c:rich>
                  <a:bodyPr wrap="square" lIns="38100" tIns="19050" rIns="38100" bIns="19050" anchor="ctr">
                    <a:noAutofit/>
                  </a:bodyPr>
                  <a:lstStyle/>
                  <a:p>
                    <a:pPr>
                      <a:defRPr/>
                    </a:pPr>
                    <a:fld id="{CBB5B11C-B4EE-49B2-9D6D-81ABBE77164B}" type="SERIESNAME">
                      <a:rPr lang="ja-JP" altLang="en-US" sz="1200" baseline="0"/>
                      <a:pPr>
                        <a:defRPr/>
                      </a:pPr>
                      <a:t>[系列名]</a:t>
                    </a:fld>
                    <a:endParaRPr lang="ja-JP" altLang="en-US" sz="1200" baseline="0"/>
                  </a:p>
                  <a:p>
                    <a:pPr>
                      <a:defRPr/>
                    </a:pPr>
                    <a:fld id="{3015D1E3-44A1-46DB-94A0-1930BA717861}" type="VALUE">
                      <a:rPr lang="ja-JP" altLang="en-US" sz="1200"/>
                      <a:pPr>
                        <a:defRPr/>
                      </a:pPr>
                      <a:t>[値]</a:t>
                    </a:fld>
                    <a:endParaRPr lang="ja-JP" altLang="en-US"/>
                  </a:p>
                </c:rich>
              </c:tx>
              <c:spPr>
                <a:noFill/>
                <a:ln>
                  <a:noFill/>
                </a:ln>
                <a:effectLst/>
              </c:spPr>
              <c:showLegendKey val="0"/>
              <c:showVal val="1"/>
              <c:showCatName val="0"/>
              <c:showSerName val="1"/>
              <c:showPercent val="0"/>
              <c:showBubbleSize val="0"/>
              <c:separator>
</c:separator>
              <c:extLst>
                <c:ext xmlns:c15="http://schemas.microsoft.com/office/drawing/2012/chart" uri="{CE6537A1-D6FC-4f65-9D91-7224C49458BB}">
                  <c15:layout>
                    <c:manualLayout>
                      <c:w val="0.59676108209364298"/>
                      <c:h val="0.15031206871691347"/>
                    </c:manualLayout>
                  </c15:layout>
                  <c15:dlblFieldTable/>
                  <c15:showDataLabelsRange val="0"/>
                </c:ext>
                <c:ext xmlns:c16="http://schemas.microsoft.com/office/drawing/2014/chart" uri="{C3380CC4-5D6E-409C-BE32-E72D297353CC}">
                  <c16:uniqueId val="{00000000-8C1D-45FF-910B-D2CE11681116}"/>
                </c:ext>
              </c:extLst>
            </c:dLbl>
            <c:spPr>
              <a:noFill/>
              <a:ln>
                <a:noFill/>
              </a:ln>
              <a:effectLst/>
            </c:spPr>
            <c:showLegendKey val="0"/>
            <c:showVal val="1"/>
            <c:showCatName val="0"/>
            <c:showSerName val="1"/>
            <c:showPercent val="0"/>
            <c:showBubbleSize val="0"/>
            <c:separator>
</c:separator>
            <c:showLeaderLines val="0"/>
            <c:extLst>
              <c:ext xmlns:c15="http://schemas.microsoft.com/office/drawing/2012/chart" uri="{CE6537A1-D6FC-4f65-9D91-7224C49458BB}"/>
            </c:extLst>
          </c:dLbls>
          <c:cat>
            <c:strRef>
              <c:f>'7.F-gas'!$Y$31:$Y$33</c:f>
              <c:strCache>
                <c:ptCount val="3"/>
                <c:pt idx="0">
                  <c:v>半導体製造</c:v>
                </c:pt>
                <c:pt idx="1">
                  <c:v>NF3の製造時の漏出</c:v>
                </c:pt>
                <c:pt idx="2">
                  <c:v>液晶製造</c:v>
                </c:pt>
              </c:strCache>
            </c:strRef>
          </c:cat>
          <c:val>
            <c:numRef>
              <c:f>'リンク切公表時非表示（グラフの添え物）'!$AP$65</c:f>
              <c:numCache>
                <c:formatCode>#,##0"万トン"</c:formatCode>
                <c:ptCount val="1"/>
                <c:pt idx="0">
                  <c:v>150</c:v>
                </c:pt>
              </c:numCache>
            </c:numRef>
          </c:val>
          <c:extLst>
            <c:ext xmlns:c16="http://schemas.microsoft.com/office/drawing/2014/chart" uri="{C3380CC4-5D6E-409C-BE32-E72D297353CC}">
              <c16:uniqueId val="{00000001-8C1D-45FF-910B-D2CE11681116}"/>
            </c:ext>
          </c:extLst>
        </c:ser>
        <c:ser>
          <c:idx val="0"/>
          <c:order val="1"/>
          <c:tx>
            <c:strRef>
              <c:f>'7.F-gas'!$AP$38</c:f>
              <c:strCache>
                <c:ptCount val="1"/>
                <c:pt idx="0">
                  <c:v>2005</c:v>
                </c:pt>
              </c:strCache>
            </c:strRef>
          </c:tx>
          <c:spPr>
            <a:ln>
              <a:solidFill>
                <a:schemeClr val="tx1"/>
              </a:solidFill>
            </a:ln>
          </c:spPr>
          <c:dPt>
            <c:idx val="0"/>
            <c:bubble3D val="0"/>
            <c:spPr>
              <a:solidFill>
                <a:srgbClr val="993366"/>
              </a:solidFill>
              <a:ln>
                <a:solidFill>
                  <a:schemeClr val="tx1"/>
                </a:solidFill>
              </a:ln>
            </c:spPr>
            <c:extLst>
              <c:ext xmlns:c16="http://schemas.microsoft.com/office/drawing/2014/chart" uri="{C3380CC4-5D6E-409C-BE32-E72D297353CC}">
                <c16:uniqueId val="{00000002-8C1D-45FF-910B-D2CE11681116}"/>
              </c:ext>
            </c:extLst>
          </c:dPt>
          <c:dPt>
            <c:idx val="1"/>
            <c:bubble3D val="0"/>
            <c:spPr>
              <a:solidFill>
                <a:srgbClr val="9999FF"/>
              </a:solidFill>
              <a:ln>
                <a:solidFill>
                  <a:schemeClr val="tx1"/>
                </a:solidFill>
              </a:ln>
            </c:spPr>
            <c:extLst>
              <c:ext xmlns:c16="http://schemas.microsoft.com/office/drawing/2014/chart" uri="{C3380CC4-5D6E-409C-BE32-E72D297353CC}">
                <c16:uniqueId val="{00000003-8C1D-45FF-910B-D2CE11681116}"/>
              </c:ext>
            </c:extLst>
          </c:dPt>
          <c:dPt>
            <c:idx val="2"/>
            <c:bubble3D val="0"/>
            <c:spPr>
              <a:solidFill>
                <a:srgbClr val="993366"/>
              </a:solidFill>
              <a:ln>
                <a:solidFill>
                  <a:schemeClr val="tx1"/>
                </a:solidFill>
              </a:ln>
            </c:spPr>
            <c:extLst>
              <c:ext xmlns:c16="http://schemas.microsoft.com/office/drawing/2014/chart" uri="{C3380CC4-5D6E-409C-BE32-E72D297353CC}">
                <c16:uniqueId val="{00000004-8C1D-45FF-910B-D2CE11681116}"/>
              </c:ext>
            </c:extLst>
          </c:dPt>
          <c:dLbls>
            <c:dLbl>
              <c:idx val="0"/>
              <c:layout>
                <c:manualLayout>
                  <c:x val="7.7284300090569413E-2"/>
                  <c:y val="-0.17186091058258154"/>
                </c:manualLayout>
              </c:layout>
              <c:numFmt formatCode="0.0%" sourceLinked="0"/>
              <c:spPr>
                <a:noFill/>
                <a:ln>
                  <a:noFill/>
                </a:ln>
                <a:effectLst/>
              </c:spPr>
              <c:txPr>
                <a:bodyPr wrap="square" lIns="38100" tIns="19050" rIns="38100" bIns="19050" anchor="ctr">
                  <a:noAutofit/>
                </a:bodyPr>
                <a:lstStyle/>
                <a:p>
                  <a:pPr>
                    <a:defRPr/>
                  </a:pPr>
                  <a:endParaRPr lang="ja-JP"/>
                </a:p>
              </c:txPr>
              <c:showLegendKey val="0"/>
              <c:showVal val="0"/>
              <c:showCatName val="1"/>
              <c:showSerName val="0"/>
              <c:showPercent val="1"/>
              <c:showBubbleSize val="0"/>
              <c:extLst>
                <c:ext xmlns:c15="http://schemas.microsoft.com/office/drawing/2012/chart" uri="{CE6537A1-D6FC-4f65-9D91-7224C49458BB}">
                  <c15:layout>
                    <c:manualLayout>
                      <c:w val="0.37492269206569484"/>
                      <c:h val="0.11911994639987897"/>
                    </c:manualLayout>
                  </c15:layout>
                </c:ext>
                <c:ext xmlns:c16="http://schemas.microsoft.com/office/drawing/2014/chart" uri="{C3380CC4-5D6E-409C-BE32-E72D297353CC}">
                  <c16:uniqueId val="{00000002-8C1D-45FF-910B-D2CE11681116}"/>
                </c:ext>
              </c:extLst>
            </c:dLbl>
            <c:dLbl>
              <c:idx val="1"/>
              <c:layout>
                <c:manualLayout>
                  <c:x val="-0.24851104637958171"/>
                  <c:y val="7.9073625216200691E-2"/>
                </c:manualLayout>
              </c:layout>
              <c:numFmt formatCode="0.0%" sourceLinked="0"/>
              <c:spPr>
                <a:noFill/>
                <a:ln>
                  <a:noFill/>
                </a:ln>
                <a:effectLst/>
              </c:spPr>
              <c:txPr>
                <a:bodyPr wrap="square" lIns="38100" tIns="19050" rIns="38100" bIns="19050" anchor="ctr">
                  <a:noAutofit/>
                </a:bodyPr>
                <a:lstStyle/>
                <a:p>
                  <a:pPr>
                    <a:defRPr/>
                  </a:pPr>
                  <a:endParaRPr lang="ja-JP"/>
                </a:p>
              </c:txPr>
              <c:showLegendKey val="0"/>
              <c:showVal val="0"/>
              <c:showCatName val="1"/>
              <c:showSerName val="0"/>
              <c:showPercent val="1"/>
              <c:showBubbleSize val="0"/>
              <c:extLst>
                <c:ext xmlns:c15="http://schemas.microsoft.com/office/drawing/2012/chart" uri="{CE6537A1-D6FC-4f65-9D91-7224C49458BB}">
                  <c15:layout>
                    <c:manualLayout>
                      <c:w val="0.23973421000021178"/>
                      <c:h val="0.1127653192819576"/>
                    </c:manualLayout>
                  </c15:layout>
                </c:ext>
                <c:ext xmlns:c16="http://schemas.microsoft.com/office/drawing/2014/chart" uri="{C3380CC4-5D6E-409C-BE32-E72D297353CC}">
                  <c16:uniqueId val="{00000003-8C1D-45FF-910B-D2CE11681116}"/>
                </c:ext>
              </c:extLst>
            </c:dLbl>
            <c:dLbl>
              <c:idx val="2"/>
              <c:layout>
                <c:manualLayout>
                  <c:x val="-3.1871178187416589E-2"/>
                  <c:y val="-0.15862904767876737"/>
                </c:manualLayout>
              </c:layout>
              <c:numFmt formatCode="0.0%" sourceLinked="0"/>
              <c:spPr/>
              <c:txPr>
                <a:bodyPr lIns="38100" tIns="19050" rIns="38100" bIns="19050">
                  <a:noAutofit/>
                </a:bodyPr>
                <a:lstStyle/>
                <a:p>
                  <a:pPr>
                    <a:defRPr/>
                  </a:pPr>
                  <a:endParaRPr lang="ja-JP"/>
                </a:p>
              </c:txPr>
              <c:showLegendKey val="0"/>
              <c:showVal val="0"/>
              <c:showCatName val="1"/>
              <c:showSerName val="0"/>
              <c:showPercent val="1"/>
              <c:showBubbleSize val="0"/>
              <c:extLst>
                <c:ext xmlns:c15="http://schemas.microsoft.com/office/drawing/2012/chart" uri="{CE6537A1-D6FC-4f65-9D91-7224C49458BB}">
                  <c15:layout>
                    <c:manualLayout>
                      <c:w val="0.1879674132103997"/>
                      <c:h val="0.11912167590170353"/>
                    </c:manualLayout>
                  </c15:layout>
                </c:ext>
                <c:ext xmlns:c16="http://schemas.microsoft.com/office/drawing/2014/chart" uri="{C3380CC4-5D6E-409C-BE32-E72D297353CC}">
                  <c16:uniqueId val="{00000004-8C1D-45FF-910B-D2CE11681116}"/>
                </c:ext>
              </c:extLst>
            </c:dLbl>
            <c:dLbl>
              <c:idx val="3"/>
              <c:layout>
                <c:manualLayout>
                  <c:x val="-8.3790184604984122E-2"/>
                  <c:y val="-0.16045108222047941"/>
                </c:manualLayout>
              </c:layout>
              <c:numFmt formatCode="0.0%" sourceLinked="0"/>
              <c:spPr>
                <a:noFill/>
                <a:ln>
                  <a:noFill/>
                </a:ln>
                <a:effectLst/>
              </c:spPr>
              <c:txPr>
                <a:bodyPr wrap="square" lIns="38100" tIns="19050" rIns="38100" bIns="19050" anchor="ctr">
                  <a:noAutofit/>
                </a:bodyPr>
                <a:lstStyle/>
                <a:p>
                  <a:pPr>
                    <a:defRPr/>
                  </a:pPr>
                  <a:endParaRPr lang="ja-JP"/>
                </a:p>
              </c:txPr>
              <c:showLegendKey val="0"/>
              <c:showVal val="0"/>
              <c:showCatName val="1"/>
              <c:showSerName val="0"/>
              <c:showPercent val="1"/>
              <c:showBubbleSize val="0"/>
              <c:separator>
</c:separator>
              <c:extLst>
                <c:ext xmlns:c15="http://schemas.microsoft.com/office/drawing/2012/chart" uri="{CE6537A1-D6FC-4f65-9D91-7224C49458BB}">
                  <c15:layout>
                    <c:manualLayout>
                      <c:w val="0.16060913015919626"/>
                      <c:h val="0.10796372781456655"/>
                    </c:manualLayout>
                  </c15:layout>
                </c:ext>
                <c:ext xmlns:c16="http://schemas.microsoft.com/office/drawing/2014/chart" uri="{C3380CC4-5D6E-409C-BE32-E72D297353CC}">
                  <c16:uniqueId val="{00000005-8C1D-45FF-910B-D2CE11681116}"/>
                </c:ext>
              </c:extLst>
            </c:dLbl>
            <c:dLbl>
              <c:idx val="4"/>
              <c:layout>
                <c:manualLayout>
                  <c:x val="8.5569536729545675E-2"/>
                  <c:y val="-0.19029821764594415"/>
                </c:manualLayout>
              </c:layout>
              <c:numFmt formatCode="0.0%" sourceLinked="0"/>
              <c:spPr/>
              <c:txPr>
                <a:bodyPr lIns="38100" tIns="19050" rIns="38100" bIns="19050">
                  <a:noAutofit/>
                </a:bodyPr>
                <a:lstStyle/>
                <a:p>
                  <a:pPr>
                    <a:defRPr/>
                  </a:pPr>
                  <a:endParaRPr lang="ja-JP"/>
                </a:p>
              </c:txPr>
              <c:showLegendKey val="0"/>
              <c:showVal val="0"/>
              <c:showCatName val="1"/>
              <c:showSerName val="0"/>
              <c:showPercent val="1"/>
              <c:showBubbleSize val="0"/>
              <c:separator> </c:separator>
              <c:extLst>
                <c:ext xmlns:c15="http://schemas.microsoft.com/office/drawing/2012/chart" uri="{CE6537A1-D6FC-4f65-9D91-7224C49458BB}">
                  <c15:layout>
                    <c:manualLayout>
                      <c:w val="0.2204138697252099"/>
                      <c:h val="5.5147626497798301E-2"/>
                    </c:manualLayout>
                  </c15:layout>
                </c:ext>
                <c:ext xmlns:c16="http://schemas.microsoft.com/office/drawing/2014/chart" uri="{C3380CC4-5D6E-409C-BE32-E72D297353CC}">
                  <c16:uniqueId val="{00000006-8C1D-45FF-910B-D2CE11681116}"/>
                </c:ext>
              </c:extLst>
            </c:dLbl>
            <c:dLbl>
              <c:idx val="5"/>
              <c:delete val="1"/>
              <c:extLst>
                <c:ext xmlns:c15="http://schemas.microsoft.com/office/drawing/2012/chart" uri="{CE6537A1-D6FC-4f65-9D91-7224C49458BB}"/>
                <c:ext xmlns:c16="http://schemas.microsoft.com/office/drawing/2014/chart" uri="{C3380CC4-5D6E-409C-BE32-E72D297353CC}">
                  <c16:uniqueId val="{00000007-8C1D-45FF-910B-D2CE11681116}"/>
                </c:ext>
              </c:extLst>
            </c:dLbl>
            <c:dLbl>
              <c:idx val="6"/>
              <c:layout>
                <c:manualLayout>
                  <c:x val="-0.24430262135023451"/>
                  <c:y val="-0.25934131556700335"/>
                </c:manualLayout>
              </c:layout>
              <c:numFmt formatCode="0.0%" sourceLinked="0"/>
              <c:spPr/>
              <c:txPr>
                <a:bodyPr lIns="38100" tIns="19050" rIns="38100" bIns="19050" anchorCtr="0">
                  <a:noAutofit/>
                </a:bodyPr>
                <a:lstStyle/>
                <a:p>
                  <a:pPr algn="ctr">
                    <a:defRPr/>
                  </a:pPr>
                  <a:endParaRPr lang="ja-JP"/>
                </a:p>
              </c:txPr>
              <c:showLegendKey val="0"/>
              <c:showVal val="0"/>
              <c:showCatName val="1"/>
              <c:showSerName val="0"/>
              <c:showPercent val="1"/>
              <c:showBubbleSize val="0"/>
              <c:separator> </c:separator>
              <c:extLst>
                <c:ext xmlns:c15="http://schemas.microsoft.com/office/drawing/2012/chart" uri="{CE6537A1-D6FC-4f65-9D91-7224C49458BB}">
                  <c15:layout>
                    <c:manualLayout>
                      <c:w val="0.51228417235642121"/>
                      <c:h val="6.4998871842654335E-2"/>
                    </c:manualLayout>
                  </c15:layout>
                </c:ext>
                <c:ext xmlns:c16="http://schemas.microsoft.com/office/drawing/2014/chart" uri="{C3380CC4-5D6E-409C-BE32-E72D297353CC}">
                  <c16:uniqueId val="{00000008-8C1D-45FF-910B-D2CE11681116}"/>
                </c:ext>
              </c:extLst>
            </c:dLbl>
            <c:dLbl>
              <c:idx val="7"/>
              <c:layout>
                <c:manualLayout>
                  <c:x val="0.1393174047597264"/>
                  <c:y val="-0.19764944629931169"/>
                </c:manualLayout>
              </c:layout>
              <c:numFmt formatCode="0.0%" sourceLinked="0"/>
              <c:spPr/>
              <c:txPr>
                <a:bodyPr lIns="38100" tIns="19050" rIns="38100" bIns="19050" anchorCtr="0">
                  <a:noAutofit/>
                </a:bodyPr>
                <a:lstStyle/>
                <a:p>
                  <a:pPr algn="l">
                    <a:defRPr/>
                  </a:pPr>
                  <a:endParaRPr lang="ja-JP"/>
                </a:p>
              </c:txPr>
              <c:showLegendKey val="0"/>
              <c:showVal val="0"/>
              <c:showCatName val="1"/>
              <c:showSerName val="0"/>
              <c:showPercent val="1"/>
              <c:showBubbleSize val="0"/>
              <c:separator> </c:separator>
              <c:extLst>
                <c:ext xmlns:c15="http://schemas.microsoft.com/office/drawing/2012/chart" uri="{CE6537A1-D6FC-4f65-9D91-7224C49458BB}">
                  <c15:layout>
                    <c:manualLayout>
                      <c:w val="0.23117368273713032"/>
                      <c:h val="5.4691314092027342E-2"/>
                    </c:manualLayout>
                  </c15:layout>
                </c:ext>
                <c:ext xmlns:c16="http://schemas.microsoft.com/office/drawing/2014/chart" uri="{C3380CC4-5D6E-409C-BE32-E72D297353CC}">
                  <c16:uniqueId val="{00000009-8C1D-45FF-910B-D2CE11681116}"/>
                </c:ext>
              </c:extLst>
            </c:dLbl>
            <c:dLbl>
              <c:idx val="8"/>
              <c:layout>
                <c:manualLayout>
                  <c:x val="0.16894859471325335"/>
                  <c:y val="-0.15292684411204183"/>
                </c:manualLayout>
              </c:layout>
              <c:numFmt formatCode="0.0%" sourceLinked="0"/>
              <c:spPr/>
              <c:txPr>
                <a:bodyPr lIns="38100" tIns="19050" rIns="38100" bIns="19050" anchorCtr="0">
                  <a:noAutofit/>
                </a:bodyPr>
                <a:lstStyle/>
                <a:p>
                  <a:pPr algn="l">
                    <a:defRPr/>
                  </a:pPr>
                  <a:endParaRPr lang="ja-JP"/>
                </a:p>
              </c:txPr>
              <c:showLegendKey val="0"/>
              <c:showVal val="0"/>
              <c:showCatName val="1"/>
              <c:showSerName val="0"/>
              <c:showPercent val="1"/>
              <c:showBubbleSize val="0"/>
              <c:separator> </c:separator>
              <c:extLst>
                <c:ext xmlns:c15="http://schemas.microsoft.com/office/drawing/2012/chart" uri="{CE6537A1-D6FC-4f65-9D91-7224C49458BB}">
                  <c15:layout>
                    <c:manualLayout>
                      <c:w val="0.28467444998430447"/>
                      <c:h val="4.3471397291306176E-2"/>
                    </c:manualLayout>
                  </c15:layout>
                </c:ext>
                <c:ext xmlns:c16="http://schemas.microsoft.com/office/drawing/2014/chart" uri="{C3380CC4-5D6E-409C-BE32-E72D297353CC}">
                  <c16:uniqueId val="{0000000A-8C1D-45FF-910B-D2CE11681116}"/>
                </c:ext>
              </c:extLst>
            </c:dLbl>
            <c:dLbl>
              <c:idx val="9"/>
              <c:delete val="1"/>
              <c:extLst>
                <c:ext xmlns:c15="http://schemas.microsoft.com/office/drawing/2012/chart" uri="{CE6537A1-D6FC-4f65-9D91-7224C49458BB}"/>
                <c:ext xmlns:c16="http://schemas.microsoft.com/office/drawing/2014/chart" uri="{C3380CC4-5D6E-409C-BE32-E72D297353CC}">
                  <c16:uniqueId val="{0000000B-8C1D-45FF-910B-D2CE11681116}"/>
                </c:ext>
              </c:extLst>
            </c:dLbl>
            <c:numFmt formatCode="0.0%" sourceLinked="0"/>
            <c:spPr>
              <a:noFill/>
              <a:ln>
                <a:noFill/>
              </a:ln>
              <a:effectLst/>
            </c:spPr>
            <c:showLegendKey val="0"/>
            <c:showVal val="0"/>
            <c:showCatName val="1"/>
            <c:showSerName val="0"/>
            <c:showPercent val="1"/>
            <c:showBubbleSize val="0"/>
            <c:showLeaderLines val="1"/>
            <c:leaderLines>
              <c:spPr>
                <a:ln>
                  <a:solidFill>
                    <a:sysClr val="window" lastClr="FFFFFF">
                      <a:lumMod val="50000"/>
                    </a:sysClr>
                  </a:solidFill>
                </a:ln>
              </c:spPr>
            </c:leaderLines>
            <c:extLst>
              <c:ext xmlns:c15="http://schemas.microsoft.com/office/drawing/2012/chart" uri="{CE6537A1-D6FC-4f65-9D91-7224C49458BB}"/>
            </c:extLst>
          </c:dLbls>
          <c:cat>
            <c:strRef>
              <c:f>'7.F-gas'!$Y$31:$Y$33</c:f>
              <c:strCache>
                <c:ptCount val="3"/>
                <c:pt idx="0">
                  <c:v>半導体製造</c:v>
                </c:pt>
                <c:pt idx="1">
                  <c:v>NF3の製造時の漏出</c:v>
                </c:pt>
                <c:pt idx="2">
                  <c:v>液晶製造</c:v>
                </c:pt>
              </c:strCache>
            </c:strRef>
          </c:cat>
          <c:val>
            <c:numRef>
              <c:f>'7.F-gas'!$AP$65:$AP$67</c:f>
              <c:numCache>
                <c:formatCode>0.0%</c:formatCode>
                <c:ptCount val="3"/>
                <c:pt idx="0">
                  <c:v>0.10942005833983967</c:v>
                </c:pt>
                <c:pt idx="1">
                  <c:v>0.84261438097494479</c:v>
                </c:pt>
                <c:pt idx="2">
                  <c:v>4.7965560685215569E-2</c:v>
                </c:pt>
              </c:numCache>
            </c:numRef>
          </c:val>
          <c:extLst>
            <c:ext xmlns:c16="http://schemas.microsoft.com/office/drawing/2014/chart" uri="{C3380CC4-5D6E-409C-BE32-E72D297353CC}">
              <c16:uniqueId val="{0000000C-8C1D-45FF-910B-D2CE11681116}"/>
            </c:ext>
          </c:extLst>
        </c:ser>
        <c:dLbls>
          <c:showLegendKey val="0"/>
          <c:showVal val="0"/>
          <c:showCatName val="0"/>
          <c:showSerName val="0"/>
          <c:showPercent val="0"/>
          <c:showBubbleSize val="0"/>
          <c:showLeaderLines val="0"/>
        </c:dLbls>
        <c:firstSliceAng val="0"/>
        <c:holeSize val="20"/>
      </c:doughnutChart>
      <c:spPr>
        <a:noFill/>
        <a:ln w="25400">
          <a:noFill/>
        </a:ln>
      </c:spPr>
    </c:plotArea>
    <c:plotVisOnly val="1"/>
    <c:dispBlanksAs val="zero"/>
    <c:showDLblsOverMax val="0"/>
  </c:chart>
  <c:spPr>
    <a:noFill/>
    <a:ln>
      <a:noFill/>
    </a:ln>
  </c:spPr>
  <c:printSettings>
    <c:headerFooter alignWithMargins="0"/>
    <c:pageMargins b="0.98399999999999999" l="0.78700000000000003" r="0.78700000000000003" t="0.98399999999999999" header="0.51200000000000001" footer="0.51200000000000001"/>
    <c:pageSetup/>
  </c:printSettings>
  <c:userShapes r:id="rId2"/>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2444595769485096"/>
          <c:y val="0.26277854125135902"/>
          <c:w val="0.57703556605390427"/>
          <c:h val="0.58897755100052074"/>
        </c:manualLayout>
      </c:layout>
      <c:doughnutChart>
        <c:varyColors val="1"/>
        <c:ser>
          <c:idx val="1"/>
          <c:order val="0"/>
          <c:tx>
            <c:strRef>
              <c:f>'リンク切公表時非表示（グラフの添え物）'!$BC$52</c:f>
              <c:strCache>
                <c:ptCount val="1"/>
                <c:pt idx="0">
                  <c:v>2018年（速報値）</c:v>
                </c:pt>
              </c:strCache>
            </c:strRef>
          </c:tx>
          <c:spPr>
            <a:noFill/>
            <a:ln>
              <a:noFill/>
            </a:ln>
          </c:spPr>
          <c:dLbls>
            <c:dLbl>
              <c:idx val="0"/>
              <c:layout>
                <c:manualLayout>
                  <c:x val="-2.9681428872574151E-3"/>
                  <c:y val="-0.10915054312735381"/>
                </c:manualLayout>
              </c:layout>
              <c:tx>
                <c:rich>
                  <a:bodyPr wrap="square" lIns="38100" tIns="19050" rIns="38100" bIns="19050" anchor="ctr">
                    <a:noAutofit/>
                  </a:bodyPr>
                  <a:lstStyle/>
                  <a:p>
                    <a:pPr>
                      <a:defRPr/>
                    </a:pPr>
                    <a:fld id="{CBB5B11C-B4EE-49B2-9D6D-81ABBE77164B}" type="SERIESNAME">
                      <a:rPr lang="ja-JP" altLang="en-US" sz="1200" baseline="0"/>
                      <a:pPr>
                        <a:defRPr/>
                      </a:pPr>
                      <a:t>[系列名]</a:t>
                    </a:fld>
                    <a:endParaRPr lang="ja-JP" altLang="en-US" sz="1200" baseline="0"/>
                  </a:p>
                  <a:p>
                    <a:pPr>
                      <a:defRPr/>
                    </a:pPr>
                    <a:fld id="{3015D1E3-44A1-46DB-94A0-1930BA717861}" type="VALUE">
                      <a:rPr lang="ja-JP" altLang="en-US" sz="1200"/>
                      <a:pPr>
                        <a:defRPr/>
                      </a:pPr>
                      <a:t>[値]</a:t>
                    </a:fld>
                    <a:endParaRPr lang="ja-JP" altLang="en-US"/>
                  </a:p>
                </c:rich>
              </c:tx>
              <c:spPr>
                <a:noFill/>
                <a:ln>
                  <a:noFill/>
                </a:ln>
                <a:effectLst/>
              </c:spPr>
              <c:showLegendKey val="0"/>
              <c:showVal val="1"/>
              <c:showCatName val="0"/>
              <c:showSerName val="1"/>
              <c:showPercent val="0"/>
              <c:showBubbleSize val="0"/>
              <c:separator>
</c:separator>
              <c:extLst>
                <c:ext xmlns:c15="http://schemas.microsoft.com/office/drawing/2012/chart" uri="{CE6537A1-D6FC-4f65-9D91-7224C49458BB}">
                  <c15:layout>
                    <c:manualLayout>
                      <c:w val="0.51203073212613937"/>
                      <c:h val="0.13493434592226938"/>
                    </c:manualLayout>
                  </c15:layout>
                  <c15:dlblFieldTable/>
                  <c15:showDataLabelsRange val="0"/>
                </c:ext>
                <c:ext xmlns:c16="http://schemas.microsoft.com/office/drawing/2014/chart" uri="{C3380CC4-5D6E-409C-BE32-E72D297353CC}">
                  <c16:uniqueId val="{00000000-876A-4B14-9A46-B583CBC351B7}"/>
                </c:ext>
              </c:extLst>
            </c:dLbl>
            <c:spPr>
              <a:noFill/>
              <a:ln>
                <a:noFill/>
              </a:ln>
              <a:effectLst/>
            </c:spPr>
            <c:showLegendKey val="0"/>
            <c:showVal val="1"/>
            <c:showCatName val="0"/>
            <c:showSerName val="1"/>
            <c:showPercent val="0"/>
            <c:showBubbleSize val="0"/>
            <c:separator>
</c:separator>
            <c:showLeaderLines val="0"/>
            <c:extLst>
              <c:ext xmlns:c15="http://schemas.microsoft.com/office/drawing/2012/chart" uri="{CE6537A1-D6FC-4f65-9D91-7224C49458BB}"/>
            </c:extLst>
          </c:dLbls>
          <c:cat>
            <c:strRef>
              <c:f>'7.F-gas'!$Y$6:$Y$15</c:f>
              <c:strCache>
                <c:ptCount val="10"/>
                <c:pt idx="0">
                  <c:v>冷蔵庫及び空調機器</c:v>
                </c:pt>
                <c:pt idx="1">
                  <c:v>発泡剤</c:v>
                </c:pt>
                <c:pt idx="2">
                  <c:v>エアゾール・MDI（定量噴射剤）</c:v>
                </c:pt>
                <c:pt idx="3">
                  <c:v>半導体製造</c:v>
                </c:pt>
                <c:pt idx="4">
                  <c:v>液晶製造</c:v>
                </c:pt>
                <c:pt idx="5">
                  <c:v>洗浄剤・溶剤</c:v>
                </c:pt>
                <c:pt idx="6">
                  <c:v>HFCsの製造時の漏出</c:v>
                </c:pt>
                <c:pt idx="7">
                  <c:v>HCFC22製造時の副生HFC23</c:v>
                </c:pt>
                <c:pt idx="8">
                  <c:v>消火剤</c:v>
                </c:pt>
                <c:pt idx="9">
                  <c:v>マグネシウム鋳造</c:v>
                </c:pt>
              </c:strCache>
            </c:strRef>
          </c:cat>
          <c:val>
            <c:numRef>
              <c:f>'リンク切公表時非表示（グラフの添え物）'!$BC$56</c:f>
              <c:numCache>
                <c:formatCode>#,##0"万トン"</c:formatCode>
                <c:ptCount val="1"/>
                <c:pt idx="0">
                  <c:v>4910</c:v>
                </c:pt>
              </c:numCache>
            </c:numRef>
          </c:val>
          <c:extLst>
            <c:ext xmlns:c16="http://schemas.microsoft.com/office/drawing/2014/chart" uri="{C3380CC4-5D6E-409C-BE32-E72D297353CC}">
              <c16:uniqueId val="{00000001-876A-4B14-9A46-B583CBC351B7}"/>
            </c:ext>
          </c:extLst>
        </c:ser>
        <c:ser>
          <c:idx val="0"/>
          <c:order val="1"/>
          <c:tx>
            <c:strRef>
              <c:f>'7.F-gas'!$BC$38</c:f>
              <c:strCache>
                <c:ptCount val="1"/>
                <c:pt idx="0">
                  <c:v>2018</c:v>
                </c:pt>
              </c:strCache>
            </c:strRef>
          </c:tx>
          <c:spPr>
            <a:ln>
              <a:solidFill>
                <a:schemeClr val="tx1"/>
              </a:solidFill>
            </a:ln>
          </c:spPr>
          <c:dPt>
            <c:idx val="0"/>
            <c:bubble3D val="0"/>
            <c:spPr>
              <a:solidFill>
                <a:srgbClr val="9999FF"/>
              </a:solidFill>
              <a:ln>
                <a:solidFill>
                  <a:schemeClr val="tx1"/>
                </a:solidFill>
              </a:ln>
            </c:spPr>
            <c:extLst>
              <c:ext xmlns:c16="http://schemas.microsoft.com/office/drawing/2014/chart" uri="{C3380CC4-5D6E-409C-BE32-E72D297353CC}">
                <c16:uniqueId val="{00000002-876A-4B14-9A46-B583CBC351B7}"/>
              </c:ext>
            </c:extLst>
          </c:dPt>
          <c:dPt>
            <c:idx val="1"/>
            <c:bubble3D val="0"/>
            <c:spPr>
              <a:solidFill>
                <a:srgbClr val="993366"/>
              </a:solidFill>
              <a:ln>
                <a:solidFill>
                  <a:schemeClr val="tx1">
                    <a:alpha val="94000"/>
                  </a:schemeClr>
                </a:solidFill>
              </a:ln>
            </c:spPr>
            <c:extLst>
              <c:ext xmlns:c16="http://schemas.microsoft.com/office/drawing/2014/chart" uri="{C3380CC4-5D6E-409C-BE32-E72D297353CC}">
                <c16:uniqueId val="{00000003-876A-4B14-9A46-B583CBC351B7}"/>
              </c:ext>
            </c:extLst>
          </c:dPt>
          <c:dPt>
            <c:idx val="2"/>
            <c:bubble3D val="0"/>
            <c:spPr>
              <a:solidFill>
                <a:srgbClr val="FFFFCC"/>
              </a:solidFill>
              <a:ln>
                <a:solidFill>
                  <a:schemeClr val="tx1"/>
                </a:solidFill>
              </a:ln>
            </c:spPr>
            <c:extLst>
              <c:ext xmlns:c16="http://schemas.microsoft.com/office/drawing/2014/chart" uri="{C3380CC4-5D6E-409C-BE32-E72D297353CC}">
                <c16:uniqueId val="{00000004-876A-4B14-9A46-B583CBC351B7}"/>
              </c:ext>
            </c:extLst>
          </c:dPt>
          <c:dPt>
            <c:idx val="3"/>
            <c:bubble3D val="0"/>
            <c:spPr>
              <a:solidFill>
                <a:srgbClr val="CCFFFF"/>
              </a:solidFill>
              <a:ln>
                <a:solidFill>
                  <a:schemeClr val="tx1"/>
                </a:solidFill>
              </a:ln>
            </c:spPr>
            <c:extLst>
              <c:ext xmlns:c16="http://schemas.microsoft.com/office/drawing/2014/chart" uri="{C3380CC4-5D6E-409C-BE32-E72D297353CC}">
                <c16:uniqueId val="{00000005-876A-4B14-9A46-B583CBC351B7}"/>
              </c:ext>
            </c:extLst>
          </c:dPt>
          <c:dLbls>
            <c:dLbl>
              <c:idx val="0"/>
              <c:layout>
                <c:manualLayout>
                  <c:x val="0.16377675128036895"/>
                  <c:y val="0.11524975231782625"/>
                </c:manualLayout>
              </c:layout>
              <c:numFmt formatCode="0.0%" sourceLinked="0"/>
              <c:spPr>
                <a:noFill/>
                <a:ln>
                  <a:noFill/>
                </a:ln>
                <a:effectLst/>
              </c:spPr>
              <c:txPr>
                <a:bodyPr wrap="square" lIns="38100" tIns="19050" rIns="38100" bIns="19050" anchor="ctr">
                  <a:noAutofit/>
                </a:bodyPr>
                <a:lstStyle/>
                <a:p>
                  <a:pPr>
                    <a:defRPr/>
                  </a:pPr>
                  <a:endParaRPr lang="ja-JP"/>
                </a:p>
              </c:txPr>
              <c:showLegendKey val="0"/>
              <c:showVal val="0"/>
              <c:showCatName val="1"/>
              <c:showSerName val="0"/>
              <c:showPercent val="1"/>
              <c:showBubbleSize val="0"/>
              <c:separator> </c:separator>
              <c:extLst>
                <c:ext xmlns:c15="http://schemas.microsoft.com/office/drawing/2012/chart" uri="{CE6537A1-D6FC-4f65-9D91-7224C49458BB}">
                  <c15:layout>
                    <c:manualLayout>
                      <c:w val="0.45502387136408756"/>
                      <c:h val="9.448582888042914E-2"/>
                    </c:manualLayout>
                  </c15:layout>
                </c:ext>
                <c:ext xmlns:c16="http://schemas.microsoft.com/office/drawing/2014/chart" uri="{C3380CC4-5D6E-409C-BE32-E72D297353CC}">
                  <c16:uniqueId val="{00000002-876A-4B14-9A46-B583CBC351B7}"/>
                </c:ext>
              </c:extLst>
            </c:dLbl>
            <c:dLbl>
              <c:idx val="1"/>
              <c:layout>
                <c:manualLayout>
                  <c:x val="-0.33774911811796154"/>
                  <c:y val="8.425054087820337E-2"/>
                </c:manualLayout>
              </c:layout>
              <c:numFmt formatCode="0.0%" sourceLinked="0"/>
              <c:spPr>
                <a:noFill/>
                <a:ln>
                  <a:noFill/>
                </a:ln>
                <a:effectLst/>
              </c:spPr>
              <c:txPr>
                <a:bodyPr wrap="square" lIns="38100" tIns="19050" rIns="38100" bIns="19050" anchor="ctr">
                  <a:noAutofit/>
                </a:bodyPr>
                <a:lstStyle/>
                <a:p>
                  <a:pPr>
                    <a:defRPr/>
                  </a:pPr>
                  <a:endParaRPr lang="ja-JP"/>
                </a:p>
              </c:txPr>
              <c:showLegendKey val="0"/>
              <c:showVal val="0"/>
              <c:showCatName val="1"/>
              <c:showSerName val="0"/>
              <c:showPercent val="1"/>
              <c:showBubbleSize val="0"/>
              <c:extLst>
                <c:ext xmlns:c15="http://schemas.microsoft.com/office/drawing/2012/chart" uri="{CE6537A1-D6FC-4f65-9D91-7224C49458BB}">
                  <c15:layout>
                    <c:manualLayout>
                      <c:w val="0.14306887718501049"/>
                      <c:h val="0.10841988556587695"/>
                    </c:manualLayout>
                  </c15:layout>
                </c:ext>
                <c:ext xmlns:c16="http://schemas.microsoft.com/office/drawing/2014/chart" uri="{C3380CC4-5D6E-409C-BE32-E72D297353CC}">
                  <c16:uniqueId val="{00000003-876A-4B14-9A46-B583CBC351B7}"/>
                </c:ext>
              </c:extLst>
            </c:dLbl>
            <c:dLbl>
              <c:idx val="2"/>
              <c:layout>
                <c:manualLayout>
                  <c:x val="-0.3837028486760265"/>
                  <c:y val="-5.7834316984973717E-2"/>
                </c:manualLayout>
              </c:layout>
              <c:numFmt formatCode="0.0%" sourceLinked="0"/>
              <c:spPr/>
              <c:txPr>
                <a:bodyPr lIns="38100" tIns="19050" rIns="38100" bIns="19050">
                  <a:noAutofit/>
                </a:bodyPr>
                <a:lstStyle/>
                <a:p>
                  <a:pPr>
                    <a:defRPr/>
                  </a:pPr>
                  <a:endParaRPr lang="ja-JP"/>
                </a:p>
              </c:txPr>
              <c:showLegendKey val="0"/>
              <c:showVal val="0"/>
              <c:showCatName val="1"/>
              <c:showSerName val="0"/>
              <c:showPercent val="1"/>
              <c:showBubbleSize val="0"/>
              <c:extLst>
                <c:ext xmlns:c15="http://schemas.microsoft.com/office/drawing/2012/chart" uri="{CE6537A1-D6FC-4f65-9D91-7224C49458BB}">
                  <c15:layout>
                    <c:manualLayout>
                      <c:w val="0.19172316051125107"/>
                      <c:h val="0.14716740495730152"/>
                    </c:manualLayout>
                  </c15:layout>
                </c:ext>
                <c:ext xmlns:c16="http://schemas.microsoft.com/office/drawing/2014/chart" uri="{C3380CC4-5D6E-409C-BE32-E72D297353CC}">
                  <c16:uniqueId val="{00000004-876A-4B14-9A46-B583CBC351B7}"/>
                </c:ext>
              </c:extLst>
            </c:dLbl>
            <c:dLbl>
              <c:idx val="3"/>
              <c:layout>
                <c:manualLayout>
                  <c:x val="-0.35989930427508704"/>
                  <c:y val="-0.15410411114314579"/>
                </c:manualLayout>
              </c:layout>
              <c:numFmt formatCode="0.0%" sourceLinked="0"/>
              <c:spPr>
                <a:noFill/>
                <a:ln>
                  <a:noFill/>
                </a:ln>
                <a:effectLst/>
              </c:spPr>
              <c:txPr>
                <a:bodyPr wrap="square" lIns="38100" tIns="19050" rIns="38100" bIns="19050" anchor="ctr">
                  <a:noAutofit/>
                </a:bodyPr>
                <a:lstStyle/>
                <a:p>
                  <a:pPr>
                    <a:defRPr/>
                  </a:pPr>
                  <a:endParaRPr lang="ja-JP"/>
                </a:p>
              </c:txPr>
              <c:showLegendKey val="0"/>
              <c:showVal val="0"/>
              <c:showCatName val="1"/>
              <c:showSerName val="0"/>
              <c:showPercent val="1"/>
              <c:showBubbleSize val="0"/>
              <c:separator> </c:separator>
              <c:extLst>
                <c:ext xmlns:c15="http://schemas.microsoft.com/office/drawing/2012/chart" uri="{CE6537A1-D6FC-4f65-9D91-7224C49458BB}">
                  <c15:layout>
                    <c:manualLayout>
                      <c:w val="0.24891926873721035"/>
                      <c:h val="4.9277696128413741E-2"/>
                    </c:manualLayout>
                  </c15:layout>
                </c:ext>
                <c:ext xmlns:c16="http://schemas.microsoft.com/office/drawing/2014/chart" uri="{C3380CC4-5D6E-409C-BE32-E72D297353CC}">
                  <c16:uniqueId val="{00000005-876A-4B14-9A46-B583CBC351B7}"/>
                </c:ext>
              </c:extLst>
            </c:dLbl>
            <c:dLbl>
              <c:idx val="4"/>
              <c:layout>
                <c:manualLayout>
                  <c:x val="-0.33591894527817723"/>
                  <c:y val="-0.22945287314835741"/>
                </c:manualLayout>
              </c:layout>
              <c:numFmt formatCode="0.000%" sourceLinked="0"/>
              <c:spPr/>
              <c:txPr>
                <a:bodyPr lIns="38100" tIns="19050" rIns="38100" bIns="19050">
                  <a:noAutofit/>
                </a:bodyPr>
                <a:lstStyle/>
                <a:p>
                  <a:pPr>
                    <a:defRPr/>
                  </a:pPr>
                  <a:endParaRPr lang="ja-JP"/>
                </a:p>
              </c:txPr>
              <c:showLegendKey val="0"/>
              <c:showVal val="0"/>
              <c:showCatName val="1"/>
              <c:showSerName val="0"/>
              <c:showPercent val="1"/>
              <c:showBubbleSize val="0"/>
              <c:separator> </c:separator>
              <c:extLst>
                <c:ext xmlns:c15="http://schemas.microsoft.com/office/drawing/2012/chart" uri="{CE6537A1-D6FC-4f65-9D91-7224C49458BB}">
                  <c15:layout>
                    <c:manualLayout>
                      <c:w val="0.21025993494490638"/>
                      <c:h val="3.7943983066937637E-2"/>
                    </c:manualLayout>
                  </c15:layout>
                </c:ext>
                <c:ext xmlns:c16="http://schemas.microsoft.com/office/drawing/2014/chart" uri="{C3380CC4-5D6E-409C-BE32-E72D297353CC}">
                  <c16:uniqueId val="{00000006-876A-4B14-9A46-B583CBC351B7}"/>
                </c:ext>
              </c:extLst>
            </c:dLbl>
            <c:dLbl>
              <c:idx val="5"/>
              <c:layout>
                <c:manualLayout>
                  <c:x val="-7.7878428370491623E-2"/>
                  <c:y val="-0.28244067365757208"/>
                </c:manualLayout>
              </c:layout>
              <c:numFmt formatCode="0.0%" sourceLinked="0"/>
              <c:spPr/>
              <c:txPr>
                <a:bodyPr lIns="38100" tIns="19050" rIns="38100" bIns="19050">
                  <a:noAutofit/>
                </a:bodyPr>
                <a:lstStyle/>
                <a:p>
                  <a:pPr>
                    <a:defRPr/>
                  </a:pPr>
                  <a:endParaRPr lang="ja-JP"/>
                </a:p>
              </c:txPr>
              <c:showLegendKey val="0"/>
              <c:showVal val="0"/>
              <c:showCatName val="1"/>
              <c:showSerName val="0"/>
              <c:showPercent val="1"/>
              <c:showBubbleSize val="0"/>
              <c:separator> </c:separator>
              <c:extLst>
                <c:ext xmlns:c15="http://schemas.microsoft.com/office/drawing/2012/chart" uri="{CE6537A1-D6FC-4f65-9D91-7224C49458BB}">
                  <c15:layout>
                    <c:manualLayout>
                      <c:w val="0.28407676242537527"/>
                      <c:h val="3.8268022227607702E-2"/>
                    </c:manualLayout>
                  </c15:layout>
                </c:ext>
                <c:ext xmlns:c16="http://schemas.microsoft.com/office/drawing/2014/chart" uri="{C3380CC4-5D6E-409C-BE32-E72D297353CC}">
                  <c16:uniqueId val="{00000007-876A-4B14-9A46-B583CBC351B7}"/>
                </c:ext>
              </c:extLst>
            </c:dLbl>
            <c:dLbl>
              <c:idx val="6"/>
              <c:layout>
                <c:manualLayout>
                  <c:x val="0.30838263411081157"/>
                  <c:y val="-0.27238482482503373"/>
                </c:manualLayout>
              </c:layout>
              <c:numFmt formatCode="0.0%" sourceLinked="0"/>
              <c:spPr/>
              <c:txPr>
                <a:bodyPr lIns="38100" tIns="19050" rIns="38100" bIns="19050" anchorCtr="0">
                  <a:noAutofit/>
                </a:bodyPr>
                <a:lstStyle/>
                <a:p>
                  <a:pPr algn="l">
                    <a:defRPr/>
                  </a:pPr>
                  <a:endParaRPr lang="ja-JP"/>
                </a:p>
              </c:txPr>
              <c:showLegendKey val="0"/>
              <c:showVal val="0"/>
              <c:showCatName val="1"/>
              <c:showSerName val="0"/>
              <c:showPercent val="1"/>
              <c:showBubbleSize val="0"/>
              <c:separator> </c:separator>
              <c:extLst>
                <c:ext xmlns:c15="http://schemas.microsoft.com/office/drawing/2012/chart" uri="{CE6537A1-D6FC-4f65-9D91-7224C49458BB}">
                  <c15:layout>
                    <c:manualLayout>
                      <c:w val="0.25634948800894847"/>
                      <c:h val="8.753436604982856E-2"/>
                    </c:manualLayout>
                  </c15:layout>
                </c:ext>
                <c:ext xmlns:c16="http://schemas.microsoft.com/office/drawing/2014/chart" uri="{C3380CC4-5D6E-409C-BE32-E72D297353CC}">
                  <c16:uniqueId val="{00000008-876A-4B14-9A46-B583CBC351B7}"/>
                </c:ext>
              </c:extLst>
            </c:dLbl>
            <c:dLbl>
              <c:idx val="7"/>
              <c:layout>
                <c:manualLayout>
                  <c:x val="0.30286164013884814"/>
                  <c:y val="-0.15862779844405223"/>
                </c:manualLayout>
              </c:layout>
              <c:numFmt formatCode="0.00%" sourceLinked="0"/>
              <c:spPr/>
              <c:txPr>
                <a:bodyPr lIns="38100" tIns="19050" rIns="38100" bIns="19050" anchorCtr="0">
                  <a:noAutofit/>
                </a:bodyPr>
                <a:lstStyle/>
                <a:p>
                  <a:pPr algn="l">
                    <a:defRPr/>
                  </a:pPr>
                  <a:endParaRPr lang="ja-JP"/>
                </a:p>
              </c:txPr>
              <c:showLegendKey val="0"/>
              <c:showVal val="0"/>
              <c:showCatName val="1"/>
              <c:showSerName val="0"/>
              <c:showPercent val="1"/>
              <c:showBubbleSize val="0"/>
              <c:separator> </c:separator>
              <c:extLst>
                <c:ext xmlns:c15="http://schemas.microsoft.com/office/drawing/2012/chart" uri="{CE6537A1-D6FC-4f65-9D91-7224C49458BB}">
                  <c15:layout>
                    <c:manualLayout>
                      <c:w val="0.33345397487230838"/>
                      <c:h val="0.12203618668560617"/>
                    </c:manualLayout>
                  </c15:layout>
                </c:ext>
                <c:ext xmlns:c16="http://schemas.microsoft.com/office/drawing/2014/chart" uri="{C3380CC4-5D6E-409C-BE32-E72D297353CC}">
                  <c16:uniqueId val="{00000009-876A-4B14-9A46-B583CBC351B7}"/>
                </c:ext>
              </c:extLst>
            </c:dLbl>
            <c:dLbl>
              <c:idx val="8"/>
              <c:layout>
                <c:manualLayout>
                  <c:x val="0.31937735265272488"/>
                  <c:y val="-8.8039501102852413E-2"/>
                </c:manualLayout>
              </c:layout>
              <c:numFmt formatCode="0.00%" sourceLinked="0"/>
              <c:spPr/>
              <c:txPr>
                <a:bodyPr lIns="38100" tIns="19050" rIns="38100" bIns="19050" anchorCtr="0">
                  <a:noAutofit/>
                </a:bodyPr>
                <a:lstStyle/>
                <a:p>
                  <a:pPr algn="l">
                    <a:defRPr/>
                  </a:pPr>
                  <a:endParaRPr lang="ja-JP"/>
                </a:p>
              </c:txPr>
              <c:showLegendKey val="0"/>
              <c:showVal val="0"/>
              <c:showCatName val="1"/>
              <c:showSerName val="0"/>
              <c:showPercent val="1"/>
              <c:showBubbleSize val="0"/>
              <c:separator> </c:separator>
              <c:extLst>
                <c:ext xmlns:c15="http://schemas.microsoft.com/office/drawing/2012/chart" uri="{CE6537A1-D6FC-4f65-9D91-7224C49458BB}">
                  <c15:layout>
                    <c:manualLayout>
                      <c:w val="0.25671157930333538"/>
                      <c:h val="6.0357857465015034E-2"/>
                    </c:manualLayout>
                  </c15:layout>
                </c:ext>
                <c:ext xmlns:c16="http://schemas.microsoft.com/office/drawing/2014/chart" uri="{C3380CC4-5D6E-409C-BE32-E72D297353CC}">
                  <c16:uniqueId val="{0000000A-876A-4B14-9A46-B583CBC351B7}"/>
                </c:ext>
              </c:extLst>
            </c:dLbl>
            <c:dLbl>
              <c:idx val="9"/>
              <c:layout>
                <c:manualLayout>
                  <c:x val="0.3166389419470631"/>
                  <c:y val="-1.6047264433771427E-2"/>
                </c:manualLayout>
              </c:layout>
              <c:numFmt formatCode="0.000%" sourceLinked="0"/>
              <c:spPr>
                <a:noFill/>
                <a:ln>
                  <a:noFill/>
                </a:ln>
                <a:effectLst/>
              </c:spPr>
              <c:txPr>
                <a:bodyPr wrap="square" lIns="38100" tIns="19050" rIns="38100" bIns="19050" anchor="ctr" anchorCtr="0">
                  <a:noAutofit/>
                </a:bodyPr>
                <a:lstStyle/>
                <a:p>
                  <a:pPr algn="l">
                    <a:defRPr/>
                  </a:pPr>
                  <a:endParaRPr lang="ja-JP"/>
                </a:p>
              </c:txPr>
              <c:showLegendKey val="0"/>
              <c:showVal val="0"/>
              <c:showCatName val="1"/>
              <c:showSerName val="0"/>
              <c:showPercent val="1"/>
              <c:showBubbleSize val="0"/>
              <c:separator> </c:separator>
              <c:extLst>
                <c:ext xmlns:c15="http://schemas.microsoft.com/office/drawing/2012/chart" uri="{CE6537A1-D6FC-4f65-9D91-7224C49458BB}">
                  <c15:layout>
                    <c:manualLayout>
                      <c:w val="0.26111682983613688"/>
                      <c:h val="8.7800425790436926E-2"/>
                    </c:manualLayout>
                  </c15:layout>
                </c:ext>
                <c:ext xmlns:c16="http://schemas.microsoft.com/office/drawing/2014/chart" uri="{C3380CC4-5D6E-409C-BE32-E72D297353CC}">
                  <c16:uniqueId val="{0000000B-876A-4B14-9A46-B583CBC351B7}"/>
                </c:ext>
              </c:extLst>
            </c:dLbl>
            <c:numFmt formatCode="0%" sourceLinked="0"/>
            <c:spPr>
              <a:noFill/>
              <a:ln>
                <a:noFill/>
              </a:ln>
              <a:effectLst/>
            </c:spPr>
            <c:showLegendKey val="0"/>
            <c:showVal val="0"/>
            <c:showCatName val="1"/>
            <c:showSerName val="0"/>
            <c:showPercent val="1"/>
            <c:showBubbleSize val="0"/>
            <c:showLeaderLines val="1"/>
            <c:leaderLines>
              <c:spPr>
                <a:ln>
                  <a:solidFill>
                    <a:schemeClr val="bg1">
                      <a:lumMod val="50000"/>
                    </a:schemeClr>
                  </a:solidFill>
                </a:ln>
              </c:spPr>
            </c:leaderLines>
            <c:extLst>
              <c:ext xmlns:c15="http://schemas.microsoft.com/office/drawing/2012/chart" uri="{CE6537A1-D6FC-4f65-9D91-7224C49458BB}"/>
            </c:extLst>
          </c:dLbls>
          <c:cat>
            <c:strRef>
              <c:f>'7.F-gas'!$Y$6:$Y$15</c:f>
              <c:strCache>
                <c:ptCount val="10"/>
                <c:pt idx="0">
                  <c:v>冷蔵庫及び空調機器</c:v>
                </c:pt>
                <c:pt idx="1">
                  <c:v>発泡剤</c:v>
                </c:pt>
                <c:pt idx="2">
                  <c:v>エアゾール・MDI（定量噴射剤）</c:v>
                </c:pt>
                <c:pt idx="3">
                  <c:v>半導体製造</c:v>
                </c:pt>
                <c:pt idx="4">
                  <c:v>液晶製造</c:v>
                </c:pt>
                <c:pt idx="5">
                  <c:v>洗浄剤・溶剤</c:v>
                </c:pt>
                <c:pt idx="6">
                  <c:v>HFCsの製造時の漏出</c:v>
                </c:pt>
                <c:pt idx="7">
                  <c:v>HCFC22製造時の副生HFC23</c:v>
                </c:pt>
                <c:pt idx="8">
                  <c:v>消火剤</c:v>
                </c:pt>
                <c:pt idx="9">
                  <c:v>マグネシウム鋳造</c:v>
                </c:pt>
              </c:strCache>
            </c:strRef>
          </c:cat>
          <c:val>
            <c:numRef>
              <c:f>'7.F-gas'!$BC$40:$BC$49</c:f>
              <c:numCache>
                <c:formatCode>0.0%</c:formatCode>
                <c:ptCount val="10"/>
                <c:pt idx="0">
                  <c:v>0.92255289808002572</c:v>
                </c:pt>
                <c:pt idx="1">
                  <c:v>5.951460061000835E-2</c:v>
                </c:pt>
                <c:pt idx="2">
                  <c:v>1.107860440178971E-2</c:v>
                </c:pt>
                <c:pt idx="3" formatCode="0.00%">
                  <c:v>2.2962325917536474E-3</c:v>
                </c:pt>
                <c:pt idx="4" formatCode="0.000%">
                  <c:v>8.4418178706146639E-6</c:v>
                </c:pt>
                <c:pt idx="5" formatCode="0.00%">
                  <c:v>2.2709586410721689E-3</c:v>
                </c:pt>
                <c:pt idx="6" formatCode="0.00%">
                  <c:v>1.8017793439668417E-3</c:v>
                </c:pt>
                <c:pt idx="7" formatCode="0.00%">
                  <c:v>2.4115690021895609E-4</c:v>
                </c:pt>
                <c:pt idx="8" formatCode="0.00%">
                  <c:v>2.0037615714745216E-4</c:v>
                </c:pt>
                <c:pt idx="9" formatCode="0.000%">
                  <c:v>3.4951456146598701E-5</c:v>
                </c:pt>
              </c:numCache>
            </c:numRef>
          </c:val>
          <c:extLst>
            <c:ext xmlns:c16="http://schemas.microsoft.com/office/drawing/2014/chart" uri="{C3380CC4-5D6E-409C-BE32-E72D297353CC}">
              <c16:uniqueId val="{0000000C-876A-4B14-9A46-B583CBC351B7}"/>
            </c:ext>
          </c:extLst>
        </c:ser>
        <c:dLbls>
          <c:showLegendKey val="0"/>
          <c:showVal val="0"/>
          <c:showCatName val="0"/>
          <c:showSerName val="0"/>
          <c:showPercent val="0"/>
          <c:showBubbleSize val="0"/>
          <c:showLeaderLines val="0"/>
        </c:dLbls>
        <c:firstSliceAng val="0"/>
        <c:holeSize val="20"/>
      </c:doughnutChart>
      <c:spPr>
        <a:noFill/>
        <a:ln w="25400">
          <a:noFill/>
        </a:ln>
      </c:spPr>
    </c:plotArea>
    <c:plotVisOnly val="1"/>
    <c:dispBlanksAs val="zero"/>
    <c:showDLblsOverMax val="0"/>
  </c:chart>
  <c:spPr>
    <a:noFill/>
    <a:ln>
      <a:noFill/>
    </a:ln>
  </c:spPr>
  <c:printSettings>
    <c:headerFooter alignWithMargins="0"/>
    <c:pageMargins b="0.98399999999999999" l="0.78700000000000003" r="0.78700000000000003" t="0.98399999999999999" header="0.51200000000000001" footer="0.51200000000000001"/>
    <c:pageSetup/>
  </c:printSettings>
  <c:userShapes r:id="rId1"/>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9657791955247869"/>
          <c:y val="0.24095817656429466"/>
          <c:w val="0.58343109163857287"/>
          <c:h val="0.59788268595751548"/>
        </c:manualLayout>
      </c:layout>
      <c:doughnutChart>
        <c:varyColors val="1"/>
        <c:ser>
          <c:idx val="1"/>
          <c:order val="0"/>
          <c:tx>
            <c:strRef>
              <c:f>'リンク切公表時非表示（グラフの添え物）'!$BC$52</c:f>
              <c:strCache>
                <c:ptCount val="1"/>
                <c:pt idx="0">
                  <c:v>2018年（速報値）</c:v>
                </c:pt>
              </c:strCache>
            </c:strRef>
          </c:tx>
          <c:spPr>
            <a:noFill/>
            <a:ln>
              <a:noFill/>
            </a:ln>
          </c:spPr>
          <c:dLbls>
            <c:dLbl>
              <c:idx val="0"/>
              <c:layout>
                <c:manualLayout>
                  <c:x val="-2.9610926742868718E-3"/>
                  <c:y val="-0.11740160203310225"/>
                </c:manualLayout>
              </c:layout>
              <c:tx>
                <c:rich>
                  <a:bodyPr wrap="square" lIns="38100" tIns="19050" rIns="38100" bIns="19050" anchor="ctr">
                    <a:noAutofit/>
                  </a:bodyPr>
                  <a:lstStyle/>
                  <a:p>
                    <a:pPr>
                      <a:defRPr/>
                    </a:pPr>
                    <a:fld id="{CBB5B11C-B4EE-49B2-9D6D-81ABBE77164B}" type="SERIESNAME">
                      <a:rPr lang="ja-JP" altLang="en-US" sz="1200" baseline="0"/>
                      <a:pPr>
                        <a:defRPr/>
                      </a:pPr>
                      <a:t>[系列名]</a:t>
                    </a:fld>
                    <a:endParaRPr lang="ja-JP" altLang="en-US" sz="1200" baseline="0"/>
                  </a:p>
                  <a:p>
                    <a:pPr>
                      <a:defRPr/>
                    </a:pPr>
                    <a:fld id="{3015D1E3-44A1-46DB-94A0-1930BA717861}" type="VALUE">
                      <a:rPr lang="ja-JP" altLang="en-US" sz="1200"/>
                      <a:pPr>
                        <a:defRPr/>
                      </a:pPr>
                      <a:t>[値]</a:t>
                    </a:fld>
                    <a:endParaRPr lang="ja-JP" altLang="en-US"/>
                  </a:p>
                </c:rich>
              </c:tx>
              <c:spPr>
                <a:noFill/>
                <a:ln>
                  <a:noFill/>
                </a:ln>
                <a:effectLst/>
              </c:spPr>
              <c:showLegendKey val="0"/>
              <c:showVal val="1"/>
              <c:showCatName val="0"/>
              <c:showSerName val="1"/>
              <c:showPercent val="0"/>
              <c:showBubbleSize val="0"/>
              <c:separator>
</c:separator>
              <c:extLst>
                <c:ext xmlns:c15="http://schemas.microsoft.com/office/drawing/2012/chart" uri="{CE6537A1-D6FC-4f65-9D91-7224C49458BB}">
                  <c15:layout>
                    <c:manualLayout>
                      <c:w val="0.51174827414837964"/>
                      <c:h val="0.13330089591610234"/>
                    </c:manualLayout>
                  </c15:layout>
                  <c15:dlblFieldTable/>
                  <c15:showDataLabelsRange val="0"/>
                </c:ext>
                <c:ext xmlns:c16="http://schemas.microsoft.com/office/drawing/2014/chart" uri="{C3380CC4-5D6E-409C-BE32-E72D297353CC}">
                  <c16:uniqueId val="{00000000-59F2-49E5-9F83-605EA10121A5}"/>
                </c:ext>
              </c:extLst>
            </c:dLbl>
            <c:spPr>
              <a:noFill/>
              <a:ln>
                <a:noFill/>
              </a:ln>
              <a:effectLst/>
            </c:spPr>
            <c:showLegendKey val="0"/>
            <c:showVal val="1"/>
            <c:showCatName val="0"/>
            <c:showSerName val="1"/>
            <c:showPercent val="0"/>
            <c:showBubbleSize val="0"/>
            <c:separator>
</c:separator>
            <c:showLeaderLines val="0"/>
            <c:extLst>
              <c:ext xmlns:c15="http://schemas.microsoft.com/office/drawing/2012/chart" uri="{CE6537A1-D6FC-4f65-9D91-7224C49458BB}"/>
            </c:extLst>
          </c:dLbls>
          <c:cat>
            <c:strRef>
              <c:f>'7.F-gas'!$Y$17:$Y$22</c:f>
              <c:strCache>
                <c:ptCount val="6"/>
                <c:pt idx="0">
                  <c:v>半導体製造</c:v>
                </c:pt>
                <c:pt idx="1">
                  <c:v>液晶製造</c:v>
                </c:pt>
                <c:pt idx="2">
                  <c:v>洗浄剤・溶剤</c:v>
                </c:pt>
                <c:pt idx="3">
                  <c:v>PFCsの製造時の漏出</c:v>
                </c:pt>
                <c:pt idx="4">
                  <c:v>その他</c:v>
                </c:pt>
                <c:pt idx="5">
                  <c:v>アルミニウム精錬</c:v>
                </c:pt>
              </c:strCache>
            </c:strRef>
          </c:cat>
          <c:val>
            <c:numRef>
              <c:f>'リンク切公表時非表示（グラフの添え物）'!$BC$59</c:f>
              <c:numCache>
                <c:formatCode>#,##0"万トン"</c:formatCode>
                <c:ptCount val="1"/>
                <c:pt idx="0">
                  <c:v>350</c:v>
                </c:pt>
              </c:numCache>
            </c:numRef>
          </c:val>
          <c:extLst>
            <c:ext xmlns:c16="http://schemas.microsoft.com/office/drawing/2014/chart" uri="{C3380CC4-5D6E-409C-BE32-E72D297353CC}">
              <c16:uniqueId val="{00000001-59F2-49E5-9F83-605EA10121A5}"/>
            </c:ext>
          </c:extLst>
        </c:ser>
        <c:ser>
          <c:idx val="0"/>
          <c:order val="1"/>
          <c:tx>
            <c:strRef>
              <c:f>'7.F-gas'!$BC$38</c:f>
              <c:strCache>
                <c:ptCount val="1"/>
                <c:pt idx="0">
                  <c:v>2018</c:v>
                </c:pt>
              </c:strCache>
            </c:strRef>
          </c:tx>
          <c:spPr>
            <a:ln>
              <a:solidFill>
                <a:schemeClr val="tx1"/>
              </a:solidFill>
            </a:ln>
          </c:spPr>
          <c:dPt>
            <c:idx val="0"/>
            <c:bubble3D val="0"/>
            <c:spPr>
              <a:solidFill>
                <a:srgbClr val="9999FF"/>
              </a:solidFill>
              <a:ln>
                <a:solidFill>
                  <a:schemeClr val="tx1"/>
                </a:solidFill>
              </a:ln>
            </c:spPr>
            <c:extLst>
              <c:ext xmlns:c16="http://schemas.microsoft.com/office/drawing/2014/chart" uri="{C3380CC4-5D6E-409C-BE32-E72D297353CC}">
                <c16:uniqueId val="{00000002-59F2-49E5-9F83-605EA10121A5}"/>
              </c:ext>
            </c:extLst>
          </c:dPt>
          <c:dPt>
            <c:idx val="1"/>
            <c:bubble3D val="0"/>
            <c:spPr>
              <a:solidFill>
                <a:srgbClr val="9999FF"/>
              </a:solidFill>
              <a:ln>
                <a:solidFill>
                  <a:schemeClr val="tx1"/>
                </a:solidFill>
              </a:ln>
            </c:spPr>
            <c:extLst>
              <c:ext xmlns:c16="http://schemas.microsoft.com/office/drawing/2014/chart" uri="{C3380CC4-5D6E-409C-BE32-E72D297353CC}">
                <c16:uniqueId val="{00000003-59F2-49E5-9F83-605EA10121A5}"/>
              </c:ext>
            </c:extLst>
          </c:dPt>
          <c:dPt>
            <c:idx val="2"/>
            <c:bubble3D val="0"/>
            <c:spPr>
              <a:solidFill>
                <a:srgbClr val="993366"/>
              </a:solidFill>
              <a:ln>
                <a:solidFill>
                  <a:schemeClr val="tx1"/>
                </a:solidFill>
              </a:ln>
            </c:spPr>
            <c:extLst>
              <c:ext xmlns:c16="http://schemas.microsoft.com/office/drawing/2014/chart" uri="{C3380CC4-5D6E-409C-BE32-E72D297353CC}">
                <c16:uniqueId val="{00000004-59F2-49E5-9F83-605EA10121A5}"/>
              </c:ext>
            </c:extLst>
          </c:dPt>
          <c:dPt>
            <c:idx val="3"/>
            <c:bubble3D val="0"/>
            <c:spPr>
              <a:solidFill>
                <a:srgbClr val="FFFFCC"/>
              </a:solidFill>
              <a:ln>
                <a:solidFill>
                  <a:schemeClr val="tx1"/>
                </a:solidFill>
              </a:ln>
            </c:spPr>
            <c:extLst>
              <c:ext xmlns:c16="http://schemas.microsoft.com/office/drawing/2014/chart" uri="{C3380CC4-5D6E-409C-BE32-E72D297353CC}">
                <c16:uniqueId val="{00000005-59F2-49E5-9F83-605EA10121A5}"/>
              </c:ext>
            </c:extLst>
          </c:dPt>
          <c:dPt>
            <c:idx val="4"/>
            <c:bubble3D val="0"/>
            <c:spPr>
              <a:solidFill>
                <a:srgbClr val="CCFFFF"/>
              </a:solidFill>
              <a:ln>
                <a:solidFill>
                  <a:schemeClr val="tx1"/>
                </a:solidFill>
              </a:ln>
            </c:spPr>
            <c:extLst>
              <c:ext xmlns:c16="http://schemas.microsoft.com/office/drawing/2014/chart" uri="{C3380CC4-5D6E-409C-BE32-E72D297353CC}">
                <c16:uniqueId val="{00000006-59F2-49E5-9F83-605EA10121A5}"/>
              </c:ext>
            </c:extLst>
          </c:dPt>
          <c:dLbls>
            <c:dLbl>
              <c:idx val="0"/>
              <c:layout>
                <c:manualLayout>
                  <c:x val="0.13731966409854693"/>
                  <c:y val="0.24102554446865407"/>
                </c:manualLayout>
              </c:layout>
              <c:numFmt formatCode="0.0%" sourceLinked="0"/>
              <c:spPr>
                <a:noFill/>
                <a:ln>
                  <a:noFill/>
                </a:ln>
                <a:effectLst/>
              </c:spPr>
              <c:txPr>
                <a:bodyPr lIns="38100" tIns="19050" rIns="38100" bIns="19050">
                  <a:noAutofit/>
                </a:bodyPr>
                <a:lstStyle/>
                <a:p>
                  <a:pPr>
                    <a:defRPr/>
                  </a:pPr>
                  <a:endParaRPr lang="ja-JP"/>
                </a:p>
              </c:txPr>
              <c:showLegendKey val="0"/>
              <c:showVal val="0"/>
              <c:showCatName val="1"/>
              <c:showSerName val="0"/>
              <c:showPercent val="1"/>
              <c:showBubbleSize val="0"/>
              <c:separator> </c:separator>
              <c:extLst>
                <c:ext xmlns:c15="http://schemas.microsoft.com/office/drawing/2012/chart" uri="{CE6537A1-D6FC-4f65-9D91-7224C49458BB}">
                  <c15:spPr xmlns:c15="http://schemas.microsoft.com/office/drawing/2012/chart">
                    <a:prstGeom prst="rect">
                      <a:avLst/>
                    </a:prstGeom>
                  </c15:spPr>
                  <c15:layout>
                    <c:manualLayout>
                      <c:w val="0.19918388166284112"/>
                      <c:h val="0.12133253188589765"/>
                    </c:manualLayout>
                  </c15:layout>
                </c:ext>
                <c:ext xmlns:c16="http://schemas.microsoft.com/office/drawing/2014/chart" uri="{C3380CC4-5D6E-409C-BE32-E72D297353CC}">
                  <c16:uniqueId val="{00000002-59F2-49E5-9F83-605EA10121A5}"/>
                </c:ext>
              </c:extLst>
            </c:dLbl>
            <c:dLbl>
              <c:idx val="1"/>
              <c:layout>
                <c:manualLayout>
                  <c:x val="0.2339656043391693"/>
                  <c:y val="0.12829599989875992"/>
                </c:manualLayout>
              </c:layout>
              <c:numFmt formatCode="0.0%" sourceLinked="0"/>
              <c:spPr>
                <a:noFill/>
                <a:ln>
                  <a:noFill/>
                </a:ln>
                <a:effectLst/>
              </c:spPr>
              <c:txPr>
                <a:bodyPr lIns="38100" tIns="19050" rIns="38100" bIns="19050">
                  <a:noAutofit/>
                </a:bodyPr>
                <a:lstStyle/>
                <a:p>
                  <a:pPr>
                    <a:defRPr/>
                  </a:pPr>
                  <a:endParaRPr lang="ja-JP"/>
                </a:p>
              </c:txPr>
              <c:showLegendKey val="0"/>
              <c:showVal val="0"/>
              <c:showCatName val="1"/>
              <c:showSerName val="0"/>
              <c:showPercent val="1"/>
              <c:showBubbleSize val="0"/>
              <c:separator> </c:separator>
              <c:extLst>
                <c:ext xmlns:c15="http://schemas.microsoft.com/office/drawing/2012/chart" uri="{CE6537A1-D6FC-4f65-9D91-7224C49458BB}">
                  <c15:spPr xmlns:c15="http://schemas.microsoft.com/office/drawing/2012/chart">
                    <a:prstGeom prst="rect">
                      <a:avLst/>
                    </a:prstGeom>
                  </c15:spPr>
                  <c15:layout>
                    <c:manualLayout>
                      <c:w val="0.15264301278257134"/>
                      <c:h val="0.11145231847899353"/>
                    </c:manualLayout>
                  </c15:layout>
                </c:ext>
                <c:ext xmlns:c16="http://schemas.microsoft.com/office/drawing/2014/chart" uri="{C3380CC4-5D6E-409C-BE32-E72D297353CC}">
                  <c16:uniqueId val="{00000003-59F2-49E5-9F83-605EA10121A5}"/>
                </c:ext>
              </c:extLst>
            </c:dLbl>
            <c:dLbl>
              <c:idx val="2"/>
              <c:layout>
                <c:manualLayout>
                  <c:x val="-8.7482705596707122E-2"/>
                  <c:y val="0.30636643053838869"/>
                </c:manualLayout>
              </c:layout>
              <c:numFmt formatCode="0.0%" sourceLinked="0"/>
              <c:spPr>
                <a:noFill/>
                <a:ln>
                  <a:noFill/>
                </a:ln>
                <a:effectLst/>
              </c:spPr>
              <c:txPr>
                <a:bodyPr lIns="38100" tIns="19050" rIns="38100" bIns="19050">
                  <a:noAutofit/>
                </a:bodyPr>
                <a:lstStyle/>
                <a:p>
                  <a:pPr>
                    <a:defRPr/>
                  </a:pPr>
                  <a:endParaRPr lang="ja-JP"/>
                </a:p>
              </c:txPr>
              <c:showLegendKey val="0"/>
              <c:showVal val="0"/>
              <c:showCatName val="1"/>
              <c:showSerName val="0"/>
              <c:showPercent val="1"/>
              <c:showBubbleSize val="0"/>
              <c:separator> </c:separator>
              <c:extLst>
                <c:ext xmlns:c15="http://schemas.microsoft.com/office/drawing/2012/chart" uri="{CE6537A1-D6FC-4f65-9D91-7224C49458BB}">
                  <c15:spPr xmlns:c15="http://schemas.microsoft.com/office/drawing/2012/chart">
                    <a:prstGeom prst="rect">
                      <a:avLst/>
                    </a:prstGeom>
                  </c15:spPr>
                  <c15:layout>
                    <c:manualLayout>
                      <c:w val="0.25186931672350471"/>
                      <c:h val="0.13941198198979049"/>
                    </c:manualLayout>
                  </c15:layout>
                </c:ext>
                <c:ext xmlns:c16="http://schemas.microsoft.com/office/drawing/2014/chart" uri="{C3380CC4-5D6E-409C-BE32-E72D297353CC}">
                  <c16:uniqueId val="{00000004-59F2-49E5-9F83-605EA10121A5}"/>
                </c:ext>
              </c:extLst>
            </c:dLbl>
            <c:dLbl>
              <c:idx val="3"/>
              <c:layout>
                <c:manualLayout>
                  <c:x val="-0.17609192967492782"/>
                  <c:y val="-0.17993029723244769"/>
                </c:manualLayout>
              </c:layout>
              <c:numFmt formatCode="0.0%" sourceLinked="0"/>
              <c:spPr>
                <a:noFill/>
                <a:ln>
                  <a:noFill/>
                </a:ln>
                <a:effectLst/>
              </c:spPr>
              <c:txPr>
                <a:bodyPr lIns="38100" tIns="19050" rIns="38100" bIns="19050">
                  <a:noAutofit/>
                </a:bodyPr>
                <a:lstStyle/>
                <a:p>
                  <a:pPr>
                    <a:defRPr/>
                  </a:pPr>
                  <a:endParaRPr lang="ja-JP"/>
                </a:p>
              </c:txPr>
              <c:showLegendKey val="0"/>
              <c:showVal val="0"/>
              <c:showCatName val="1"/>
              <c:showSerName val="0"/>
              <c:showPercent val="1"/>
              <c:showBubbleSize val="0"/>
              <c:separator> </c:separator>
              <c:extLst>
                <c:ext xmlns:c15="http://schemas.microsoft.com/office/drawing/2012/chart" uri="{CE6537A1-D6FC-4f65-9D91-7224C49458BB}">
                  <c15:spPr xmlns:c15="http://schemas.microsoft.com/office/drawing/2012/chart">
                    <a:prstGeom prst="rect">
                      <a:avLst/>
                    </a:prstGeom>
                  </c15:spPr>
                  <c15:layout>
                    <c:manualLayout>
                      <c:w val="0.28800926818047567"/>
                      <c:h val="0.10796383727202201"/>
                    </c:manualLayout>
                  </c15:layout>
                </c:ext>
                <c:ext xmlns:c16="http://schemas.microsoft.com/office/drawing/2014/chart" uri="{C3380CC4-5D6E-409C-BE32-E72D297353CC}">
                  <c16:uniqueId val="{00000005-59F2-49E5-9F83-605EA10121A5}"/>
                </c:ext>
              </c:extLst>
            </c:dLbl>
            <c:dLbl>
              <c:idx val="4"/>
              <c:layout>
                <c:manualLayout>
                  <c:x val="0.11601747388284173"/>
                  <c:y val="-0.20829473739341708"/>
                </c:manualLayout>
              </c:layout>
              <c:numFmt formatCode="0.0%" sourceLinked="0"/>
              <c:spPr>
                <a:noFill/>
                <a:ln>
                  <a:noFill/>
                </a:ln>
                <a:effectLst/>
              </c:spPr>
              <c:txPr>
                <a:bodyPr lIns="38100" tIns="19050" rIns="38100" bIns="19050">
                  <a:noAutofit/>
                </a:bodyPr>
                <a:lstStyle/>
                <a:p>
                  <a:pPr>
                    <a:defRPr/>
                  </a:pPr>
                  <a:endParaRPr lang="ja-JP"/>
                </a:p>
              </c:txPr>
              <c:showLegendKey val="0"/>
              <c:showVal val="0"/>
              <c:showCatName val="1"/>
              <c:showSerName val="0"/>
              <c:showPercent val="1"/>
              <c:showBubbleSize val="0"/>
              <c:separator> </c:separator>
              <c:extLst>
                <c:ext xmlns:c15="http://schemas.microsoft.com/office/drawing/2012/chart" uri="{CE6537A1-D6FC-4f65-9D91-7224C49458BB}">
                  <c15:spPr xmlns:c15="http://schemas.microsoft.com/office/drawing/2012/chart">
                    <a:prstGeom prst="rect">
                      <a:avLst/>
                    </a:prstGeom>
                  </c15:spPr>
                  <c15:layout>
                    <c:manualLayout>
                      <c:w val="0.20048130246515999"/>
                      <c:h val="5.501534968071127E-2"/>
                    </c:manualLayout>
                  </c15:layout>
                </c:ext>
                <c:ext xmlns:c16="http://schemas.microsoft.com/office/drawing/2014/chart" uri="{C3380CC4-5D6E-409C-BE32-E72D297353CC}">
                  <c16:uniqueId val="{00000006-59F2-49E5-9F83-605EA10121A5}"/>
                </c:ext>
              </c:extLst>
            </c:dLbl>
            <c:dLbl>
              <c:idx val="5"/>
              <c:delete val="1"/>
              <c:extLst>
                <c:ext xmlns:c15="http://schemas.microsoft.com/office/drawing/2012/chart" uri="{CE6537A1-D6FC-4f65-9D91-7224C49458BB}"/>
                <c:ext xmlns:c16="http://schemas.microsoft.com/office/drawing/2014/chart" uri="{C3380CC4-5D6E-409C-BE32-E72D297353CC}">
                  <c16:uniqueId val="{00000007-59F2-49E5-9F83-605EA10121A5}"/>
                </c:ext>
              </c:extLst>
            </c:dLbl>
            <c:dLbl>
              <c:idx val="6"/>
              <c:layout>
                <c:manualLayout>
                  <c:x val="-0.24430262135023451"/>
                  <c:y val="-0.25934131556700335"/>
                </c:manualLayout>
              </c:layout>
              <c:showLegendKey val="0"/>
              <c:showVal val="0"/>
              <c:showCatName val="1"/>
              <c:showSerName val="0"/>
              <c:showPercent val="1"/>
              <c:showBubbleSize val="0"/>
              <c:separator> </c:separator>
              <c:extLst>
                <c:ext xmlns:c15="http://schemas.microsoft.com/office/drawing/2012/chart" uri="{CE6537A1-D6FC-4f65-9D91-7224C49458BB}">
                  <c15:layout>
                    <c:manualLayout>
                      <c:w val="0.51228417235642121"/>
                      <c:h val="6.4998871842654335E-2"/>
                    </c:manualLayout>
                  </c15:layout>
                </c:ext>
                <c:ext xmlns:c16="http://schemas.microsoft.com/office/drawing/2014/chart" uri="{C3380CC4-5D6E-409C-BE32-E72D297353CC}">
                  <c16:uniqueId val="{00000008-59F2-49E5-9F83-605EA10121A5}"/>
                </c:ext>
              </c:extLst>
            </c:dLbl>
            <c:dLbl>
              <c:idx val="7"/>
              <c:layout>
                <c:manualLayout>
                  <c:x val="0.1393174047597264"/>
                  <c:y val="-0.19764944629931169"/>
                </c:manualLayout>
              </c:layout>
              <c:showLegendKey val="0"/>
              <c:showVal val="0"/>
              <c:showCatName val="1"/>
              <c:showSerName val="0"/>
              <c:showPercent val="1"/>
              <c:showBubbleSize val="0"/>
              <c:separator> </c:separator>
              <c:extLst>
                <c:ext xmlns:c15="http://schemas.microsoft.com/office/drawing/2012/chart" uri="{CE6537A1-D6FC-4f65-9D91-7224C49458BB}">
                  <c15:layout>
                    <c:manualLayout>
                      <c:w val="0.23117368273713032"/>
                      <c:h val="5.4691314092027342E-2"/>
                    </c:manualLayout>
                  </c15:layout>
                </c:ext>
                <c:ext xmlns:c16="http://schemas.microsoft.com/office/drawing/2014/chart" uri="{C3380CC4-5D6E-409C-BE32-E72D297353CC}">
                  <c16:uniqueId val="{00000009-59F2-49E5-9F83-605EA10121A5}"/>
                </c:ext>
              </c:extLst>
            </c:dLbl>
            <c:dLbl>
              <c:idx val="8"/>
              <c:layout>
                <c:manualLayout>
                  <c:x val="0.16894859471325335"/>
                  <c:y val="-0.15292684411204183"/>
                </c:manualLayout>
              </c:layout>
              <c:showLegendKey val="0"/>
              <c:showVal val="0"/>
              <c:showCatName val="1"/>
              <c:showSerName val="0"/>
              <c:showPercent val="1"/>
              <c:showBubbleSize val="0"/>
              <c:separator> </c:separator>
              <c:extLst>
                <c:ext xmlns:c15="http://schemas.microsoft.com/office/drawing/2012/chart" uri="{CE6537A1-D6FC-4f65-9D91-7224C49458BB}">
                  <c15:layout>
                    <c:manualLayout>
                      <c:w val="0.28467444998430447"/>
                      <c:h val="4.3471397291306176E-2"/>
                    </c:manualLayout>
                  </c15:layout>
                </c:ext>
                <c:ext xmlns:c16="http://schemas.microsoft.com/office/drawing/2014/chart" uri="{C3380CC4-5D6E-409C-BE32-E72D297353CC}">
                  <c16:uniqueId val="{0000000A-59F2-49E5-9F83-605EA10121A5}"/>
                </c:ext>
              </c:extLst>
            </c:dLbl>
            <c:numFmt formatCode="0.00%" sourceLinked="0"/>
            <c:spPr>
              <a:solidFill>
                <a:sysClr val="window" lastClr="FFFFFF"/>
              </a:solidFill>
              <a:ln>
                <a:solidFill>
                  <a:sysClr val="windowText" lastClr="000000">
                    <a:lumMod val="65000"/>
                    <a:lumOff val="35000"/>
                  </a:sysClr>
                </a:solidFill>
              </a:ln>
              <a:effectLst/>
            </c:spPr>
            <c:txPr>
              <a:bodyPr lIns="38100" tIns="19050" rIns="38100" bIns="19050">
                <a:noAutofit/>
              </a:bodyPr>
              <a:lstStyle/>
              <a:p>
                <a:pPr>
                  <a:defRPr/>
                </a:pPr>
                <a:endParaRPr lang="ja-JP"/>
              </a:p>
            </c:txPr>
            <c:showLegendKey val="0"/>
            <c:showVal val="0"/>
            <c:showCatName val="1"/>
            <c:showSerName val="0"/>
            <c:showPercent val="1"/>
            <c:showBubbleSize val="0"/>
            <c:separator> </c:separator>
            <c:showLeaderLines val="1"/>
            <c:leaderLines>
              <c:spPr>
                <a:ln>
                  <a:solidFill>
                    <a:sysClr val="window" lastClr="FFFFFF">
                      <a:lumMod val="50000"/>
                    </a:sysClr>
                  </a:solidFill>
                </a:ln>
              </c:spPr>
            </c:leaderLines>
            <c:extLst>
              <c:ext xmlns:c15="http://schemas.microsoft.com/office/drawing/2012/chart" uri="{CE6537A1-D6FC-4f65-9D91-7224C49458BB}">
                <c15:spPr xmlns:c15="http://schemas.microsoft.com/office/drawing/2012/chart">
                  <a:prstGeom prst="rect">
                    <a:avLst/>
                  </a:prstGeom>
                </c15:spPr>
              </c:ext>
            </c:extLst>
          </c:dLbls>
          <c:cat>
            <c:strRef>
              <c:f>'7.F-gas'!$Y$17:$Y$22</c:f>
              <c:strCache>
                <c:ptCount val="6"/>
                <c:pt idx="0">
                  <c:v>半導体製造</c:v>
                </c:pt>
                <c:pt idx="1">
                  <c:v>液晶製造</c:v>
                </c:pt>
                <c:pt idx="2">
                  <c:v>洗浄剤・溶剤</c:v>
                </c:pt>
                <c:pt idx="3">
                  <c:v>PFCsの製造時の漏出</c:v>
                </c:pt>
                <c:pt idx="4">
                  <c:v>その他</c:v>
                </c:pt>
                <c:pt idx="5">
                  <c:v>アルミニウム精錬</c:v>
                </c:pt>
              </c:strCache>
            </c:strRef>
          </c:cat>
          <c:val>
            <c:numRef>
              <c:f>'7.F-gas'!$BC$51:$BC$56</c:f>
              <c:numCache>
                <c:formatCode>0.0%</c:formatCode>
                <c:ptCount val="6"/>
                <c:pt idx="0">
                  <c:v>0.50944423589280408</c:v>
                </c:pt>
                <c:pt idx="1">
                  <c:v>2.2571531427930478E-2</c:v>
                </c:pt>
                <c:pt idx="2">
                  <c:v>0.43166128117061769</c:v>
                </c:pt>
                <c:pt idx="3">
                  <c:v>2.5060316341379972E-2</c:v>
                </c:pt>
                <c:pt idx="4" formatCode="#0.0%;[Red]\-#0.0%">
                  <c:v>1.1262635167267783E-2</c:v>
                </c:pt>
                <c:pt idx="5" formatCode="0%">
                  <c:v>0</c:v>
                </c:pt>
              </c:numCache>
            </c:numRef>
          </c:val>
          <c:extLst>
            <c:ext xmlns:c16="http://schemas.microsoft.com/office/drawing/2014/chart" uri="{C3380CC4-5D6E-409C-BE32-E72D297353CC}">
              <c16:uniqueId val="{0000000C-59F2-49E5-9F83-605EA10121A5}"/>
            </c:ext>
          </c:extLst>
        </c:ser>
        <c:dLbls>
          <c:showLegendKey val="0"/>
          <c:showVal val="0"/>
          <c:showCatName val="0"/>
          <c:showSerName val="0"/>
          <c:showPercent val="0"/>
          <c:showBubbleSize val="0"/>
          <c:showLeaderLines val="0"/>
        </c:dLbls>
        <c:firstSliceAng val="0"/>
        <c:holeSize val="20"/>
      </c:doughnutChart>
      <c:spPr>
        <a:noFill/>
        <a:ln w="25400">
          <a:noFill/>
        </a:ln>
      </c:spPr>
    </c:plotArea>
    <c:plotVisOnly val="1"/>
    <c:dispBlanksAs val="zero"/>
    <c:showDLblsOverMax val="0"/>
  </c:chart>
  <c:spPr>
    <a:noFill/>
    <a:ln>
      <a:noFill/>
    </a:ln>
  </c:spPr>
  <c:printSettings>
    <c:headerFooter alignWithMargins="0"/>
    <c:pageMargins b="0.98399999999999999" l="0.78700000000000003" r="0.78700000000000003" t="0.98399999999999999" header="0.51200000000000001" footer="0.51200000000000001"/>
    <c:pageSetup/>
  </c:printSettings>
  <c:userShapes r:id="rId2"/>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20195095486111111"/>
          <c:y val="0.22102105655814669"/>
          <c:w val="0.61215874565972217"/>
          <c:h val="0.58054410043347959"/>
        </c:manualLayout>
      </c:layout>
      <c:doughnutChart>
        <c:varyColors val="1"/>
        <c:ser>
          <c:idx val="1"/>
          <c:order val="0"/>
          <c:tx>
            <c:strRef>
              <c:f>'リンク切公表時非表示（グラフの添え物）'!$BC$52</c:f>
              <c:strCache>
                <c:ptCount val="1"/>
                <c:pt idx="0">
                  <c:v>2018年（速報値）</c:v>
                </c:pt>
              </c:strCache>
            </c:strRef>
          </c:tx>
          <c:spPr>
            <a:noFill/>
            <a:ln>
              <a:noFill/>
            </a:ln>
          </c:spPr>
          <c:dLbls>
            <c:dLbl>
              <c:idx val="0"/>
              <c:layout>
                <c:manualLayout>
                  <c:x val="5.4921868628826313E-3"/>
                  <c:y val="-0.11635849397145574"/>
                </c:manualLayout>
              </c:layout>
              <c:tx>
                <c:rich>
                  <a:bodyPr wrap="square" lIns="38100" tIns="19050" rIns="38100" bIns="19050" anchor="ctr">
                    <a:noAutofit/>
                  </a:bodyPr>
                  <a:lstStyle/>
                  <a:p>
                    <a:pPr>
                      <a:defRPr/>
                    </a:pPr>
                    <a:fld id="{CBB5B11C-B4EE-49B2-9D6D-81ABBE77164B}" type="SERIESNAME">
                      <a:rPr lang="ja-JP" altLang="en-US" sz="1200" baseline="0"/>
                      <a:pPr>
                        <a:defRPr/>
                      </a:pPr>
                      <a:t>[系列名]</a:t>
                    </a:fld>
                    <a:endParaRPr lang="ja-JP" altLang="en-US" sz="1200" baseline="0"/>
                  </a:p>
                  <a:p>
                    <a:pPr>
                      <a:defRPr/>
                    </a:pPr>
                    <a:fld id="{3015D1E3-44A1-46DB-94A0-1930BA717861}" type="VALUE">
                      <a:rPr lang="ja-JP" altLang="en-US" sz="1200"/>
                      <a:pPr>
                        <a:defRPr/>
                      </a:pPr>
                      <a:t>[値]</a:t>
                    </a:fld>
                    <a:endParaRPr lang="ja-JP" altLang="en-US"/>
                  </a:p>
                </c:rich>
              </c:tx>
              <c:spPr>
                <a:noFill/>
                <a:ln>
                  <a:noFill/>
                </a:ln>
                <a:effectLst/>
              </c:spPr>
              <c:showLegendKey val="0"/>
              <c:showVal val="1"/>
              <c:showCatName val="0"/>
              <c:showSerName val="1"/>
              <c:showPercent val="0"/>
              <c:showBubbleSize val="0"/>
              <c:separator>
</c:separator>
              <c:extLst>
                <c:ext xmlns:c15="http://schemas.microsoft.com/office/drawing/2012/chart" uri="{CE6537A1-D6FC-4f65-9D91-7224C49458BB}">
                  <c15:layout>
                    <c:manualLayout>
                      <c:w val="0.49067746116995126"/>
                      <c:h val="0.12646473317852946"/>
                    </c:manualLayout>
                  </c15:layout>
                  <c15:dlblFieldTable/>
                  <c15:showDataLabelsRange val="0"/>
                </c:ext>
                <c:ext xmlns:c16="http://schemas.microsoft.com/office/drawing/2014/chart" uri="{C3380CC4-5D6E-409C-BE32-E72D297353CC}">
                  <c16:uniqueId val="{00000000-EBE2-495A-9E98-1F83FCB08B18}"/>
                </c:ext>
              </c:extLst>
            </c:dLbl>
            <c:spPr>
              <a:noFill/>
              <a:ln>
                <a:noFill/>
              </a:ln>
              <a:effectLst/>
            </c:spPr>
            <c:showLegendKey val="0"/>
            <c:showVal val="1"/>
            <c:showCatName val="0"/>
            <c:showSerName val="1"/>
            <c:showPercent val="0"/>
            <c:showBubbleSize val="0"/>
            <c:separator>
</c:separator>
            <c:showLeaderLines val="0"/>
            <c:extLst>
              <c:ext xmlns:c15="http://schemas.microsoft.com/office/drawing/2012/chart" uri="{CE6537A1-D6FC-4f65-9D91-7224C49458BB}"/>
            </c:extLst>
          </c:dLbls>
          <c:cat>
            <c:strRef>
              <c:f>'7.F-gas'!$Y$24:$Y$29</c:f>
              <c:strCache>
                <c:ptCount val="6"/>
                <c:pt idx="0">
                  <c:v>粒子加速器等</c:v>
                </c:pt>
                <c:pt idx="1">
                  <c:v>電気絶縁ガス使用機器</c:v>
                </c:pt>
                <c:pt idx="2">
                  <c:v>マグネシウム鋳造</c:v>
                </c:pt>
                <c:pt idx="3">
                  <c:v>半導体製造</c:v>
                </c:pt>
                <c:pt idx="4">
                  <c:v>液晶製造</c:v>
                </c:pt>
                <c:pt idx="5">
                  <c:v>SF6 製造時の漏出</c:v>
                </c:pt>
              </c:strCache>
            </c:strRef>
          </c:cat>
          <c:val>
            <c:numRef>
              <c:f>'リンク切公表時非表示（グラフの添え物）'!$BC$62</c:f>
              <c:numCache>
                <c:formatCode>#,##0"万トン"</c:formatCode>
                <c:ptCount val="1"/>
                <c:pt idx="0">
                  <c:v>210</c:v>
                </c:pt>
              </c:numCache>
            </c:numRef>
          </c:val>
          <c:extLst>
            <c:ext xmlns:c16="http://schemas.microsoft.com/office/drawing/2014/chart" uri="{C3380CC4-5D6E-409C-BE32-E72D297353CC}">
              <c16:uniqueId val="{00000001-EBE2-495A-9E98-1F83FCB08B18}"/>
            </c:ext>
          </c:extLst>
        </c:ser>
        <c:ser>
          <c:idx val="0"/>
          <c:order val="1"/>
          <c:tx>
            <c:strRef>
              <c:f>'7.F-gas'!$BC$38</c:f>
              <c:strCache>
                <c:ptCount val="1"/>
                <c:pt idx="0">
                  <c:v>2018</c:v>
                </c:pt>
              </c:strCache>
            </c:strRef>
          </c:tx>
          <c:spPr>
            <a:ln>
              <a:solidFill>
                <a:schemeClr val="tx1"/>
              </a:solidFill>
            </a:ln>
          </c:spPr>
          <c:dPt>
            <c:idx val="0"/>
            <c:bubble3D val="0"/>
            <c:spPr>
              <a:solidFill>
                <a:srgbClr val="9999FF"/>
              </a:solidFill>
              <a:ln>
                <a:solidFill>
                  <a:schemeClr val="tx1"/>
                </a:solidFill>
              </a:ln>
            </c:spPr>
            <c:extLst>
              <c:ext xmlns:c16="http://schemas.microsoft.com/office/drawing/2014/chart" uri="{C3380CC4-5D6E-409C-BE32-E72D297353CC}">
                <c16:uniqueId val="{00000002-EBE2-495A-9E98-1F83FCB08B18}"/>
              </c:ext>
            </c:extLst>
          </c:dPt>
          <c:dPt>
            <c:idx val="1"/>
            <c:bubble3D val="0"/>
            <c:spPr>
              <a:solidFill>
                <a:srgbClr val="993366"/>
              </a:solidFill>
              <a:ln>
                <a:solidFill>
                  <a:schemeClr val="tx1"/>
                </a:solidFill>
              </a:ln>
            </c:spPr>
            <c:extLst>
              <c:ext xmlns:c16="http://schemas.microsoft.com/office/drawing/2014/chart" uri="{C3380CC4-5D6E-409C-BE32-E72D297353CC}">
                <c16:uniqueId val="{00000003-EBE2-495A-9E98-1F83FCB08B18}"/>
              </c:ext>
            </c:extLst>
          </c:dPt>
          <c:dPt>
            <c:idx val="2"/>
            <c:bubble3D val="0"/>
            <c:spPr>
              <a:solidFill>
                <a:srgbClr val="CCFFFF"/>
              </a:solidFill>
              <a:ln>
                <a:solidFill>
                  <a:schemeClr val="tx1"/>
                </a:solidFill>
              </a:ln>
            </c:spPr>
            <c:extLst>
              <c:ext xmlns:c16="http://schemas.microsoft.com/office/drawing/2014/chart" uri="{C3380CC4-5D6E-409C-BE32-E72D297353CC}">
                <c16:uniqueId val="{00000004-EBE2-495A-9E98-1F83FCB08B18}"/>
              </c:ext>
            </c:extLst>
          </c:dPt>
          <c:dPt>
            <c:idx val="3"/>
            <c:bubble3D val="0"/>
            <c:spPr>
              <a:solidFill>
                <a:srgbClr val="FFFFCC"/>
              </a:solidFill>
              <a:ln>
                <a:solidFill>
                  <a:schemeClr val="tx1"/>
                </a:solidFill>
              </a:ln>
            </c:spPr>
            <c:extLst>
              <c:ext xmlns:c16="http://schemas.microsoft.com/office/drawing/2014/chart" uri="{C3380CC4-5D6E-409C-BE32-E72D297353CC}">
                <c16:uniqueId val="{00000005-EBE2-495A-9E98-1F83FCB08B18}"/>
              </c:ext>
            </c:extLst>
          </c:dPt>
          <c:dPt>
            <c:idx val="4"/>
            <c:bubble3D val="0"/>
            <c:spPr>
              <a:solidFill>
                <a:srgbClr val="FFFFCC"/>
              </a:solidFill>
              <a:ln>
                <a:solidFill>
                  <a:schemeClr val="tx1"/>
                </a:solidFill>
              </a:ln>
            </c:spPr>
            <c:extLst>
              <c:ext xmlns:c16="http://schemas.microsoft.com/office/drawing/2014/chart" uri="{C3380CC4-5D6E-409C-BE32-E72D297353CC}">
                <c16:uniqueId val="{00000006-EBE2-495A-9E98-1F83FCB08B18}"/>
              </c:ext>
            </c:extLst>
          </c:dPt>
          <c:dPt>
            <c:idx val="5"/>
            <c:bubble3D val="0"/>
            <c:spPr>
              <a:solidFill>
                <a:srgbClr val="FCD5B5"/>
              </a:solidFill>
              <a:ln>
                <a:solidFill>
                  <a:schemeClr val="tx1"/>
                </a:solidFill>
              </a:ln>
            </c:spPr>
            <c:extLst>
              <c:ext xmlns:c16="http://schemas.microsoft.com/office/drawing/2014/chart" uri="{C3380CC4-5D6E-409C-BE32-E72D297353CC}">
                <c16:uniqueId val="{00000007-EBE2-495A-9E98-1F83FCB08B18}"/>
              </c:ext>
            </c:extLst>
          </c:dPt>
          <c:dLbls>
            <c:dLbl>
              <c:idx val="0"/>
              <c:layout>
                <c:manualLayout>
                  <c:x val="7.2224766112556293E-2"/>
                  <c:y val="-0.24485445392853461"/>
                </c:manualLayout>
              </c:layout>
              <c:numFmt formatCode="0.0%" sourceLinked="0"/>
              <c:spPr>
                <a:noFill/>
                <a:ln>
                  <a:noFill/>
                </a:ln>
                <a:effectLst/>
              </c:spPr>
              <c:txPr>
                <a:bodyPr wrap="square" lIns="38100" tIns="19050" rIns="38100" bIns="19050" anchor="ctr">
                  <a:noAutofit/>
                </a:bodyPr>
                <a:lstStyle/>
                <a:p>
                  <a:pPr>
                    <a:defRPr/>
                  </a:pPr>
                  <a:endParaRPr lang="ja-JP"/>
                </a:p>
              </c:txPr>
              <c:showLegendKey val="0"/>
              <c:showVal val="0"/>
              <c:showCatName val="1"/>
              <c:showSerName val="0"/>
              <c:showPercent val="1"/>
              <c:showBubbleSize val="0"/>
              <c:extLst>
                <c:ext xmlns:c15="http://schemas.microsoft.com/office/drawing/2012/chart" uri="{CE6537A1-D6FC-4f65-9D91-7224C49458BB}">
                  <c15:layout>
                    <c:manualLayout>
                      <c:w val="0.17859826054774239"/>
                      <c:h val="0.10302160750667165"/>
                    </c:manualLayout>
                  </c15:layout>
                </c:ext>
                <c:ext xmlns:c16="http://schemas.microsoft.com/office/drawing/2014/chart" uri="{C3380CC4-5D6E-409C-BE32-E72D297353CC}">
                  <c16:uniqueId val="{00000002-EBE2-495A-9E98-1F83FCB08B18}"/>
                </c:ext>
              </c:extLst>
            </c:dLbl>
            <c:dLbl>
              <c:idx val="1"/>
              <c:layout>
                <c:manualLayout>
                  <c:x val="-0.21885575499629903"/>
                  <c:y val="7.0854027375247389E-2"/>
                </c:manualLayout>
              </c:layout>
              <c:numFmt formatCode="0.0%" sourceLinked="0"/>
              <c:spPr>
                <a:noFill/>
                <a:ln>
                  <a:noFill/>
                </a:ln>
                <a:effectLst/>
              </c:spPr>
              <c:txPr>
                <a:bodyPr wrap="square" lIns="38100" tIns="19050" rIns="38100" bIns="19050" anchor="ctr">
                  <a:noAutofit/>
                </a:bodyPr>
                <a:lstStyle/>
                <a:p>
                  <a:pPr>
                    <a:defRPr/>
                  </a:pPr>
                  <a:endParaRPr lang="ja-JP"/>
                </a:p>
              </c:txPr>
              <c:showLegendKey val="0"/>
              <c:showVal val="0"/>
              <c:showCatName val="1"/>
              <c:showSerName val="0"/>
              <c:showPercent val="1"/>
              <c:showBubbleSize val="0"/>
              <c:extLst>
                <c:ext xmlns:c15="http://schemas.microsoft.com/office/drawing/2012/chart" uri="{CE6537A1-D6FC-4f65-9D91-7224C49458BB}">
                  <c15:layout>
                    <c:manualLayout>
                      <c:w val="0.25422649888971127"/>
                      <c:h val="9.7615656116387839E-2"/>
                    </c:manualLayout>
                  </c15:layout>
                </c:ext>
                <c:ext xmlns:c16="http://schemas.microsoft.com/office/drawing/2014/chart" uri="{C3380CC4-5D6E-409C-BE32-E72D297353CC}">
                  <c16:uniqueId val="{00000003-EBE2-495A-9E98-1F83FCB08B18}"/>
                </c:ext>
              </c:extLst>
            </c:dLbl>
            <c:dLbl>
              <c:idx val="2"/>
              <c:layout>
                <c:manualLayout>
                  <c:x val="-0.18287472242783123"/>
                  <c:y val="4.1469769577319293E-2"/>
                </c:manualLayout>
              </c:layout>
              <c:numFmt formatCode="0.0%" sourceLinked="0"/>
              <c:spPr/>
              <c:txPr>
                <a:bodyPr lIns="38100" tIns="19050" rIns="38100" bIns="19050">
                  <a:noAutofit/>
                </a:bodyPr>
                <a:lstStyle/>
                <a:p>
                  <a:pPr>
                    <a:defRPr/>
                  </a:pPr>
                  <a:endParaRPr lang="ja-JP"/>
                </a:p>
              </c:txPr>
              <c:showLegendKey val="0"/>
              <c:showVal val="0"/>
              <c:showCatName val="1"/>
              <c:showSerName val="0"/>
              <c:showPercent val="1"/>
              <c:showBubbleSize val="0"/>
              <c:extLst>
                <c:ext xmlns:c15="http://schemas.microsoft.com/office/drawing/2012/chart" uri="{CE6537A1-D6FC-4f65-9D91-7224C49458BB}">
                  <c15:layout>
                    <c:manualLayout>
                      <c:w val="0.20416413767579572"/>
                      <c:h val="0.11862171080949235"/>
                    </c:manualLayout>
                  </c15:layout>
                </c:ext>
                <c:ext xmlns:c16="http://schemas.microsoft.com/office/drawing/2014/chart" uri="{C3380CC4-5D6E-409C-BE32-E72D297353CC}">
                  <c16:uniqueId val="{00000004-EBE2-495A-9E98-1F83FCB08B18}"/>
                </c:ext>
              </c:extLst>
            </c:dLbl>
            <c:dLbl>
              <c:idx val="3"/>
              <c:layout>
                <c:manualLayout>
                  <c:x val="-0.17977183567727609"/>
                  <c:y val="-0.12851318545725846"/>
                </c:manualLayout>
              </c:layout>
              <c:numFmt formatCode="0.0%" sourceLinked="0"/>
              <c:spPr>
                <a:noFill/>
                <a:ln>
                  <a:noFill/>
                </a:ln>
                <a:effectLst/>
              </c:spPr>
              <c:txPr>
                <a:bodyPr wrap="square" lIns="38100" tIns="19050" rIns="38100" bIns="19050" anchor="ctr">
                  <a:noAutofit/>
                </a:bodyPr>
                <a:lstStyle/>
                <a:p>
                  <a:pPr>
                    <a:defRPr/>
                  </a:pPr>
                  <a:endParaRPr lang="ja-JP"/>
                </a:p>
              </c:txPr>
              <c:showLegendKey val="0"/>
              <c:showVal val="0"/>
              <c:showCatName val="1"/>
              <c:showSerName val="0"/>
              <c:showPercent val="1"/>
              <c:showBubbleSize val="0"/>
              <c:separator>
</c:separator>
              <c:extLst>
                <c:ext xmlns:c15="http://schemas.microsoft.com/office/drawing/2012/chart" uri="{CE6537A1-D6FC-4f65-9D91-7224C49458BB}">
                  <c15:layout>
                    <c:manualLayout>
                      <c:w val="0.16238989637305701"/>
                      <c:h val="0.10796384401274067"/>
                    </c:manualLayout>
                  </c15:layout>
                </c:ext>
                <c:ext xmlns:c16="http://schemas.microsoft.com/office/drawing/2014/chart" uri="{C3380CC4-5D6E-409C-BE32-E72D297353CC}">
                  <c16:uniqueId val="{00000005-EBE2-495A-9E98-1F83FCB08B18}"/>
                </c:ext>
              </c:extLst>
            </c:dLbl>
            <c:dLbl>
              <c:idx val="4"/>
              <c:layout>
                <c:manualLayout>
                  <c:x val="-0.12922446336047372"/>
                  <c:y val="-0.15170466871359292"/>
                </c:manualLayout>
              </c:layout>
              <c:numFmt formatCode="0.0%" sourceLinked="0"/>
              <c:spPr/>
              <c:txPr>
                <a:bodyPr lIns="38100" tIns="19050" rIns="38100" bIns="19050">
                  <a:noAutofit/>
                </a:bodyPr>
                <a:lstStyle/>
                <a:p>
                  <a:pPr>
                    <a:defRPr/>
                  </a:pPr>
                  <a:endParaRPr lang="ja-JP"/>
                </a:p>
              </c:txPr>
              <c:showLegendKey val="0"/>
              <c:showVal val="0"/>
              <c:showCatName val="1"/>
              <c:showSerName val="0"/>
              <c:showPercent val="1"/>
              <c:showBubbleSize val="0"/>
              <c:separator>
</c:separator>
              <c:extLst>
                <c:ext xmlns:c15="http://schemas.microsoft.com/office/drawing/2012/chart" uri="{CE6537A1-D6FC-4f65-9D91-7224C49458BB}">
                  <c15:layout>
                    <c:manualLayout>
                      <c:w val="0.12970484826054773"/>
                      <c:h val="9.8914746477660756E-2"/>
                    </c:manualLayout>
                  </c15:layout>
                </c:ext>
                <c:ext xmlns:c16="http://schemas.microsoft.com/office/drawing/2014/chart" uri="{C3380CC4-5D6E-409C-BE32-E72D297353CC}">
                  <c16:uniqueId val="{00000006-EBE2-495A-9E98-1F83FCB08B18}"/>
                </c:ext>
              </c:extLst>
            </c:dLbl>
            <c:dLbl>
              <c:idx val="5"/>
              <c:layout>
                <c:manualLayout>
                  <c:x val="1.0177646188008881E-3"/>
                  <c:y val="-0.17502872392321156"/>
                </c:manualLayout>
              </c:layout>
              <c:numFmt formatCode="0.0%" sourceLinked="0"/>
              <c:spPr/>
              <c:txPr>
                <a:bodyPr lIns="38100" tIns="19050" rIns="38100" bIns="19050">
                  <a:noAutofit/>
                </a:bodyPr>
                <a:lstStyle/>
                <a:p>
                  <a:pPr>
                    <a:defRPr/>
                  </a:pPr>
                  <a:endParaRPr lang="ja-JP"/>
                </a:p>
              </c:txPr>
              <c:showLegendKey val="0"/>
              <c:showVal val="0"/>
              <c:showCatName val="1"/>
              <c:showSerName val="0"/>
              <c:showPercent val="1"/>
              <c:showBubbleSize val="0"/>
              <c:separator>
</c:separator>
              <c:extLst>
                <c:ext xmlns:c15="http://schemas.microsoft.com/office/drawing/2012/chart" uri="{CE6537A1-D6FC-4f65-9D91-7224C49458BB}">
                  <c15:layout>
                    <c:manualLayout>
                      <c:w val="0.21265321983715765"/>
                      <c:h val="0.1045784957961491"/>
                    </c:manualLayout>
                  </c15:layout>
                </c:ext>
                <c:ext xmlns:c16="http://schemas.microsoft.com/office/drawing/2014/chart" uri="{C3380CC4-5D6E-409C-BE32-E72D297353CC}">
                  <c16:uniqueId val="{00000007-EBE2-495A-9E98-1F83FCB08B18}"/>
                </c:ext>
              </c:extLst>
            </c:dLbl>
            <c:dLbl>
              <c:idx val="6"/>
              <c:layout>
                <c:manualLayout>
                  <c:x val="-0.24430262135023451"/>
                  <c:y val="-0.25934131556700335"/>
                </c:manualLayout>
              </c:layout>
              <c:numFmt formatCode="0.0%" sourceLinked="0"/>
              <c:spPr/>
              <c:txPr>
                <a:bodyPr lIns="38100" tIns="19050" rIns="38100" bIns="19050" anchorCtr="0">
                  <a:noAutofit/>
                </a:bodyPr>
                <a:lstStyle/>
                <a:p>
                  <a:pPr algn="ctr">
                    <a:defRPr/>
                  </a:pPr>
                  <a:endParaRPr lang="ja-JP"/>
                </a:p>
              </c:txPr>
              <c:showLegendKey val="0"/>
              <c:showVal val="0"/>
              <c:showCatName val="1"/>
              <c:showSerName val="0"/>
              <c:showPercent val="1"/>
              <c:showBubbleSize val="0"/>
              <c:separator> </c:separator>
              <c:extLst>
                <c:ext xmlns:c15="http://schemas.microsoft.com/office/drawing/2012/chart" uri="{CE6537A1-D6FC-4f65-9D91-7224C49458BB}">
                  <c15:layout>
                    <c:manualLayout>
                      <c:w val="0.51228417235642121"/>
                      <c:h val="6.4998871842654335E-2"/>
                    </c:manualLayout>
                  </c15:layout>
                </c:ext>
                <c:ext xmlns:c16="http://schemas.microsoft.com/office/drawing/2014/chart" uri="{C3380CC4-5D6E-409C-BE32-E72D297353CC}">
                  <c16:uniqueId val="{00000008-EBE2-495A-9E98-1F83FCB08B18}"/>
                </c:ext>
              </c:extLst>
            </c:dLbl>
            <c:dLbl>
              <c:idx val="7"/>
              <c:layout>
                <c:manualLayout>
                  <c:x val="0.1393174047597264"/>
                  <c:y val="-0.19764944629931169"/>
                </c:manualLayout>
              </c:layout>
              <c:numFmt formatCode="0.00%" sourceLinked="0"/>
              <c:spPr/>
              <c:txPr>
                <a:bodyPr lIns="38100" tIns="19050" rIns="38100" bIns="19050" anchorCtr="0">
                  <a:noAutofit/>
                </a:bodyPr>
                <a:lstStyle/>
                <a:p>
                  <a:pPr algn="l">
                    <a:defRPr/>
                  </a:pPr>
                  <a:endParaRPr lang="ja-JP"/>
                </a:p>
              </c:txPr>
              <c:showLegendKey val="0"/>
              <c:showVal val="0"/>
              <c:showCatName val="1"/>
              <c:showSerName val="0"/>
              <c:showPercent val="1"/>
              <c:showBubbleSize val="0"/>
              <c:separator> </c:separator>
              <c:extLst>
                <c:ext xmlns:c15="http://schemas.microsoft.com/office/drawing/2012/chart" uri="{CE6537A1-D6FC-4f65-9D91-7224C49458BB}">
                  <c15:layout>
                    <c:manualLayout>
                      <c:w val="0.23117368273713032"/>
                      <c:h val="5.4691314092027342E-2"/>
                    </c:manualLayout>
                  </c15:layout>
                </c:ext>
                <c:ext xmlns:c16="http://schemas.microsoft.com/office/drawing/2014/chart" uri="{C3380CC4-5D6E-409C-BE32-E72D297353CC}">
                  <c16:uniqueId val="{00000009-EBE2-495A-9E98-1F83FCB08B18}"/>
                </c:ext>
              </c:extLst>
            </c:dLbl>
            <c:dLbl>
              <c:idx val="8"/>
              <c:layout>
                <c:manualLayout>
                  <c:x val="0.16894859471325335"/>
                  <c:y val="-0.15292684411204183"/>
                </c:manualLayout>
              </c:layout>
              <c:numFmt formatCode="0.000%" sourceLinked="0"/>
              <c:spPr/>
              <c:txPr>
                <a:bodyPr lIns="38100" tIns="19050" rIns="38100" bIns="19050" anchorCtr="0">
                  <a:noAutofit/>
                </a:bodyPr>
                <a:lstStyle/>
                <a:p>
                  <a:pPr algn="l">
                    <a:defRPr/>
                  </a:pPr>
                  <a:endParaRPr lang="ja-JP"/>
                </a:p>
              </c:txPr>
              <c:showLegendKey val="0"/>
              <c:showVal val="0"/>
              <c:showCatName val="1"/>
              <c:showSerName val="0"/>
              <c:showPercent val="1"/>
              <c:showBubbleSize val="0"/>
              <c:separator> </c:separator>
              <c:extLst>
                <c:ext xmlns:c15="http://schemas.microsoft.com/office/drawing/2012/chart" uri="{CE6537A1-D6FC-4f65-9D91-7224C49458BB}">
                  <c15:layout>
                    <c:manualLayout>
                      <c:w val="0.28467444998430447"/>
                      <c:h val="4.3471397291306176E-2"/>
                    </c:manualLayout>
                  </c15:layout>
                </c:ext>
                <c:ext xmlns:c16="http://schemas.microsoft.com/office/drawing/2014/chart" uri="{C3380CC4-5D6E-409C-BE32-E72D297353CC}">
                  <c16:uniqueId val="{0000000A-EBE2-495A-9E98-1F83FCB08B18}"/>
                </c:ext>
              </c:extLst>
            </c:dLbl>
            <c:dLbl>
              <c:idx val="9"/>
              <c:delete val="1"/>
              <c:extLst>
                <c:ext xmlns:c15="http://schemas.microsoft.com/office/drawing/2012/chart" uri="{CE6537A1-D6FC-4f65-9D91-7224C49458BB}"/>
                <c:ext xmlns:c16="http://schemas.microsoft.com/office/drawing/2014/chart" uri="{C3380CC4-5D6E-409C-BE32-E72D297353CC}">
                  <c16:uniqueId val="{0000000B-EBE2-495A-9E98-1F83FCB08B18}"/>
                </c:ext>
              </c:extLst>
            </c:dLbl>
            <c:numFmt formatCode="0%" sourceLinked="0"/>
            <c:spPr>
              <a:noFill/>
              <a:ln>
                <a:noFill/>
              </a:ln>
              <a:effectLst/>
            </c:spPr>
            <c:showLegendKey val="0"/>
            <c:showVal val="0"/>
            <c:showCatName val="1"/>
            <c:showSerName val="0"/>
            <c:showPercent val="1"/>
            <c:showBubbleSize val="0"/>
            <c:showLeaderLines val="1"/>
            <c:leaderLines>
              <c:spPr>
                <a:ln>
                  <a:solidFill>
                    <a:sysClr val="window" lastClr="FFFFFF">
                      <a:lumMod val="50000"/>
                    </a:sysClr>
                  </a:solidFill>
                </a:ln>
              </c:spPr>
            </c:leaderLines>
            <c:extLst>
              <c:ext xmlns:c15="http://schemas.microsoft.com/office/drawing/2012/chart" uri="{CE6537A1-D6FC-4f65-9D91-7224C49458BB}"/>
            </c:extLst>
          </c:dLbls>
          <c:cat>
            <c:strRef>
              <c:f>'7.F-gas'!$Y$24:$Y$29</c:f>
              <c:strCache>
                <c:ptCount val="6"/>
                <c:pt idx="0">
                  <c:v>粒子加速器等</c:v>
                </c:pt>
                <c:pt idx="1">
                  <c:v>電気絶縁ガス使用機器</c:v>
                </c:pt>
                <c:pt idx="2">
                  <c:v>マグネシウム鋳造</c:v>
                </c:pt>
                <c:pt idx="3">
                  <c:v>半導体製造</c:v>
                </c:pt>
                <c:pt idx="4">
                  <c:v>液晶製造</c:v>
                </c:pt>
                <c:pt idx="5">
                  <c:v>SF6 製造時の漏出</c:v>
                </c:pt>
              </c:strCache>
            </c:strRef>
          </c:cat>
          <c:val>
            <c:numRef>
              <c:f>'7.F-gas'!$BC$58:$BC$63</c:f>
              <c:numCache>
                <c:formatCode>0.0%</c:formatCode>
                <c:ptCount val="6"/>
                <c:pt idx="0">
                  <c:v>0.41520328855298771</c:v>
                </c:pt>
                <c:pt idx="1">
                  <c:v>0.26973884559472738</c:v>
                </c:pt>
                <c:pt idx="2">
                  <c:v>0.12900719721272347</c:v>
                </c:pt>
                <c:pt idx="3">
                  <c:v>8.5869007324978666E-2</c:v>
                </c:pt>
                <c:pt idx="4">
                  <c:v>7.8701963022237753E-2</c:v>
                </c:pt>
                <c:pt idx="5">
                  <c:v>2.1479698292345029E-2</c:v>
                </c:pt>
              </c:numCache>
            </c:numRef>
          </c:val>
          <c:extLst>
            <c:ext xmlns:c16="http://schemas.microsoft.com/office/drawing/2014/chart" uri="{C3380CC4-5D6E-409C-BE32-E72D297353CC}">
              <c16:uniqueId val="{0000000C-EBE2-495A-9E98-1F83FCB08B18}"/>
            </c:ext>
          </c:extLst>
        </c:ser>
        <c:dLbls>
          <c:showLegendKey val="0"/>
          <c:showVal val="0"/>
          <c:showCatName val="0"/>
          <c:showSerName val="0"/>
          <c:showPercent val="0"/>
          <c:showBubbleSize val="0"/>
          <c:showLeaderLines val="0"/>
        </c:dLbls>
        <c:firstSliceAng val="0"/>
        <c:holeSize val="20"/>
      </c:doughnutChart>
      <c:spPr>
        <a:noFill/>
        <a:ln w="25400">
          <a:noFill/>
        </a:ln>
      </c:spPr>
    </c:plotArea>
    <c:plotVisOnly val="1"/>
    <c:dispBlanksAs val="zero"/>
    <c:showDLblsOverMax val="0"/>
  </c:chart>
  <c:spPr>
    <a:noFill/>
    <a:ln>
      <a:noFill/>
    </a:ln>
  </c:spPr>
  <c:printSettings>
    <c:headerFooter alignWithMargins="0"/>
    <c:pageMargins b="0.98399999999999999" l="0.78700000000000003" r="0.78700000000000003" t="0.98399999999999999" header="0.51200000000000001" footer="0.51200000000000001"/>
    <c:pageSetup/>
  </c:printSettings>
  <c:userShapes r:id="rId2"/>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2216793790248196"/>
          <c:y val="0.14373442747586779"/>
          <c:w val="0.57976574959611593"/>
          <c:h val="0.60932984187802641"/>
        </c:manualLayout>
      </c:layout>
      <c:doughnutChart>
        <c:varyColors val="1"/>
        <c:ser>
          <c:idx val="1"/>
          <c:order val="0"/>
          <c:tx>
            <c:strRef>
              <c:f>'リンク切公表時非表示（グラフの添え物）'!$BC$52</c:f>
              <c:strCache>
                <c:ptCount val="1"/>
                <c:pt idx="0">
                  <c:v>2018年（速報値）</c:v>
                </c:pt>
              </c:strCache>
            </c:strRef>
          </c:tx>
          <c:spPr>
            <a:noFill/>
            <a:ln>
              <a:noFill/>
            </a:ln>
          </c:spPr>
          <c:dLbls>
            <c:dLbl>
              <c:idx val="0"/>
              <c:layout>
                <c:manualLayout>
                  <c:x val="1.0420834509103593E-2"/>
                  <c:y val="-0.11544696861207156"/>
                </c:manualLayout>
              </c:layout>
              <c:tx>
                <c:rich>
                  <a:bodyPr wrap="square" lIns="38100" tIns="19050" rIns="38100" bIns="19050" anchor="ctr">
                    <a:noAutofit/>
                  </a:bodyPr>
                  <a:lstStyle/>
                  <a:p>
                    <a:pPr>
                      <a:defRPr/>
                    </a:pPr>
                    <a:fld id="{CBB5B11C-B4EE-49B2-9D6D-81ABBE77164B}" type="SERIESNAME">
                      <a:rPr lang="ja-JP" altLang="en-US" sz="1200" baseline="0"/>
                      <a:pPr>
                        <a:defRPr/>
                      </a:pPr>
                      <a:t>[系列名]</a:t>
                    </a:fld>
                    <a:endParaRPr lang="ja-JP" altLang="en-US" sz="1200" baseline="0"/>
                  </a:p>
                  <a:p>
                    <a:pPr>
                      <a:defRPr/>
                    </a:pPr>
                    <a:fld id="{3015D1E3-44A1-46DB-94A0-1930BA717861}" type="VALUE">
                      <a:rPr lang="ja-JP" altLang="en-US" sz="1200"/>
                      <a:pPr>
                        <a:defRPr/>
                      </a:pPr>
                      <a:t>[値]</a:t>
                    </a:fld>
                    <a:endParaRPr lang="ja-JP" altLang="en-US"/>
                  </a:p>
                </c:rich>
              </c:tx>
              <c:spPr>
                <a:noFill/>
                <a:ln>
                  <a:noFill/>
                </a:ln>
                <a:effectLst/>
              </c:spPr>
              <c:showLegendKey val="0"/>
              <c:showVal val="1"/>
              <c:showCatName val="0"/>
              <c:showSerName val="1"/>
              <c:showPercent val="0"/>
              <c:showBubbleSize val="0"/>
              <c:separator>
</c:separator>
              <c:extLst>
                <c:ext xmlns:c15="http://schemas.microsoft.com/office/drawing/2012/chart" uri="{CE6537A1-D6FC-4f65-9D91-7224C49458BB}">
                  <c15:layout>
                    <c:manualLayout>
                      <c:w val="0.59996988976789989"/>
                      <c:h val="0.14226281660843074"/>
                    </c:manualLayout>
                  </c15:layout>
                  <c15:dlblFieldTable/>
                  <c15:showDataLabelsRange val="0"/>
                </c:ext>
                <c:ext xmlns:c16="http://schemas.microsoft.com/office/drawing/2014/chart" uri="{C3380CC4-5D6E-409C-BE32-E72D297353CC}">
                  <c16:uniqueId val="{00000000-32BA-491D-98B7-B7FEE0A748F3}"/>
                </c:ext>
              </c:extLst>
            </c:dLbl>
            <c:spPr>
              <a:noFill/>
              <a:ln>
                <a:noFill/>
              </a:ln>
              <a:effectLst/>
            </c:spPr>
            <c:showLegendKey val="0"/>
            <c:showVal val="1"/>
            <c:showCatName val="0"/>
            <c:showSerName val="1"/>
            <c:showPercent val="0"/>
            <c:showBubbleSize val="0"/>
            <c:separator>
</c:separator>
            <c:showLeaderLines val="0"/>
            <c:extLst>
              <c:ext xmlns:c15="http://schemas.microsoft.com/office/drawing/2012/chart" uri="{CE6537A1-D6FC-4f65-9D91-7224C49458BB}"/>
            </c:extLst>
          </c:dLbls>
          <c:cat>
            <c:strRef>
              <c:f>'7.F-gas'!$Y$31:$Y$33</c:f>
              <c:strCache>
                <c:ptCount val="3"/>
                <c:pt idx="0">
                  <c:v>半導体製造</c:v>
                </c:pt>
                <c:pt idx="1">
                  <c:v>NF3の製造時の漏出</c:v>
                </c:pt>
                <c:pt idx="2">
                  <c:v>液晶製造</c:v>
                </c:pt>
              </c:strCache>
            </c:strRef>
          </c:cat>
          <c:val>
            <c:numRef>
              <c:f>'リンク切公表時非表示（グラフの添え物）'!$BC$65</c:f>
              <c:numCache>
                <c:formatCode>#,##0"万トン"</c:formatCode>
                <c:ptCount val="1"/>
                <c:pt idx="0">
                  <c:v>28.249689981167954</c:v>
                </c:pt>
              </c:numCache>
            </c:numRef>
          </c:val>
          <c:extLst>
            <c:ext xmlns:c16="http://schemas.microsoft.com/office/drawing/2014/chart" uri="{C3380CC4-5D6E-409C-BE32-E72D297353CC}">
              <c16:uniqueId val="{00000001-32BA-491D-98B7-B7FEE0A748F3}"/>
            </c:ext>
          </c:extLst>
        </c:ser>
        <c:ser>
          <c:idx val="0"/>
          <c:order val="1"/>
          <c:tx>
            <c:strRef>
              <c:f>'7.F-gas'!$BC$38</c:f>
              <c:strCache>
                <c:ptCount val="1"/>
                <c:pt idx="0">
                  <c:v>2018</c:v>
                </c:pt>
              </c:strCache>
            </c:strRef>
          </c:tx>
          <c:spPr>
            <a:ln>
              <a:solidFill>
                <a:schemeClr val="tx1"/>
              </a:solidFill>
            </a:ln>
          </c:spPr>
          <c:dPt>
            <c:idx val="0"/>
            <c:bubble3D val="0"/>
            <c:spPr>
              <a:solidFill>
                <a:srgbClr val="993366"/>
              </a:solidFill>
              <a:ln>
                <a:solidFill>
                  <a:schemeClr val="tx1"/>
                </a:solidFill>
              </a:ln>
            </c:spPr>
            <c:extLst>
              <c:ext xmlns:c16="http://schemas.microsoft.com/office/drawing/2014/chart" uri="{C3380CC4-5D6E-409C-BE32-E72D297353CC}">
                <c16:uniqueId val="{00000002-32BA-491D-98B7-B7FEE0A748F3}"/>
              </c:ext>
            </c:extLst>
          </c:dPt>
          <c:dPt>
            <c:idx val="1"/>
            <c:bubble3D val="0"/>
            <c:spPr>
              <a:solidFill>
                <a:srgbClr val="9999FF"/>
              </a:solidFill>
              <a:ln>
                <a:solidFill>
                  <a:schemeClr val="tx1"/>
                </a:solidFill>
              </a:ln>
            </c:spPr>
            <c:extLst>
              <c:ext xmlns:c16="http://schemas.microsoft.com/office/drawing/2014/chart" uri="{C3380CC4-5D6E-409C-BE32-E72D297353CC}">
                <c16:uniqueId val="{00000003-32BA-491D-98B7-B7FEE0A748F3}"/>
              </c:ext>
            </c:extLst>
          </c:dPt>
          <c:dPt>
            <c:idx val="2"/>
            <c:bubble3D val="0"/>
            <c:spPr>
              <a:solidFill>
                <a:srgbClr val="993366"/>
              </a:solidFill>
              <a:ln>
                <a:solidFill>
                  <a:schemeClr val="tx1"/>
                </a:solidFill>
              </a:ln>
            </c:spPr>
            <c:extLst>
              <c:ext xmlns:c16="http://schemas.microsoft.com/office/drawing/2014/chart" uri="{C3380CC4-5D6E-409C-BE32-E72D297353CC}">
                <c16:uniqueId val="{00000004-32BA-491D-98B7-B7FEE0A748F3}"/>
              </c:ext>
            </c:extLst>
          </c:dPt>
          <c:dLbls>
            <c:dLbl>
              <c:idx val="0"/>
              <c:layout>
                <c:manualLayout>
                  <c:x val="0.13044405606835047"/>
                  <c:y val="0.12359801122867325"/>
                </c:manualLayout>
              </c:layout>
              <c:numFmt formatCode="0.0%" sourceLinked="0"/>
              <c:spPr>
                <a:noFill/>
                <a:ln>
                  <a:noFill/>
                </a:ln>
                <a:effectLst/>
              </c:spPr>
              <c:txPr>
                <a:bodyPr wrap="square" lIns="38100" tIns="19050" rIns="38100" bIns="19050" anchor="ctr">
                  <a:noAutofit/>
                </a:bodyPr>
                <a:lstStyle/>
                <a:p>
                  <a:pPr>
                    <a:defRPr/>
                  </a:pPr>
                  <a:endParaRPr lang="ja-JP"/>
                </a:p>
              </c:txPr>
              <c:showLegendKey val="0"/>
              <c:showVal val="0"/>
              <c:showCatName val="1"/>
              <c:showSerName val="0"/>
              <c:showPercent val="1"/>
              <c:showBubbleSize val="0"/>
              <c:extLst>
                <c:ext xmlns:c15="http://schemas.microsoft.com/office/drawing/2012/chart" uri="{CE6537A1-D6FC-4f65-9D91-7224C49458BB}">
                  <c15:layout>
                    <c:manualLayout>
                      <c:w val="0.17921005545723126"/>
                      <c:h val="0.11911994316175498"/>
                    </c:manualLayout>
                  </c15:layout>
                </c:ext>
                <c:ext xmlns:c16="http://schemas.microsoft.com/office/drawing/2014/chart" uri="{C3380CC4-5D6E-409C-BE32-E72D297353CC}">
                  <c16:uniqueId val="{00000002-32BA-491D-98B7-B7FEE0A748F3}"/>
                </c:ext>
              </c:extLst>
            </c:dLbl>
            <c:dLbl>
              <c:idx val="1"/>
              <c:layout>
                <c:manualLayout>
                  <c:x val="-0.18137655691189333"/>
                  <c:y val="-0.10179193628670982"/>
                </c:manualLayout>
              </c:layout>
              <c:numFmt formatCode="0.0%" sourceLinked="0"/>
              <c:spPr>
                <a:noFill/>
                <a:ln>
                  <a:noFill/>
                </a:ln>
                <a:effectLst/>
              </c:spPr>
              <c:txPr>
                <a:bodyPr wrap="square" lIns="38100" tIns="19050" rIns="38100" bIns="19050" anchor="ctr">
                  <a:noAutofit/>
                </a:bodyPr>
                <a:lstStyle/>
                <a:p>
                  <a:pPr>
                    <a:defRPr/>
                  </a:pPr>
                  <a:endParaRPr lang="ja-JP"/>
                </a:p>
              </c:txPr>
              <c:showLegendKey val="0"/>
              <c:showVal val="0"/>
              <c:showCatName val="1"/>
              <c:showSerName val="0"/>
              <c:showPercent val="1"/>
              <c:showBubbleSize val="0"/>
              <c:extLst>
                <c:ext xmlns:c15="http://schemas.microsoft.com/office/drawing/2012/chart" uri="{CE6537A1-D6FC-4f65-9D91-7224C49458BB}">
                  <c15:layout>
                    <c:manualLayout>
                      <c:w val="0.25601974851644282"/>
                      <c:h val="0.11455761513833522"/>
                    </c:manualLayout>
                  </c15:layout>
                </c:ext>
                <c:ext xmlns:c16="http://schemas.microsoft.com/office/drawing/2014/chart" uri="{C3380CC4-5D6E-409C-BE32-E72D297353CC}">
                  <c16:uniqueId val="{00000003-32BA-491D-98B7-B7FEE0A748F3}"/>
                </c:ext>
              </c:extLst>
            </c:dLbl>
            <c:dLbl>
              <c:idx val="2"/>
              <c:layout>
                <c:manualLayout>
                  <c:x val="0.31902855729806789"/>
                  <c:y val="-4.0642370491383278E-2"/>
                </c:manualLayout>
              </c:layout>
              <c:numFmt formatCode="0.0%" sourceLinked="0"/>
              <c:spPr/>
              <c:txPr>
                <a:bodyPr lIns="38100" tIns="19050" rIns="38100" bIns="19050">
                  <a:noAutofit/>
                </a:bodyPr>
                <a:lstStyle/>
                <a:p>
                  <a:pPr>
                    <a:defRPr/>
                  </a:pPr>
                  <a:endParaRPr lang="ja-JP"/>
                </a:p>
              </c:txPr>
              <c:showLegendKey val="0"/>
              <c:showVal val="0"/>
              <c:showCatName val="1"/>
              <c:showSerName val="0"/>
              <c:showPercent val="1"/>
              <c:showBubbleSize val="0"/>
              <c:extLst>
                <c:ext xmlns:c15="http://schemas.microsoft.com/office/drawing/2012/chart" uri="{CE6537A1-D6FC-4f65-9D91-7224C49458BB}">
                  <c15:layout>
                    <c:manualLayout>
                      <c:w val="0.11889106516773437"/>
                      <c:h val="0.12314645822195185"/>
                    </c:manualLayout>
                  </c15:layout>
                </c:ext>
                <c:ext xmlns:c16="http://schemas.microsoft.com/office/drawing/2014/chart" uri="{C3380CC4-5D6E-409C-BE32-E72D297353CC}">
                  <c16:uniqueId val="{00000004-32BA-491D-98B7-B7FEE0A748F3}"/>
                </c:ext>
              </c:extLst>
            </c:dLbl>
            <c:dLbl>
              <c:idx val="3"/>
              <c:layout>
                <c:manualLayout>
                  <c:x val="-8.3790184604984122E-2"/>
                  <c:y val="-0.16045108222047941"/>
                </c:manualLayout>
              </c:layout>
              <c:numFmt formatCode="0.0%" sourceLinked="0"/>
              <c:spPr>
                <a:noFill/>
                <a:ln>
                  <a:noFill/>
                </a:ln>
                <a:effectLst/>
              </c:spPr>
              <c:txPr>
                <a:bodyPr wrap="square" lIns="38100" tIns="19050" rIns="38100" bIns="19050" anchor="ctr">
                  <a:noAutofit/>
                </a:bodyPr>
                <a:lstStyle/>
                <a:p>
                  <a:pPr>
                    <a:defRPr/>
                  </a:pPr>
                  <a:endParaRPr lang="ja-JP"/>
                </a:p>
              </c:txPr>
              <c:showLegendKey val="0"/>
              <c:showVal val="0"/>
              <c:showCatName val="1"/>
              <c:showSerName val="0"/>
              <c:showPercent val="1"/>
              <c:showBubbleSize val="0"/>
              <c:separator>
</c:separator>
              <c:extLst>
                <c:ext xmlns:c15="http://schemas.microsoft.com/office/drawing/2012/chart" uri="{CE6537A1-D6FC-4f65-9D91-7224C49458BB}">
                  <c15:layout>
                    <c:manualLayout>
                      <c:w val="0.16060913015919626"/>
                      <c:h val="0.10796372781456655"/>
                    </c:manualLayout>
                  </c15:layout>
                </c:ext>
                <c:ext xmlns:c16="http://schemas.microsoft.com/office/drawing/2014/chart" uri="{C3380CC4-5D6E-409C-BE32-E72D297353CC}">
                  <c16:uniqueId val="{00000005-32BA-491D-98B7-B7FEE0A748F3}"/>
                </c:ext>
              </c:extLst>
            </c:dLbl>
            <c:dLbl>
              <c:idx val="4"/>
              <c:layout>
                <c:manualLayout>
                  <c:x val="8.5569536729545675E-2"/>
                  <c:y val="-0.19029821764594415"/>
                </c:manualLayout>
              </c:layout>
              <c:numFmt formatCode="0.0%" sourceLinked="0"/>
              <c:spPr/>
              <c:txPr>
                <a:bodyPr lIns="38100" tIns="19050" rIns="38100" bIns="19050">
                  <a:noAutofit/>
                </a:bodyPr>
                <a:lstStyle/>
                <a:p>
                  <a:pPr>
                    <a:defRPr/>
                  </a:pPr>
                  <a:endParaRPr lang="ja-JP"/>
                </a:p>
              </c:txPr>
              <c:showLegendKey val="0"/>
              <c:showVal val="0"/>
              <c:showCatName val="1"/>
              <c:showSerName val="0"/>
              <c:showPercent val="1"/>
              <c:showBubbleSize val="0"/>
              <c:separator> </c:separator>
              <c:extLst>
                <c:ext xmlns:c15="http://schemas.microsoft.com/office/drawing/2012/chart" uri="{CE6537A1-D6FC-4f65-9D91-7224C49458BB}">
                  <c15:layout>
                    <c:manualLayout>
                      <c:w val="0.2204138697252099"/>
                      <c:h val="5.5147626497798301E-2"/>
                    </c:manualLayout>
                  </c15:layout>
                </c:ext>
                <c:ext xmlns:c16="http://schemas.microsoft.com/office/drawing/2014/chart" uri="{C3380CC4-5D6E-409C-BE32-E72D297353CC}">
                  <c16:uniqueId val="{00000006-32BA-491D-98B7-B7FEE0A748F3}"/>
                </c:ext>
              </c:extLst>
            </c:dLbl>
            <c:dLbl>
              <c:idx val="5"/>
              <c:delete val="1"/>
              <c:extLst>
                <c:ext xmlns:c15="http://schemas.microsoft.com/office/drawing/2012/chart" uri="{CE6537A1-D6FC-4f65-9D91-7224C49458BB}"/>
                <c:ext xmlns:c16="http://schemas.microsoft.com/office/drawing/2014/chart" uri="{C3380CC4-5D6E-409C-BE32-E72D297353CC}">
                  <c16:uniqueId val="{00000007-32BA-491D-98B7-B7FEE0A748F3}"/>
                </c:ext>
              </c:extLst>
            </c:dLbl>
            <c:dLbl>
              <c:idx val="6"/>
              <c:layout>
                <c:manualLayout>
                  <c:x val="-0.24430262135023451"/>
                  <c:y val="-0.25934131556700335"/>
                </c:manualLayout>
              </c:layout>
              <c:numFmt formatCode="0.0%" sourceLinked="0"/>
              <c:spPr/>
              <c:txPr>
                <a:bodyPr lIns="38100" tIns="19050" rIns="38100" bIns="19050" anchorCtr="0">
                  <a:noAutofit/>
                </a:bodyPr>
                <a:lstStyle/>
                <a:p>
                  <a:pPr algn="ctr">
                    <a:defRPr/>
                  </a:pPr>
                  <a:endParaRPr lang="ja-JP"/>
                </a:p>
              </c:txPr>
              <c:showLegendKey val="0"/>
              <c:showVal val="0"/>
              <c:showCatName val="1"/>
              <c:showSerName val="0"/>
              <c:showPercent val="1"/>
              <c:showBubbleSize val="0"/>
              <c:separator> </c:separator>
              <c:extLst>
                <c:ext xmlns:c15="http://schemas.microsoft.com/office/drawing/2012/chart" uri="{CE6537A1-D6FC-4f65-9D91-7224C49458BB}">
                  <c15:layout>
                    <c:manualLayout>
                      <c:w val="0.51228417235642121"/>
                      <c:h val="6.4998871842654335E-2"/>
                    </c:manualLayout>
                  </c15:layout>
                </c:ext>
                <c:ext xmlns:c16="http://schemas.microsoft.com/office/drawing/2014/chart" uri="{C3380CC4-5D6E-409C-BE32-E72D297353CC}">
                  <c16:uniqueId val="{00000008-32BA-491D-98B7-B7FEE0A748F3}"/>
                </c:ext>
              </c:extLst>
            </c:dLbl>
            <c:dLbl>
              <c:idx val="7"/>
              <c:layout>
                <c:manualLayout>
                  <c:x val="0.1393174047597264"/>
                  <c:y val="-0.19764944629931169"/>
                </c:manualLayout>
              </c:layout>
              <c:numFmt formatCode="0.0%" sourceLinked="0"/>
              <c:spPr/>
              <c:txPr>
                <a:bodyPr lIns="38100" tIns="19050" rIns="38100" bIns="19050" anchorCtr="0">
                  <a:noAutofit/>
                </a:bodyPr>
                <a:lstStyle/>
                <a:p>
                  <a:pPr algn="l">
                    <a:defRPr/>
                  </a:pPr>
                  <a:endParaRPr lang="ja-JP"/>
                </a:p>
              </c:txPr>
              <c:showLegendKey val="0"/>
              <c:showVal val="0"/>
              <c:showCatName val="1"/>
              <c:showSerName val="0"/>
              <c:showPercent val="1"/>
              <c:showBubbleSize val="0"/>
              <c:separator> </c:separator>
              <c:extLst>
                <c:ext xmlns:c15="http://schemas.microsoft.com/office/drawing/2012/chart" uri="{CE6537A1-D6FC-4f65-9D91-7224C49458BB}">
                  <c15:layout>
                    <c:manualLayout>
                      <c:w val="0.23117368273713032"/>
                      <c:h val="5.4691314092027342E-2"/>
                    </c:manualLayout>
                  </c15:layout>
                </c:ext>
                <c:ext xmlns:c16="http://schemas.microsoft.com/office/drawing/2014/chart" uri="{C3380CC4-5D6E-409C-BE32-E72D297353CC}">
                  <c16:uniqueId val="{00000009-32BA-491D-98B7-B7FEE0A748F3}"/>
                </c:ext>
              </c:extLst>
            </c:dLbl>
            <c:dLbl>
              <c:idx val="8"/>
              <c:layout>
                <c:manualLayout>
                  <c:x val="0.16894859471325335"/>
                  <c:y val="-0.15292684411204183"/>
                </c:manualLayout>
              </c:layout>
              <c:numFmt formatCode="0.0%" sourceLinked="0"/>
              <c:spPr/>
              <c:txPr>
                <a:bodyPr lIns="38100" tIns="19050" rIns="38100" bIns="19050" anchorCtr="0">
                  <a:noAutofit/>
                </a:bodyPr>
                <a:lstStyle/>
                <a:p>
                  <a:pPr algn="l">
                    <a:defRPr/>
                  </a:pPr>
                  <a:endParaRPr lang="ja-JP"/>
                </a:p>
              </c:txPr>
              <c:showLegendKey val="0"/>
              <c:showVal val="0"/>
              <c:showCatName val="1"/>
              <c:showSerName val="0"/>
              <c:showPercent val="1"/>
              <c:showBubbleSize val="0"/>
              <c:separator> </c:separator>
              <c:extLst>
                <c:ext xmlns:c15="http://schemas.microsoft.com/office/drawing/2012/chart" uri="{CE6537A1-D6FC-4f65-9D91-7224C49458BB}">
                  <c15:layout>
                    <c:manualLayout>
                      <c:w val="0.28467444998430447"/>
                      <c:h val="4.3471397291306176E-2"/>
                    </c:manualLayout>
                  </c15:layout>
                </c:ext>
                <c:ext xmlns:c16="http://schemas.microsoft.com/office/drawing/2014/chart" uri="{C3380CC4-5D6E-409C-BE32-E72D297353CC}">
                  <c16:uniqueId val="{0000000A-32BA-491D-98B7-B7FEE0A748F3}"/>
                </c:ext>
              </c:extLst>
            </c:dLbl>
            <c:dLbl>
              <c:idx val="9"/>
              <c:delete val="1"/>
              <c:extLst>
                <c:ext xmlns:c15="http://schemas.microsoft.com/office/drawing/2012/chart" uri="{CE6537A1-D6FC-4f65-9D91-7224C49458BB}"/>
                <c:ext xmlns:c16="http://schemas.microsoft.com/office/drawing/2014/chart" uri="{C3380CC4-5D6E-409C-BE32-E72D297353CC}">
                  <c16:uniqueId val="{0000000B-32BA-491D-98B7-B7FEE0A748F3}"/>
                </c:ext>
              </c:extLst>
            </c:dLbl>
            <c:numFmt formatCode="0.0%" sourceLinked="0"/>
            <c:spPr>
              <a:noFill/>
              <a:ln>
                <a:noFill/>
              </a:ln>
              <a:effectLst/>
            </c:spPr>
            <c:showLegendKey val="0"/>
            <c:showVal val="0"/>
            <c:showCatName val="1"/>
            <c:showSerName val="0"/>
            <c:showPercent val="1"/>
            <c:showBubbleSize val="0"/>
            <c:showLeaderLines val="1"/>
            <c:leaderLines>
              <c:spPr>
                <a:ln>
                  <a:solidFill>
                    <a:sysClr val="window" lastClr="FFFFFF">
                      <a:lumMod val="50000"/>
                    </a:sysClr>
                  </a:solidFill>
                </a:ln>
              </c:spPr>
            </c:leaderLines>
            <c:extLst>
              <c:ext xmlns:c15="http://schemas.microsoft.com/office/drawing/2012/chart" uri="{CE6537A1-D6FC-4f65-9D91-7224C49458BB}"/>
            </c:extLst>
          </c:dLbls>
          <c:cat>
            <c:strRef>
              <c:f>'7.F-gas'!$Y$31:$Y$33</c:f>
              <c:strCache>
                <c:ptCount val="3"/>
                <c:pt idx="0">
                  <c:v>半導体製造</c:v>
                </c:pt>
                <c:pt idx="1">
                  <c:v>NF3の製造時の漏出</c:v>
                </c:pt>
                <c:pt idx="2">
                  <c:v>液晶製造</c:v>
                </c:pt>
              </c:strCache>
            </c:strRef>
          </c:cat>
          <c:val>
            <c:numRef>
              <c:f>'7.F-gas'!$BC$65:$BC$67</c:f>
              <c:numCache>
                <c:formatCode>0.0%</c:formatCode>
                <c:ptCount val="3"/>
                <c:pt idx="0">
                  <c:v>0.72000236956524011</c:v>
                </c:pt>
                <c:pt idx="1">
                  <c:v>0.20518455108022954</c:v>
                </c:pt>
                <c:pt idx="2">
                  <c:v>7.4813079354530479E-2</c:v>
                </c:pt>
              </c:numCache>
            </c:numRef>
          </c:val>
          <c:extLst>
            <c:ext xmlns:c16="http://schemas.microsoft.com/office/drawing/2014/chart" uri="{C3380CC4-5D6E-409C-BE32-E72D297353CC}">
              <c16:uniqueId val="{0000000C-32BA-491D-98B7-B7FEE0A748F3}"/>
            </c:ext>
          </c:extLst>
        </c:ser>
        <c:dLbls>
          <c:showLegendKey val="0"/>
          <c:showVal val="0"/>
          <c:showCatName val="0"/>
          <c:showSerName val="0"/>
          <c:showPercent val="0"/>
          <c:showBubbleSize val="0"/>
          <c:showLeaderLines val="0"/>
        </c:dLbls>
        <c:firstSliceAng val="0"/>
        <c:holeSize val="20"/>
      </c:doughnutChart>
      <c:spPr>
        <a:noFill/>
        <a:ln w="25400">
          <a:noFill/>
        </a:ln>
      </c:spPr>
    </c:plotArea>
    <c:plotVisOnly val="1"/>
    <c:dispBlanksAs val="zero"/>
    <c:showDLblsOverMax val="0"/>
  </c:chart>
  <c:spPr>
    <a:noFill/>
    <a:ln>
      <a:noFill/>
    </a:ln>
  </c:spPr>
  <c:printSettings>
    <c:headerFooter alignWithMargins="0"/>
    <c:pageMargins b="0.98399999999999999" l="0.78700000000000003" r="0.78700000000000003" t="0.98399999999999999" header="0.51200000000000001" footer="0.51200000000000001"/>
    <c:pageSetup/>
  </c:printSettings>
  <c:userShapes r:id="rId2"/>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baseline="0">
                <a:solidFill>
                  <a:sysClr val="windowText" lastClr="000000"/>
                </a:solidFill>
              </a:defRPr>
            </a:pPr>
            <a:r>
              <a:rPr lang="ja-JP" altLang="en-US" sz="1600" b="1" i="0" baseline="0">
                <a:solidFill>
                  <a:sysClr val="windowText" lastClr="000000"/>
                </a:solidFill>
                <a:latin typeface="+mn-ea"/>
                <a:ea typeface="+mn-ea"/>
              </a:rPr>
              <a:t>各</a:t>
            </a:r>
            <a:r>
              <a:rPr lang="ja-JP" altLang="ja-JP" sz="1600" b="1" i="0" baseline="0">
                <a:solidFill>
                  <a:sysClr val="windowText" lastClr="000000"/>
                </a:solidFill>
                <a:latin typeface="+mn-ea"/>
                <a:ea typeface="+mn-ea"/>
              </a:rPr>
              <a:t>温室効果ガス</a:t>
            </a:r>
            <a:r>
              <a:rPr lang="ja-JP" altLang="en-US" sz="1600" b="1" i="0" baseline="0">
                <a:solidFill>
                  <a:sysClr val="windowText" lastClr="000000"/>
                </a:solidFill>
                <a:latin typeface="+mn-ea"/>
                <a:ea typeface="+mn-ea"/>
              </a:rPr>
              <a:t>の</a:t>
            </a:r>
            <a:r>
              <a:rPr lang="ja-JP" altLang="ja-JP" sz="1600" b="1" i="0" baseline="0">
                <a:solidFill>
                  <a:sysClr val="windowText" lastClr="000000"/>
                </a:solidFill>
                <a:latin typeface="+mn-ea"/>
                <a:ea typeface="+mn-ea"/>
              </a:rPr>
              <a:t>排出量の推移</a:t>
            </a:r>
            <a:r>
              <a:rPr lang="ja-JP" altLang="en-US" sz="1600" b="1" i="0" baseline="0">
                <a:solidFill>
                  <a:sysClr val="windowText" lastClr="000000"/>
                </a:solidFill>
                <a:latin typeface="+mn-ea"/>
                <a:ea typeface="+mn-ea"/>
              </a:rPr>
              <a:t>（</a:t>
            </a:r>
            <a:r>
              <a:rPr lang="en-US" altLang="ja-JP" sz="1600" b="1" i="0" u="none" strike="noStrike" baseline="0">
                <a:solidFill>
                  <a:sysClr val="windowText" lastClr="000000"/>
                </a:solidFill>
                <a:latin typeface="+mn-ea"/>
                <a:ea typeface="+mn-ea"/>
              </a:rPr>
              <a:t>2018</a:t>
            </a:r>
            <a:r>
              <a:rPr lang="ja-JP" altLang="ja-JP" sz="1600" b="1" i="0" u="none" strike="noStrike" baseline="0">
                <a:solidFill>
                  <a:sysClr val="windowText" lastClr="000000"/>
                </a:solidFill>
                <a:latin typeface="+mn-ea"/>
                <a:ea typeface="+mn-ea"/>
              </a:rPr>
              <a:t>年度</a:t>
            </a:r>
            <a:r>
              <a:rPr lang="ja-JP" altLang="en-US" sz="1600" b="1" i="0" u="none" strike="noStrike" baseline="0">
                <a:solidFill>
                  <a:sysClr val="windowText" lastClr="000000"/>
                </a:solidFill>
                <a:latin typeface="+mn-ea"/>
                <a:ea typeface="+mn-ea"/>
              </a:rPr>
              <a:t>速報値</a:t>
            </a:r>
            <a:r>
              <a:rPr lang="ja-JP" altLang="en-US" sz="1600" b="1" i="0" baseline="0">
                <a:solidFill>
                  <a:sysClr val="windowText" lastClr="000000"/>
                </a:solidFill>
                <a:latin typeface="+mn-ea"/>
                <a:ea typeface="+mn-ea"/>
              </a:rPr>
              <a:t>）</a:t>
            </a:r>
            <a:endParaRPr lang="ja-JP" altLang="ja-JP" sz="1600" b="1" i="0" baseline="0">
              <a:solidFill>
                <a:sysClr val="windowText" lastClr="000000"/>
              </a:solidFill>
              <a:latin typeface="+mn-ea"/>
              <a:ea typeface="+mn-ea"/>
            </a:endParaRPr>
          </a:p>
        </c:rich>
      </c:tx>
      <c:layout>
        <c:manualLayout>
          <c:xMode val="edge"/>
          <c:yMode val="edge"/>
          <c:x val="0.17080519502611122"/>
          <c:y val="2.4529321907176024E-3"/>
        </c:manualLayout>
      </c:layout>
      <c:overlay val="0"/>
    </c:title>
    <c:autoTitleDeleted val="0"/>
    <c:plotArea>
      <c:layout>
        <c:manualLayout>
          <c:layoutTarget val="inner"/>
          <c:xMode val="edge"/>
          <c:yMode val="edge"/>
          <c:x val="0.14653368877248787"/>
          <c:y val="0.11053314814814814"/>
          <c:w val="0.71908809590621359"/>
          <c:h val="0.61638740740740761"/>
        </c:manualLayout>
      </c:layout>
      <c:barChart>
        <c:barDir val="col"/>
        <c:grouping val="stacked"/>
        <c:varyColors val="0"/>
        <c:ser>
          <c:idx val="0"/>
          <c:order val="0"/>
          <c:tx>
            <c:strRef>
              <c:f>'リンク切公表時非表示（グラフの添え物）'!$Y$3</c:f>
              <c:strCache>
                <c:ptCount val="1"/>
                <c:pt idx="0">
                  <c:v>CO₂ </c:v>
                </c:pt>
              </c:strCache>
            </c:strRef>
          </c:tx>
          <c:spPr>
            <a:solidFill>
              <a:srgbClr val="9999FF"/>
            </a:solidFill>
            <a:ln>
              <a:solidFill>
                <a:schemeClr val="tx1"/>
              </a:solidFill>
            </a:ln>
          </c:spPr>
          <c:invertIfNegative val="0"/>
          <c:cat>
            <c:numRef>
              <c:f>'1.Total'!$AA$20:$BC$20</c:f>
              <c:numCache>
                <c:formatCode>General</c:formatCode>
                <c:ptCount val="29"/>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numCache>
            </c:numRef>
          </c:cat>
          <c:val>
            <c:numRef>
              <c:f>'1.Total'!$AA$5:$BC$5</c:f>
              <c:numCache>
                <c:formatCode>#,##0_ </c:formatCode>
                <c:ptCount val="29"/>
                <c:pt idx="0">
                  <c:v>1163.879966919149</c:v>
                </c:pt>
                <c:pt idx="1">
                  <c:v>1175.2168959722455</c:v>
                </c:pt>
                <c:pt idx="2">
                  <c:v>1184.688064934621</c:v>
                </c:pt>
                <c:pt idx="3">
                  <c:v>1177.4220843490727</c:v>
                </c:pt>
                <c:pt idx="4">
                  <c:v>1232.3061680770761</c:v>
                </c:pt>
                <c:pt idx="5">
                  <c:v>1244.5704740158551</c:v>
                </c:pt>
                <c:pt idx="6">
                  <c:v>1256.6609680185302</c:v>
                </c:pt>
                <c:pt idx="7">
                  <c:v>1249.7484386122071</c:v>
                </c:pt>
                <c:pt idx="8">
                  <c:v>1209.6447748391806</c:v>
                </c:pt>
                <c:pt idx="9">
                  <c:v>1246.2381705923167</c:v>
                </c:pt>
                <c:pt idx="10">
                  <c:v>1269.0983732591108</c:v>
                </c:pt>
                <c:pt idx="11">
                  <c:v>1254.0273665790228</c:v>
                </c:pt>
                <c:pt idx="12">
                  <c:v>1282.9948455690203</c:v>
                </c:pt>
                <c:pt idx="13">
                  <c:v>1291.0756379392053</c:v>
                </c:pt>
                <c:pt idx="14">
                  <c:v>1286.2566812736609</c:v>
                </c:pt>
                <c:pt idx="15">
                  <c:v>1293.4184936393117</c:v>
                </c:pt>
                <c:pt idx="16">
                  <c:v>1270.1968215417814</c:v>
                </c:pt>
                <c:pt idx="17">
                  <c:v>1305.7963141731032</c:v>
                </c:pt>
                <c:pt idx="18">
                  <c:v>1234.8619932843758</c:v>
                </c:pt>
                <c:pt idx="19">
                  <c:v>1165.3831826281023</c:v>
                </c:pt>
                <c:pt idx="20">
                  <c:v>1216.7844507450518</c:v>
                </c:pt>
                <c:pt idx="21">
                  <c:v>1266.7863746634973</c:v>
                </c:pt>
                <c:pt idx="22">
                  <c:v>1308.063934086975</c:v>
                </c:pt>
                <c:pt idx="23">
                  <c:v>1317.2880942831302</c:v>
                </c:pt>
                <c:pt idx="24">
                  <c:v>1267.0109467725883</c:v>
                </c:pt>
                <c:pt idx="25">
                  <c:v>1226.5653663240998</c:v>
                </c:pt>
                <c:pt idx="26">
                  <c:v>1208.1764749629574</c:v>
                </c:pt>
                <c:pt idx="27">
                  <c:v>1189.3770292743957</c:v>
                </c:pt>
                <c:pt idx="28">
                  <c:v>1139.1389008202791</c:v>
                </c:pt>
              </c:numCache>
            </c:numRef>
          </c:val>
          <c:extLst>
            <c:ext xmlns:c16="http://schemas.microsoft.com/office/drawing/2014/chart" uri="{C3380CC4-5D6E-409C-BE32-E72D297353CC}">
              <c16:uniqueId val="{00000000-76D5-46FD-98F1-21E015FC24E5}"/>
            </c:ext>
          </c:extLst>
        </c:ser>
        <c:ser>
          <c:idx val="1"/>
          <c:order val="1"/>
          <c:tx>
            <c:strRef>
              <c:f>'リンク切公表時非表示（グラフの添え物）'!$Y$4</c:f>
              <c:strCache>
                <c:ptCount val="1"/>
                <c:pt idx="0">
                  <c:v>CH₄</c:v>
                </c:pt>
              </c:strCache>
            </c:strRef>
          </c:tx>
          <c:spPr>
            <a:solidFill>
              <a:srgbClr val="993366"/>
            </a:solidFill>
            <a:ln>
              <a:solidFill>
                <a:sysClr val="windowText" lastClr="000000"/>
              </a:solidFill>
            </a:ln>
          </c:spPr>
          <c:invertIfNegative val="0"/>
          <c:cat>
            <c:numRef>
              <c:f>'1.Total'!$AA$20:$BC$20</c:f>
              <c:numCache>
                <c:formatCode>General</c:formatCode>
                <c:ptCount val="29"/>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numCache>
            </c:numRef>
          </c:cat>
          <c:val>
            <c:numRef>
              <c:f>'1.Total'!$AA$8:$BC$8</c:f>
              <c:numCache>
                <c:formatCode>#,##0.0_ </c:formatCode>
                <c:ptCount val="29"/>
                <c:pt idx="0">
                  <c:v>44.346645520021177</c:v>
                </c:pt>
                <c:pt idx="1">
                  <c:v>43.184488083340256</c:v>
                </c:pt>
                <c:pt idx="2">
                  <c:v>44.044231903064912</c:v>
                </c:pt>
                <c:pt idx="3">
                  <c:v>39.954974160233121</c:v>
                </c:pt>
                <c:pt idx="4">
                  <c:v>43.345754411071916</c:v>
                </c:pt>
                <c:pt idx="5">
                  <c:v>41.86540907423818</c:v>
                </c:pt>
                <c:pt idx="6">
                  <c:v>40.669697131570409</c:v>
                </c:pt>
                <c:pt idx="7">
                  <c:v>39.925005858688472</c:v>
                </c:pt>
                <c:pt idx="8">
                  <c:v>38.06810668609949</c:v>
                </c:pt>
                <c:pt idx="9">
                  <c:v>37.955415384151912</c:v>
                </c:pt>
                <c:pt idx="10">
                  <c:v>37.950868873741655</c:v>
                </c:pt>
                <c:pt idx="11">
                  <c:v>37.069874536831314</c:v>
                </c:pt>
                <c:pt idx="12">
                  <c:v>36.34182845436171</c:v>
                </c:pt>
                <c:pt idx="13">
                  <c:v>34.868057981533333</c:v>
                </c:pt>
                <c:pt idx="14">
                  <c:v>35.871726234750142</c:v>
                </c:pt>
                <c:pt idx="15">
                  <c:v>35.665624890812644</c:v>
                </c:pt>
                <c:pt idx="16">
                  <c:v>35.039154752460021</c:v>
                </c:pt>
                <c:pt idx="17">
                  <c:v>35.278378945233342</c:v>
                </c:pt>
                <c:pt idx="18">
                  <c:v>34.947658827816511</c:v>
                </c:pt>
                <c:pt idx="19">
                  <c:v>33.984702649939678</c:v>
                </c:pt>
                <c:pt idx="20">
                  <c:v>34.496995499575952</c:v>
                </c:pt>
                <c:pt idx="21">
                  <c:v>33.501167673340163</c:v>
                </c:pt>
                <c:pt idx="22">
                  <c:v>32.642911577239559</c:v>
                </c:pt>
                <c:pt idx="23">
                  <c:v>32.287635275470919</c:v>
                </c:pt>
                <c:pt idx="24">
                  <c:v>31.654357335266646</c:v>
                </c:pt>
                <c:pt idx="25">
                  <c:v>30.830141046231788</c:v>
                </c:pt>
                <c:pt idx="26">
                  <c:v>30.503703943373754</c:v>
                </c:pt>
                <c:pt idx="27">
                  <c:v>30.034158439670868</c:v>
                </c:pt>
                <c:pt idx="28">
                  <c:v>29.696485457167675</c:v>
                </c:pt>
              </c:numCache>
            </c:numRef>
          </c:val>
          <c:extLst>
            <c:ext xmlns:c16="http://schemas.microsoft.com/office/drawing/2014/chart" uri="{C3380CC4-5D6E-409C-BE32-E72D297353CC}">
              <c16:uniqueId val="{00000001-76D5-46FD-98F1-21E015FC24E5}"/>
            </c:ext>
          </c:extLst>
        </c:ser>
        <c:ser>
          <c:idx val="2"/>
          <c:order val="2"/>
          <c:tx>
            <c:strRef>
              <c:f>'リンク切公表時非表示（グラフの添え物）'!$Y$5</c:f>
              <c:strCache>
                <c:ptCount val="1"/>
                <c:pt idx="0">
                  <c:v>N₂O</c:v>
                </c:pt>
              </c:strCache>
            </c:strRef>
          </c:tx>
          <c:spPr>
            <a:solidFill>
              <a:srgbClr val="FFFFCC"/>
            </a:solidFill>
            <a:ln>
              <a:solidFill>
                <a:sysClr val="windowText" lastClr="000000"/>
              </a:solidFill>
            </a:ln>
          </c:spPr>
          <c:invertIfNegative val="0"/>
          <c:cat>
            <c:numRef>
              <c:f>'1.Total'!$AA$20:$BC$20</c:f>
              <c:numCache>
                <c:formatCode>General</c:formatCode>
                <c:ptCount val="29"/>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numCache>
            </c:numRef>
          </c:cat>
          <c:val>
            <c:numRef>
              <c:f>'1.Total'!$AA$9:$BC$9</c:f>
              <c:numCache>
                <c:formatCode>#,##0.0_ </c:formatCode>
                <c:ptCount val="29"/>
                <c:pt idx="0">
                  <c:v>31.787779583662257</c:v>
                </c:pt>
                <c:pt idx="1">
                  <c:v>31.51316669324034</c:v>
                </c:pt>
                <c:pt idx="2">
                  <c:v>31.69733729888333</c:v>
                </c:pt>
                <c:pt idx="3">
                  <c:v>31.56898260487317</c:v>
                </c:pt>
                <c:pt idx="4">
                  <c:v>32.835523634919845</c:v>
                </c:pt>
                <c:pt idx="5">
                  <c:v>33.160843935355402</c:v>
                </c:pt>
                <c:pt idx="6">
                  <c:v>34.299293341287836</c:v>
                </c:pt>
                <c:pt idx="7">
                  <c:v>35.095409009041006</c:v>
                </c:pt>
                <c:pt idx="8">
                  <c:v>33.509194381912785</c:v>
                </c:pt>
                <c:pt idx="9">
                  <c:v>27.36089739097644</c:v>
                </c:pt>
                <c:pt idx="10">
                  <c:v>29.87559211002749</c:v>
                </c:pt>
                <c:pt idx="11">
                  <c:v>26.29089680759785</c:v>
                </c:pt>
                <c:pt idx="12">
                  <c:v>25.757884680243659</c:v>
                </c:pt>
                <c:pt idx="13">
                  <c:v>25.620389377274659</c:v>
                </c:pt>
                <c:pt idx="14">
                  <c:v>25.462288131939705</c:v>
                </c:pt>
                <c:pt idx="15">
                  <c:v>25.049381912152633</c:v>
                </c:pt>
                <c:pt idx="16">
                  <c:v>24.938787156831555</c:v>
                </c:pt>
                <c:pt idx="17">
                  <c:v>24.31890428620925</c:v>
                </c:pt>
                <c:pt idx="18">
                  <c:v>23.523511484379064</c:v>
                </c:pt>
                <c:pt idx="19">
                  <c:v>22.870949728229359</c:v>
                </c:pt>
                <c:pt idx="20">
                  <c:v>22.282459322913777</c:v>
                </c:pt>
                <c:pt idx="21">
                  <c:v>21.868489847914336</c:v>
                </c:pt>
                <c:pt idx="22">
                  <c:v>21.533377053904381</c:v>
                </c:pt>
                <c:pt idx="23">
                  <c:v>21.58885788733312</c:v>
                </c:pt>
                <c:pt idx="24">
                  <c:v>21.201159555508994</c:v>
                </c:pt>
                <c:pt idx="25">
                  <c:v>20.85122427085485</c:v>
                </c:pt>
                <c:pt idx="26">
                  <c:v>20.309934487707636</c:v>
                </c:pt>
                <c:pt idx="27">
                  <c:v>20.512634206772326</c:v>
                </c:pt>
                <c:pt idx="28">
                  <c:v>20.247313544878438</c:v>
                </c:pt>
              </c:numCache>
            </c:numRef>
          </c:val>
          <c:extLst>
            <c:ext xmlns:c16="http://schemas.microsoft.com/office/drawing/2014/chart" uri="{C3380CC4-5D6E-409C-BE32-E72D297353CC}">
              <c16:uniqueId val="{00000002-76D5-46FD-98F1-21E015FC24E5}"/>
            </c:ext>
          </c:extLst>
        </c:ser>
        <c:ser>
          <c:idx val="3"/>
          <c:order val="3"/>
          <c:tx>
            <c:strRef>
              <c:f>'リンク切公表時非表示（グラフの添え物）'!$Y$6</c:f>
              <c:strCache>
                <c:ptCount val="1"/>
                <c:pt idx="0">
                  <c:v>HFCs</c:v>
                </c:pt>
              </c:strCache>
            </c:strRef>
          </c:tx>
          <c:spPr>
            <a:solidFill>
              <a:srgbClr val="CCFFFF"/>
            </a:solidFill>
            <a:ln>
              <a:solidFill>
                <a:sysClr val="windowText" lastClr="000000"/>
              </a:solidFill>
            </a:ln>
          </c:spPr>
          <c:invertIfNegative val="0"/>
          <c:cat>
            <c:numRef>
              <c:f>'1.Total'!$AA$20:$BC$20</c:f>
              <c:numCache>
                <c:formatCode>General</c:formatCode>
                <c:ptCount val="29"/>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numCache>
            </c:numRef>
          </c:cat>
          <c:val>
            <c:numRef>
              <c:f>'1.Total'!$AA$11:$BC$11</c:f>
              <c:numCache>
                <c:formatCode>#,##0.0_ </c:formatCode>
                <c:ptCount val="29"/>
                <c:pt idx="0">
                  <c:v>15.9323098610065</c:v>
                </c:pt>
                <c:pt idx="1">
                  <c:v>17.349612944863189</c:v>
                </c:pt>
                <c:pt idx="2">
                  <c:v>17.76722403564693</c:v>
                </c:pt>
                <c:pt idx="3">
                  <c:v>18.129158284890007</c:v>
                </c:pt>
                <c:pt idx="4">
                  <c:v>21.051895213035113</c:v>
                </c:pt>
                <c:pt idx="5">
                  <c:v>25.213191034391045</c:v>
                </c:pt>
                <c:pt idx="6">
                  <c:v>24.598107256849218</c:v>
                </c:pt>
                <c:pt idx="7">
                  <c:v>24.436792431397134</c:v>
                </c:pt>
                <c:pt idx="8">
                  <c:v>23.742102500183375</c:v>
                </c:pt>
                <c:pt idx="9">
                  <c:v>24.368275903524488</c:v>
                </c:pt>
                <c:pt idx="10">
                  <c:v>22.851998107079659</c:v>
                </c:pt>
                <c:pt idx="11">
                  <c:v>19.462521407101939</c:v>
                </c:pt>
                <c:pt idx="12">
                  <c:v>16.236391797572242</c:v>
                </c:pt>
                <c:pt idx="13">
                  <c:v>16.229258623473811</c:v>
                </c:pt>
                <c:pt idx="14">
                  <c:v>12.422564206556329</c:v>
                </c:pt>
                <c:pt idx="15">
                  <c:v>12.784022032514812</c:v>
                </c:pt>
                <c:pt idx="16">
                  <c:v>14.630088728013055</c:v>
                </c:pt>
                <c:pt idx="17">
                  <c:v>16.713161241445693</c:v>
                </c:pt>
                <c:pt idx="18">
                  <c:v>19.293643333906061</c:v>
                </c:pt>
                <c:pt idx="19">
                  <c:v>20.93462850503747</c:v>
                </c:pt>
                <c:pt idx="20">
                  <c:v>23.315838765334192</c:v>
                </c:pt>
                <c:pt idx="21">
                  <c:v>26.105620317760337</c:v>
                </c:pt>
                <c:pt idx="22">
                  <c:v>29.361505502609546</c:v>
                </c:pt>
                <c:pt idx="23">
                  <c:v>32.10465680689456</c:v>
                </c:pt>
                <c:pt idx="24">
                  <c:v>35.784267658765337</c:v>
                </c:pt>
                <c:pt idx="25">
                  <c:v>39.263591583515094</c:v>
                </c:pt>
                <c:pt idx="26">
                  <c:v>42.57553375645913</c:v>
                </c:pt>
                <c:pt idx="27">
                  <c:v>44.891891457372594</c:v>
                </c:pt>
                <c:pt idx="28">
                  <c:v>49.096666897152808</c:v>
                </c:pt>
              </c:numCache>
            </c:numRef>
          </c:val>
          <c:extLst>
            <c:ext xmlns:c16="http://schemas.microsoft.com/office/drawing/2014/chart" uri="{C3380CC4-5D6E-409C-BE32-E72D297353CC}">
              <c16:uniqueId val="{00000003-76D5-46FD-98F1-21E015FC24E5}"/>
            </c:ext>
          </c:extLst>
        </c:ser>
        <c:ser>
          <c:idx val="4"/>
          <c:order val="4"/>
          <c:tx>
            <c:strRef>
              <c:f>'リンク切公表時非表示（グラフの添え物）'!$Y$7</c:f>
              <c:strCache>
                <c:ptCount val="1"/>
                <c:pt idx="0">
                  <c:v>PFCs</c:v>
                </c:pt>
              </c:strCache>
            </c:strRef>
          </c:tx>
          <c:spPr>
            <a:solidFill>
              <a:srgbClr val="660066"/>
            </a:solidFill>
            <a:ln>
              <a:solidFill>
                <a:sysClr val="windowText" lastClr="000000"/>
              </a:solidFill>
            </a:ln>
          </c:spPr>
          <c:invertIfNegative val="0"/>
          <c:cat>
            <c:numRef>
              <c:f>'1.Total'!$AA$20:$BC$20</c:f>
              <c:numCache>
                <c:formatCode>General</c:formatCode>
                <c:ptCount val="29"/>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numCache>
            </c:numRef>
          </c:cat>
          <c:val>
            <c:numRef>
              <c:f>'1.Total'!$AA$12:$BC$12</c:f>
              <c:numCache>
                <c:formatCode>#,##0.0_ </c:formatCode>
                <c:ptCount val="29"/>
                <c:pt idx="0">
                  <c:v>6.5392993330603124</c:v>
                </c:pt>
                <c:pt idx="1">
                  <c:v>7.5069220881606293</c:v>
                </c:pt>
                <c:pt idx="2">
                  <c:v>7.6172931076973525</c:v>
                </c:pt>
                <c:pt idx="3">
                  <c:v>10.942797023893531</c:v>
                </c:pt>
                <c:pt idx="4">
                  <c:v>13.443461837094947</c:v>
                </c:pt>
                <c:pt idx="5">
                  <c:v>17.609918599177117</c:v>
                </c:pt>
                <c:pt idx="6">
                  <c:v>18.258177043160494</c:v>
                </c:pt>
                <c:pt idx="7">
                  <c:v>19.984282883097684</c:v>
                </c:pt>
                <c:pt idx="8">
                  <c:v>16.568476128945992</c:v>
                </c:pt>
                <c:pt idx="9">
                  <c:v>13.118064707488832</c:v>
                </c:pt>
                <c:pt idx="10">
                  <c:v>11.873109881357884</c:v>
                </c:pt>
                <c:pt idx="11">
                  <c:v>9.8784684342627678</c:v>
                </c:pt>
                <c:pt idx="12">
                  <c:v>9.1994397103048353</c:v>
                </c:pt>
                <c:pt idx="13">
                  <c:v>8.8542056268787857</c:v>
                </c:pt>
                <c:pt idx="14">
                  <c:v>9.216640483583598</c:v>
                </c:pt>
                <c:pt idx="15">
                  <c:v>8.6233516588427417</c:v>
                </c:pt>
                <c:pt idx="16">
                  <c:v>8.9987757459274516</c:v>
                </c:pt>
                <c:pt idx="17">
                  <c:v>7.9168495857216747</c:v>
                </c:pt>
                <c:pt idx="18">
                  <c:v>5.7434047787878875</c:v>
                </c:pt>
                <c:pt idx="19">
                  <c:v>4.0468721450282388</c:v>
                </c:pt>
                <c:pt idx="20">
                  <c:v>4.2495437036642674</c:v>
                </c:pt>
                <c:pt idx="21">
                  <c:v>3.7554464923644928</c:v>
                </c:pt>
                <c:pt idx="22">
                  <c:v>3.4363283067771979</c:v>
                </c:pt>
                <c:pt idx="23">
                  <c:v>3.2800593072681292</c:v>
                </c:pt>
                <c:pt idx="24">
                  <c:v>3.361425307453592</c:v>
                </c:pt>
                <c:pt idx="25">
                  <c:v>3.3081046771154901</c:v>
                </c:pt>
                <c:pt idx="26">
                  <c:v>3.3753293478526576</c:v>
                </c:pt>
                <c:pt idx="27">
                  <c:v>3.5121465828604048</c:v>
                </c:pt>
                <c:pt idx="28">
                  <c:v>3.4867875527848491</c:v>
                </c:pt>
              </c:numCache>
            </c:numRef>
          </c:val>
          <c:extLst>
            <c:ext xmlns:c16="http://schemas.microsoft.com/office/drawing/2014/chart" uri="{C3380CC4-5D6E-409C-BE32-E72D297353CC}">
              <c16:uniqueId val="{00000004-76D5-46FD-98F1-21E015FC24E5}"/>
            </c:ext>
          </c:extLst>
        </c:ser>
        <c:ser>
          <c:idx val="5"/>
          <c:order val="5"/>
          <c:tx>
            <c:strRef>
              <c:f>'リンク切公表時非表示（グラフの添え物）'!$Y$8</c:f>
              <c:strCache>
                <c:ptCount val="1"/>
                <c:pt idx="0">
                  <c:v>SF₆</c:v>
                </c:pt>
              </c:strCache>
            </c:strRef>
          </c:tx>
          <c:spPr>
            <a:solidFill>
              <a:srgbClr val="FF8080"/>
            </a:solidFill>
            <a:ln>
              <a:solidFill>
                <a:sysClr val="windowText" lastClr="000000"/>
              </a:solidFill>
            </a:ln>
          </c:spPr>
          <c:invertIfNegative val="0"/>
          <c:cat>
            <c:numRef>
              <c:f>'1.Total'!$AA$20:$BC$20</c:f>
              <c:numCache>
                <c:formatCode>General</c:formatCode>
                <c:ptCount val="29"/>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numCache>
            </c:numRef>
          </c:cat>
          <c:val>
            <c:numRef>
              <c:f>'1.Total'!$AA$13:$BC$13</c:f>
              <c:numCache>
                <c:formatCode>#,##0.0_ </c:formatCode>
                <c:ptCount val="29"/>
                <c:pt idx="0">
                  <c:v>12.850069876123966</c:v>
                </c:pt>
                <c:pt idx="1">
                  <c:v>14.206042348977288</c:v>
                </c:pt>
                <c:pt idx="2">
                  <c:v>15.635824676234234</c:v>
                </c:pt>
                <c:pt idx="3">
                  <c:v>15.701970570462503</c:v>
                </c:pt>
                <c:pt idx="4">
                  <c:v>15.019955788766001</c:v>
                </c:pt>
                <c:pt idx="5">
                  <c:v>16.447524694550538</c:v>
                </c:pt>
                <c:pt idx="6">
                  <c:v>17.022187764473411</c:v>
                </c:pt>
                <c:pt idx="7">
                  <c:v>14.510540478356033</c:v>
                </c:pt>
                <c:pt idx="8">
                  <c:v>13.224101247799888</c:v>
                </c:pt>
                <c:pt idx="9">
                  <c:v>9.1766166900014632</c:v>
                </c:pt>
                <c:pt idx="10">
                  <c:v>7.0313589307549007</c:v>
                </c:pt>
                <c:pt idx="11">
                  <c:v>6.0660167800018465</c:v>
                </c:pt>
                <c:pt idx="12">
                  <c:v>5.7354807991064209</c:v>
                </c:pt>
                <c:pt idx="13">
                  <c:v>5.4063108216924833</c:v>
                </c:pt>
                <c:pt idx="14">
                  <c:v>5.2587023289238077</c:v>
                </c:pt>
                <c:pt idx="15">
                  <c:v>5.0530064154062853</c:v>
                </c:pt>
                <c:pt idx="16">
                  <c:v>5.2289023176758471</c:v>
                </c:pt>
                <c:pt idx="17">
                  <c:v>4.733451609827128</c:v>
                </c:pt>
                <c:pt idx="18">
                  <c:v>4.1771687224711584</c:v>
                </c:pt>
                <c:pt idx="19">
                  <c:v>2.4466334261602305</c:v>
                </c:pt>
                <c:pt idx="20">
                  <c:v>2.4238716471637818</c:v>
                </c:pt>
                <c:pt idx="21">
                  <c:v>2.247642725314186</c:v>
                </c:pt>
                <c:pt idx="22">
                  <c:v>2.2345432822934996</c:v>
                </c:pt>
                <c:pt idx="23">
                  <c:v>2.1018130508240449</c:v>
                </c:pt>
                <c:pt idx="24">
                  <c:v>2.0650671486339114</c:v>
                </c:pt>
                <c:pt idx="25">
                  <c:v>2.1527127107988937</c:v>
                </c:pt>
                <c:pt idx="26">
                  <c:v>2.2374343184199299</c:v>
                </c:pt>
                <c:pt idx="27">
                  <c:v>2.1479992823721163</c:v>
                </c:pt>
                <c:pt idx="28">
                  <c:v>2.1208119074849257</c:v>
                </c:pt>
              </c:numCache>
            </c:numRef>
          </c:val>
          <c:extLst>
            <c:ext xmlns:c16="http://schemas.microsoft.com/office/drawing/2014/chart" uri="{C3380CC4-5D6E-409C-BE32-E72D297353CC}">
              <c16:uniqueId val="{00000005-76D5-46FD-98F1-21E015FC24E5}"/>
            </c:ext>
          </c:extLst>
        </c:ser>
        <c:ser>
          <c:idx val="6"/>
          <c:order val="6"/>
          <c:tx>
            <c:strRef>
              <c:f>'リンク切公表時非表示（グラフの添え物）'!$Y$9</c:f>
              <c:strCache>
                <c:ptCount val="1"/>
                <c:pt idx="0">
                  <c:v>NF₃</c:v>
                </c:pt>
              </c:strCache>
            </c:strRef>
          </c:tx>
          <c:spPr>
            <a:ln>
              <a:solidFill>
                <a:schemeClr val="tx1"/>
              </a:solidFill>
            </a:ln>
          </c:spPr>
          <c:invertIfNegative val="0"/>
          <c:cat>
            <c:numRef>
              <c:f>'1.Total'!$AA$20:$BC$20</c:f>
              <c:numCache>
                <c:formatCode>General</c:formatCode>
                <c:ptCount val="29"/>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numCache>
            </c:numRef>
          </c:cat>
          <c:val>
            <c:numRef>
              <c:f>'1.Total'!$AA$14:$BC$14</c:f>
              <c:numCache>
                <c:formatCode>#,##0.00_ </c:formatCode>
                <c:ptCount val="29"/>
                <c:pt idx="0">
                  <c:v>3.260985386689496E-2</c:v>
                </c:pt>
                <c:pt idx="1">
                  <c:v>3.260985386689496E-2</c:v>
                </c:pt>
                <c:pt idx="2">
                  <c:v>3.260985386689496E-2</c:v>
                </c:pt>
                <c:pt idx="3">
                  <c:v>4.3479805155859939E-2</c:v>
                </c:pt>
                <c:pt idx="4">
                  <c:v>7.6089659022754899E-2</c:v>
                </c:pt>
                <c:pt idx="5">
                  <c:v>0.20109409884585214</c:v>
                </c:pt>
                <c:pt idx="6">
                  <c:v>0.19255413105106323</c:v>
                </c:pt>
                <c:pt idx="7">
                  <c:v>0.17105935042516235</c:v>
                </c:pt>
                <c:pt idx="8">
                  <c:v>0.18813466808746665</c:v>
                </c:pt>
                <c:pt idx="9">
                  <c:v>0.3152691710736984</c:v>
                </c:pt>
                <c:pt idx="10">
                  <c:v>0.28577261607893389</c:v>
                </c:pt>
                <c:pt idx="11">
                  <c:v>0.29481291048766206</c:v>
                </c:pt>
                <c:pt idx="12">
                  <c:v>0.37148283306236585</c:v>
                </c:pt>
                <c:pt idx="13">
                  <c:v>0.4160962715590813</c:v>
                </c:pt>
                <c:pt idx="14">
                  <c:v>0.48603833940564012</c:v>
                </c:pt>
                <c:pt idx="15" formatCode="#,##0.0_ ">
                  <c:v>1.4717527115608</c:v>
                </c:pt>
                <c:pt idx="16" formatCode="#,##0.0_ ">
                  <c:v>1.4013137439505405</c:v>
                </c:pt>
                <c:pt idx="17" formatCode="#,##0.0_ ">
                  <c:v>1.58679745628361</c:v>
                </c:pt>
                <c:pt idx="18" formatCode="#,##0.0_ ">
                  <c:v>1.481039653866997</c:v>
                </c:pt>
                <c:pt idx="19" formatCode="#,##0.0_ ">
                  <c:v>1.3541553975192695</c:v>
                </c:pt>
                <c:pt idx="20" formatCode="#,##0.0_ ">
                  <c:v>1.5397414715489333</c:v>
                </c:pt>
                <c:pt idx="21" formatCode="#,##0.0_ ">
                  <c:v>1.80037996890664</c:v>
                </c:pt>
                <c:pt idx="22" formatCode="#,##0.0_ ">
                  <c:v>1.5118522493828876</c:v>
                </c:pt>
                <c:pt idx="23" formatCode="#,##0.0_ ">
                  <c:v>1.6172373656739449</c:v>
                </c:pt>
                <c:pt idx="24" formatCode="#,##0.0_ ">
                  <c:v>1.1228673385696302</c:v>
                </c:pt>
                <c:pt idx="25">
                  <c:v>0.57103108219650822</c:v>
                </c:pt>
                <c:pt idx="26">
                  <c:v>0.63443528411853689</c:v>
                </c:pt>
                <c:pt idx="27">
                  <c:v>0.44977529760978152</c:v>
                </c:pt>
                <c:pt idx="28">
                  <c:v>0.28249689981167958</c:v>
                </c:pt>
              </c:numCache>
            </c:numRef>
          </c:val>
          <c:extLst>
            <c:ext xmlns:c16="http://schemas.microsoft.com/office/drawing/2014/chart" uri="{C3380CC4-5D6E-409C-BE32-E72D297353CC}">
              <c16:uniqueId val="{00000006-76D5-46FD-98F1-21E015FC24E5}"/>
            </c:ext>
          </c:extLst>
        </c:ser>
        <c:dLbls>
          <c:showLegendKey val="0"/>
          <c:showVal val="0"/>
          <c:showCatName val="0"/>
          <c:showSerName val="0"/>
          <c:showPercent val="0"/>
          <c:showBubbleSize val="0"/>
        </c:dLbls>
        <c:gapWidth val="47"/>
        <c:overlap val="100"/>
        <c:axId val="178231552"/>
        <c:axId val="178250112"/>
      </c:barChart>
      <c:lineChart>
        <c:grouping val="standard"/>
        <c:varyColors val="0"/>
        <c:ser>
          <c:idx val="7"/>
          <c:order val="7"/>
          <c:tx>
            <c:strRef>
              <c:f>'リンク切公表時非表示（グラフの添え物）'!$Y$11</c:f>
              <c:strCache>
                <c:ptCount val="1"/>
                <c:pt idx="0">
                  <c:v>2005年度比-3.8%</c:v>
                </c:pt>
              </c:strCache>
            </c:strRef>
          </c:tx>
          <c:spPr>
            <a:ln w="12700" cap="rnd">
              <a:solidFill>
                <a:srgbClr val="993366"/>
              </a:solidFill>
              <a:prstDash val="sysDot"/>
            </a:ln>
          </c:spPr>
          <c:marker>
            <c:symbol val="none"/>
          </c:marker>
          <c:trendline>
            <c:spPr>
              <a:ln w="12700">
                <a:solidFill>
                  <a:sysClr val="window" lastClr="FFFFFF">
                    <a:lumMod val="50000"/>
                  </a:sysClr>
                </a:solidFill>
                <a:prstDash val="solid"/>
              </a:ln>
            </c:spPr>
            <c:trendlineType val="linear"/>
            <c:forward val="0.8"/>
            <c:backward val="0.5"/>
            <c:dispRSqr val="0"/>
            <c:dispEq val="0"/>
          </c:trendline>
          <c:cat>
            <c:numRef>
              <c:f>'1.Total'!$AA$20:$BC$20</c:f>
              <c:numCache>
                <c:formatCode>General</c:formatCode>
                <c:ptCount val="29"/>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numCache>
            </c:numRef>
          </c:cat>
          <c:val>
            <c:numRef>
              <c:f>'リンク切公表時非表示（グラフの添え物）'!$AA$11:$BC$11</c:f>
              <c:numCache>
                <c:formatCode>General</c:formatCode>
                <c:ptCount val="29"/>
                <c:pt idx="0">
                  <c:v>1329.5471391966989</c:v>
                </c:pt>
                <c:pt idx="1">
                  <c:v>1329.5471391966989</c:v>
                </c:pt>
                <c:pt idx="2">
                  <c:v>1329.5471391966989</c:v>
                </c:pt>
                <c:pt idx="3">
                  <c:v>1329.5471391966989</c:v>
                </c:pt>
                <c:pt idx="4">
                  <c:v>1329.5471391966989</c:v>
                </c:pt>
                <c:pt idx="5">
                  <c:v>1329.5471391966989</c:v>
                </c:pt>
                <c:pt idx="6">
                  <c:v>1329.5471391966989</c:v>
                </c:pt>
                <c:pt idx="7">
                  <c:v>1329.5471391966989</c:v>
                </c:pt>
                <c:pt idx="8">
                  <c:v>1329.5471391966989</c:v>
                </c:pt>
                <c:pt idx="9">
                  <c:v>1329.5471391966989</c:v>
                </c:pt>
                <c:pt idx="10">
                  <c:v>1329.5471391966989</c:v>
                </c:pt>
                <c:pt idx="11">
                  <c:v>1329.5471391966989</c:v>
                </c:pt>
                <c:pt idx="12">
                  <c:v>1329.5471391966989</c:v>
                </c:pt>
                <c:pt idx="13">
                  <c:v>1329.5471391966989</c:v>
                </c:pt>
                <c:pt idx="14">
                  <c:v>1329.5471391966989</c:v>
                </c:pt>
                <c:pt idx="15">
                  <c:v>1329.5471391966989</c:v>
                </c:pt>
                <c:pt idx="16">
                  <c:v>1329.5471391966989</c:v>
                </c:pt>
                <c:pt idx="17">
                  <c:v>1329.5471391966989</c:v>
                </c:pt>
                <c:pt idx="18">
                  <c:v>1329.5471391966989</c:v>
                </c:pt>
                <c:pt idx="19">
                  <c:v>1329.5471391966989</c:v>
                </c:pt>
                <c:pt idx="20">
                  <c:v>1329.5471391966989</c:v>
                </c:pt>
                <c:pt idx="21">
                  <c:v>1329.5471391966989</c:v>
                </c:pt>
                <c:pt idx="22">
                  <c:v>1329.5471391966989</c:v>
                </c:pt>
                <c:pt idx="23">
                  <c:v>1329.5471391966989</c:v>
                </c:pt>
                <c:pt idx="24">
                  <c:v>1329.5471391966989</c:v>
                </c:pt>
                <c:pt idx="25">
                  <c:v>1329.5471391966989</c:v>
                </c:pt>
                <c:pt idx="26">
                  <c:v>1329.5471391966989</c:v>
                </c:pt>
                <c:pt idx="27">
                  <c:v>1329.5471391966989</c:v>
                </c:pt>
                <c:pt idx="28">
                  <c:v>1329.5471391966989</c:v>
                </c:pt>
              </c:numCache>
            </c:numRef>
          </c:val>
          <c:smooth val="0"/>
          <c:extLst>
            <c:ext xmlns:c16="http://schemas.microsoft.com/office/drawing/2014/chart" uri="{C3380CC4-5D6E-409C-BE32-E72D297353CC}">
              <c16:uniqueId val="{00000008-76D5-46FD-98F1-21E015FC24E5}"/>
            </c:ext>
          </c:extLst>
        </c:ser>
        <c:ser>
          <c:idx val="10"/>
          <c:order val="8"/>
          <c:tx>
            <c:strRef>
              <c:f>'リンク切公表時非表示（グラフの添え物）'!$Y$12</c:f>
              <c:strCache>
                <c:ptCount val="1"/>
                <c:pt idx="0">
                  <c:v>2013年度比-26%</c:v>
                </c:pt>
              </c:strCache>
            </c:strRef>
          </c:tx>
          <c:spPr>
            <a:ln w="12700">
              <a:solidFill>
                <a:sysClr val="window" lastClr="FFFFFF">
                  <a:lumMod val="50000"/>
                </a:sysClr>
              </a:solidFill>
            </a:ln>
          </c:spPr>
          <c:marker>
            <c:symbol val="none"/>
          </c:marker>
          <c:trendline>
            <c:spPr>
              <a:ln w="12700">
                <a:solidFill>
                  <a:sysClr val="window" lastClr="FFFFFF">
                    <a:lumMod val="50000"/>
                  </a:sysClr>
                </a:solidFill>
              </a:ln>
            </c:spPr>
            <c:trendlineType val="linear"/>
            <c:forward val="0.8"/>
            <c:backward val="0.5"/>
            <c:dispRSqr val="0"/>
            <c:dispEq val="0"/>
          </c:trendline>
          <c:cat>
            <c:numRef>
              <c:f>'1.Total'!$AA$20:$BC$20</c:f>
              <c:numCache>
                <c:formatCode>General</c:formatCode>
                <c:ptCount val="29"/>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numCache>
            </c:numRef>
          </c:cat>
          <c:val>
            <c:numRef>
              <c:f>'リンク切公表時非表示（グラフの添え物）'!$AA$12:$BC$12</c:f>
              <c:numCache>
                <c:formatCode>General</c:formatCode>
                <c:ptCount val="29"/>
                <c:pt idx="0">
                  <c:v>1043.5985819426803</c:v>
                </c:pt>
                <c:pt idx="1">
                  <c:v>1043.5985819426803</c:v>
                </c:pt>
                <c:pt idx="2">
                  <c:v>1043.5985819426803</c:v>
                </c:pt>
                <c:pt idx="3">
                  <c:v>1043.5985819426803</c:v>
                </c:pt>
                <c:pt idx="4">
                  <c:v>1043.5985819426803</c:v>
                </c:pt>
                <c:pt idx="5">
                  <c:v>1043.5985819426803</c:v>
                </c:pt>
                <c:pt idx="6">
                  <c:v>1043.5985819426803</c:v>
                </c:pt>
                <c:pt idx="7">
                  <c:v>1043.5985819426803</c:v>
                </c:pt>
                <c:pt idx="8">
                  <c:v>1043.5985819426803</c:v>
                </c:pt>
                <c:pt idx="9">
                  <c:v>1043.5985819426803</c:v>
                </c:pt>
                <c:pt idx="10">
                  <c:v>1043.5985819426803</c:v>
                </c:pt>
                <c:pt idx="11">
                  <c:v>1043.5985819426803</c:v>
                </c:pt>
                <c:pt idx="12">
                  <c:v>1043.5985819426803</c:v>
                </c:pt>
                <c:pt idx="13">
                  <c:v>1043.5985819426803</c:v>
                </c:pt>
                <c:pt idx="14">
                  <c:v>1043.5985819426803</c:v>
                </c:pt>
                <c:pt idx="15">
                  <c:v>1043.5985819426803</c:v>
                </c:pt>
                <c:pt idx="16">
                  <c:v>1043.5985819426803</c:v>
                </c:pt>
                <c:pt idx="17">
                  <c:v>1043.5985819426803</c:v>
                </c:pt>
                <c:pt idx="18">
                  <c:v>1043.5985819426803</c:v>
                </c:pt>
                <c:pt idx="19">
                  <c:v>1043.5985819426803</c:v>
                </c:pt>
                <c:pt idx="20">
                  <c:v>1043.5985819426803</c:v>
                </c:pt>
                <c:pt idx="21">
                  <c:v>1043.5985819426803</c:v>
                </c:pt>
                <c:pt idx="22">
                  <c:v>1043.5985819426803</c:v>
                </c:pt>
                <c:pt idx="23">
                  <c:v>1043.5985819426803</c:v>
                </c:pt>
                <c:pt idx="24">
                  <c:v>1043.5985819426803</c:v>
                </c:pt>
                <c:pt idx="25">
                  <c:v>1043.5985819426803</c:v>
                </c:pt>
                <c:pt idx="26">
                  <c:v>1043.5985819426803</c:v>
                </c:pt>
                <c:pt idx="27">
                  <c:v>1043.5985819426803</c:v>
                </c:pt>
                <c:pt idx="28">
                  <c:v>1043.5985819426803</c:v>
                </c:pt>
              </c:numCache>
            </c:numRef>
          </c:val>
          <c:smooth val="0"/>
          <c:extLst>
            <c:ext xmlns:c16="http://schemas.microsoft.com/office/drawing/2014/chart" uri="{C3380CC4-5D6E-409C-BE32-E72D297353CC}">
              <c16:uniqueId val="{0000000A-76D5-46FD-98F1-21E015FC24E5}"/>
            </c:ext>
          </c:extLst>
        </c:ser>
        <c:dLbls>
          <c:showLegendKey val="0"/>
          <c:showVal val="0"/>
          <c:showCatName val="0"/>
          <c:showSerName val="0"/>
          <c:showPercent val="0"/>
          <c:showBubbleSize val="0"/>
        </c:dLbls>
        <c:marker val="1"/>
        <c:smooth val="0"/>
        <c:axId val="1844159088"/>
        <c:axId val="1913451696"/>
        <c:extLst/>
      </c:lineChart>
      <c:catAx>
        <c:axId val="178231552"/>
        <c:scaling>
          <c:orientation val="minMax"/>
        </c:scaling>
        <c:delete val="0"/>
        <c:axPos val="b"/>
        <c:title>
          <c:tx>
            <c:rich>
              <a:bodyPr/>
              <a:lstStyle/>
              <a:p>
                <a:pPr>
                  <a:defRPr sz="1200" b="0"/>
                </a:pPr>
                <a:r>
                  <a:rPr lang="ja-JP" sz="1200" b="0"/>
                  <a:t>（年度）</a:t>
                </a:r>
              </a:p>
            </c:rich>
          </c:tx>
          <c:layout>
            <c:manualLayout>
              <c:xMode val="edge"/>
              <c:yMode val="edge"/>
              <c:x val="0.44815967448513366"/>
              <c:y val="0.8182521629240791"/>
            </c:manualLayout>
          </c:layout>
          <c:overlay val="0"/>
        </c:title>
        <c:numFmt formatCode="General" sourceLinked="1"/>
        <c:majorTickMark val="in"/>
        <c:minorTickMark val="none"/>
        <c:tickLblPos val="nextTo"/>
        <c:txPr>
          <a:bodyPr rot="-5400000" vert="horz"/>
          <a:lstStyle/>
          <a:p>
            <a:pPr>
              <a:defRPr sz="1200"/>
            </a:pPr>
            <a:endParaRPr lang="ja-JP"/>
          </a:p>
        </c:txPr>
        <c:crossAx val="178250112"/>
        <c:crossesAt val="0"/>
        <c:auto val="1"/>
        <c:lblAlgn val="ctr"/>
        <c:lblOffset val="100"/>
        <c:tickLblSkip val="1"/>
        <c:tickMarkSkip val="1"/>
        <c:noMultiLvlLbl val="0"/>
      </c:catAx>
      <c:valAx>
        <c:axId val="178250112"/>
        <c:scaling>
          <c:orientation val="minMax"/>
          <c:max val="1500"/>
          <c:min val="800"/>
        </c:scaling>
        <c:delete val="0"/>
        <c:axPos val="l"/>
        <c:numFmt formatCode="#,##0_ " sourceLinked="0"/>
        <c:majorTickMark val="in"/>
        <c:minorTickMark val="none"/>
        <c:tickLblPos val="nextTo"/>
        <c:txPr>
          <a:bodyPr rot="0" vert="horz"/>
          <a:lstStyle/>
          <a:p>
            <a:pPr>
              <a:defRPr sz="1200"/>
            </a:pPr>
            <a:endParaRPr lang="ja-JP"/>
          </a:p>
        </c:txPr>
        <c:crossAx val="178231552"/>
        <c:crosses val="autoZero"/>
        <c:crossBetween val="between"/>
        <c:majorUnit val="100"/>
      </c:valAx>
      <c:valAx>
        <c:axId val="1913451696"/>
        <c:scaling>
          <c:orientation val="minMax"/>
          <c:min val="800"/>
        </c:scaling>
        <c:delete val="1"/>
        <c:axPos val="r"/>
        <c:numFmt formatCode="General" sourceLinked="1"/>
        <c:majorTickMark val="out"/>
        <c:minorTickMark val="none"/>
        <c:tickLblPos val="nextTo"/>
        <c:crossAx val="1844159088"/>
        <c:crosses val="max"/>
        <c:crossBetween val="between"/>
      </c:valAx>
      <c:catAx>
        <c:axId val="1844159088"/>
        <c:scaling>
          <c:orientation val="minMax"/>
        </c:scaling>
        <c:delete val="1"/>
        <c:axPos val="b"/>
        <c:numFmt formatCode="General" sourceLinked="1"/>
        <c:majorTickMark val="out"/>
        <c:minorTickMark val="none"/>
        <c:tickLblPos val="nextTo"/>
        <c:crossAx val="1913451696"/>
        <c:crosses val="autoZero"/>
        <c:auto val="1"/>
        <c:lblAlgn val="ctr"/>
        <c:lblOffset val="100"/>
        <c:noMultiLvlLbl val="0"/>
      </c:catAx>
    </c:plotArea>
    <c:legend>
      <c:legendPos val="r"/>
      <c:legendEntry>
        <c:idx val="7"/>
        <c:delete val="1"/>
      </c:legendEntry>
      <c:legendEntry>
        <c:idx val="8"/>
        <c:delete val="1"/>
      </c:legendEntry>
      <c:legendEntry>
        <c:idx val="9"/>
        <c:delete val="1"/>
      </c:legendEntry>
      <c:legendEntry>
        <c:idx val="10"/>
        <c:delete val="1"/>
      </c:legendEntry>
      <c:layout>
        <c:manualLayout>
          <c:xMode val="edge"/>
          <c:yMode val="edge"/>
          <c:x val="0.88779805696837744"/>
          <c:y val="0.55598006519391585"/>
          <c:w val="6.2406884520690951E-2"/>
          <c:h val="0.29578890639113176"/>
        </c:manualLayout>
      </c:layout>
      <c:overlay val="1"/>
    </c:legend>
    <c:plotVisOnly val="0"/>
    <c:dispBlanksAs val="gap"/>
    <c:showDLblsOverMax val="0"/>
  </c:chart>
  <c:spPr>
    <a:ln>
      <a:noFill/>
    </a:ln>
  </c:spPr>
  <c:printSettings>
    <c:headerFooter alignWithMargins="0"/>
    <c:pageMargins b="0.98399999999999999" l="0.78700000000000003" r="0.78700000000000003" t="0.98399999999999999" header="0.51200000000000001" footer="0.51200000000000001"/>
    <c:pageSetup paperSize="9" orientation="landscape"/>
  </c:printSettings>
  <c:userShapes r:id="rId2"/>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4991364421416299E-2"/>
          <c:y val="0"/>
          <c:w val="0.8773747841105356"/>
          <c:h val="0"/>
        </c:manualLayout>
      </c:layout>
      <c:lineChart>
        <c:grouping val="standard"/>
        <c:varyColors val="0"/>
        <c:ser>
          <c:idx val="1"/>
          <c:order val="0"/>
          <c:spPr>
            <a:ln w="12700">
              <a:solidFill>
                <a:srgbClr val="000000"/>
              </a:solidFill>
              <a:prstDash val="solid"/>
            </a:ln>
          </c:spPr>
          <c:marker>
            <c:symbol val="square"/>
            <c:size val="7"/>
            <c:spPr>
              <a:solidFill>
                <a:srgbClr val="000000"/>
              </a:solidFill>
              <a:ln>
                <a:solidFill>
                  <a:srgbClr val="000000"/>
                </a:solidFill>
                <a:prstDash val="solid"/>
              </a:ln>
            </c:spPr>
          </c:marker>
          <c:val>
            <c:numRef>
              <c:f>'2.CO2-Sector'!#REF!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'2.CO2-Sector'!#REF!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'2.CO2-Sector'!#REF!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383E-4B3E-8976-CBAE544398F6}"/>
            </c:ext>
          </c:extLst>
        </c:ser>
        <c:ser>
          <c:idx val="2"/>
          <c:order val="1"/>
          <c:spPr>
            <a:ln w="12700">
              <a:solidFill>
                <a:srgbClr val="000000"/>
              </a:solidFill>
              <a:prstDash val="solid"/>
            </a:ln>
          </c:spPr>
          <c:marker>
            <c:symbol val="circle"/>
            <c:size val="7"/>
            <c:spPr>
              <a:solidFill>
                <a:srgbClr val="000000"/>
              </a:solidFill>
              <a:ln>
                <a:solidFill>
                  <a:srgbClr val="000000"/>
                </a:solidFill>
                <a:prstDash val="solid"/>
              </a:ln>
            </c:spPr>
          </c:marker>
          <c:val>
            <c:numRef>
              <c:f>'2.CO2-Sector'!#REF!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'2.CO2-Sector'!#REF!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'2.CO2-Sector'!#REF!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383E-4B3E-8976-CBAE544398F6}"/>
            </c:ext>
          </c:extLst>
        </c:ser>
        <c:ser>
          <c:idx val="3"/>
          <c:order val="2"/>
          <c:spPr>
            <a:ln w="12700">
              <a:solidFill>
                <a:srgbClr val="000000"/>
              </a:solidFill>
              <a:prstDash val="solid"/>
            </a:ln>
          </c:spPr>
          <c:marker>
            <c:symbol val="triangle"/>
            <c:size val="7"/>
            <c:spPr>
              <a:solidFill>
                <a:srgbClr val="000000"/>
              </a:solidFill>
              <a:ln>
                <a:solidFill>
                  <a:srgbClr val="000000"/>
                </a:solidFill>
                <a:prstDash val="solid"/>
              </a:ln>
            </c:spPr>
          </c:marker>
          <c:val>
            <c:numRef>
              <c:f>'2.CO2-Sector'!#REF!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'2.CO2-Sector'!#REF!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'2.CO2-Sector'!#REF!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383E-4B3E-8976-CBAE544398F6}"/>
            </c:ext>
          </c:extLst>
        </c:ser>
        <c:dLbls>
          <c:showLegendKey val="0"/>
          <c:showVal val="0"/>
          <c:showCatName val="0"/>
          <c:showSerName val="0"/>
          <c:showPercent val="0"/>
          <c:showBubbleSize val="0"/>
        </c:dLbls>
        <c:marker val="1"/>
        <c:smooth val="0"/>
        <c:axId val="179701632"/>
        <c:axId val="179707904"/>
      </c:lineChart>
      <c:catAx>
        <c:axId val="179701632"/>
        <c:scaling>
          <c:orientation val="minMax"/>
        </c:scaling>
        <c:delete val="0"/>
        <c:axPos val="b"/>
        <c:numFmt formatCode="General" sourceLinked="1"/>
        <c:majorTickMark val="in"/>
        <c:minorTickMark val="none"/>
        <c:tickLblPos val="nextTo"/>
        <c:spPr>
          <a:ln w="3175">
            <a:solidFill>
              <a:srgbClr val="000000"/>
            </a:solidFill>
            <a:prstDash val="solid"/>
          </a:ln>
        </c:spPr>
        <c:txPr>
          <a:bodyPr rot="-5400000" vert="horz"/>
          <a:lstStyle/>
          <a:p>
            <a:pPr>
              <a:defRPr sz="1400" b="0" i="0" u="none" strike="noStrike" baseline="0">
                <a:solidFill>
                  <a:srgbClr val="000000"/>
                </a:solidFill>
                <a:latin typeface="Arial"/>
                <a:ea typeface="Arial"/>
                <a:cs typeface="Arial"/>
              </a:defRPr>
            </a:pPr>
            <a:endParaRPr lang="ja-JP"/>
          </a:p>
        </c:txPr>
        <c:crossAx val="179707904"/>
        <c:crosses val="autoZero"/>
        <c:auto val="1"/>
        <c:lblAlgn val="ctr"/>
        <c:lblOffset val="100"/>
        <c:tickLblSkip val="1"/>
        <c:tickMarkSkip val="1"/>
        <c:noMultiLvlLbl val="0"/>
      </c:catAx>
      <c:valAx>
        <c:axId val="179707904"/>
        <c:scaling>
          <c:orientation val="minMax"/>
          <c:min val="150"/>
        </c:scaling>
        <c:delete val="0"/>
        <c:axPos val="l"/>
        <c:majorGridlines>
          <c:spPr>
            <a:ln w="3175">
              <a:solidFill>
                <a:srgbClr val="000000"/>
              </a:solidFill>
              <a:prstDash val="sysDash"/>
            </a:ln>
          </c:spPr>
        </c:majorGridlines>
        <c:numFmt formatCode="General" sourceLinked="1"/>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Arial"/>
                <a:ea typeface="Arial"/>
                <a:cs typeface="Arial"/>
              </a:defRPr>
            </a:pPr>
            <a:endParaRPr lang="ja-JP"/>
          </a:p>
        </c:txPr>
        <c:crossAx val="179701632"/>
        <c:crosses val="autoZero"/>
        <c:crossBetween val="between"/>
        <c:majorUnit val="50"/>
      </c:valAx>
      <c:spPr>
        <a:solidFill>
          <a:srgbClr val="FFFFFF"/>
        </a:solidFill>
        <a:ln w="12700">
          <a:solidFill>
            <a:srgbClr val="808080"/>
          </a:solidFill>
          <a:prstDash val="solid"/>
        </a:ln>
      </c:spPr>
    </c:plotArea>
    <c:plotVisOnly val="1"/>
    <c:dispBlanksAs val="gap"/>
    <c:showDLblsOverMax val="0"/>
  </c:chart>
  <c:spPr>
    <a:solidFill>
      <a:srgbClr val="FFFFFF"/>
    </a:solidFill>
    <a:ln w="9525">
      <a:noFill/>
    </a:ln>
  </c:spPr>
  <c:txPr>
    <a:bodyPr/>
    <a:lstStyle/>
    <a:p>
      <a:pPr>
        <a:defRPr sz="125" b="0" i="0" u="none" strike="noStrike" baseline="0">
          <a:solidFill>
            <a:srgbClr val="000000"/>
          </a:solidFill>
          <a:latin typeface="Century"/>
          <a:ea typeface="Century"/>
          <a:cs typeface="Century"/>
        </a:defRPr>
      </a:pPr>
      <a:endParaRPr lang="ja-JP"/>
    </a:p>
  </c:txPr>
  <c:printSettings>
    <c:headerFooter alignWithMargins="0"/>
    <c:pageMargins b="0.98399999999999999" l="0.78700000000000003" r="0.78700000000000003" t="0.98399999999999999" header="0.51200000000000001" footer="0.51200000000000001"/>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a:latin typeface="(日本語用のフォントを使用)"/>
              </a:defRPr>
            </a:pPr>
            <a:r>
              <a:rPr lang="en-US" altLang="ja-JP" sz="1600" b="1" i="0" baseline="0">
                <a:latin typeface="+mn-ea"/>
              </a:rPr>
              <a:t>CO</a:t>
            </a:r>
            <a:r>
              <a:rPr lang="en-US" altLang="ja-JP" sz="1600" b="1" i="0" baseline="-25000">
                <a:latin typeface="+mn-ea"/>
              </a:rPr>
              <a:t>2 </a:t>
            </a:r>
            <a:r>
              <a:rPr lang="ja-JP" altLang="en-US" sz="1600" b="1" i="0" baseline="0">
                <a:latin typeface="+mn-ea"/>
              </a:rPr>
              <a:t>の</a:t>
            </a:r>
            <a:r>
              <a:rPr lang="ja-JP" altLang="ja-JP" sz="1600" b="1" i="0" u="none" strike="noStrike" baseline="0">
                <a:effectLst/>
              </a:rPr>
              <a:t>部門別</a:t>
            </a:r>
            <a:r>
              <a:rPr lang="ja-JP" altLang="ja-JP" sz="1600" b="1" i="0" baseline="0">
                <a:latin typeface="+mn-ea"/>
              </a:rPr>
              <a:t>排出量</a:t>
            </a:r>
            <a:r>
              <a:rPr lang="ja-JP" altLang="en-US" sz="1600" b="1" i="0" baseline="0">
                <a:latin typeface="+mn-ea"/>
              </a:rPr>
              <a:t>（電気・熱配分前）の推移</a:t>
            </a:r>
            <a:endParaRPr lang="en-US" altLang="ja-JP" sz="1600" b="1" i="0" baseline="0">
              <a:latin typeface="+mn-ea"/>
            </a:endParaRPr>
          </a:p>
          <a:p>
            <a:pPr>
              <a:defRPr>
                <a:latin typeface="(日本語用のフォントを使用)"/>
              </a:defRPr>
            </a:pPr>
            <a:r>
              <a:rPr lang="ja-JP" altLang="en-US" sz="1600" b="1" i="0" baseline="0">
                <a:latin typeface="+mn-ea"/>
              </a:rPr>
              <a:t>（</a:t>
            </a:r>
            <a:r>
              <a:rPr lang="en-US" altLang="ja-JP" sz="1600" b="1" i="0" baseline="0">
                <a:latin typeface="+mn-ea"/>
              </a:rPr>
              <a:t>2018</a:t>
            </a:r>
            <a:r>
              <a:rPr lang="ja-JP" altLang="ja-JP" sz="1600" b="1" i="0" baseline="0">
                <a:latin typeface="+mn-ea"/>
              </a:rPr>
              <a:t>年度</a:t>
            </a:r>
            <a:r>
              <a:rPr lang="ja-JP" altLang="en-US" sz="1600" b="1" i="0" baseline="0">
                <a:latin typeface="+mn-ea"/>
              </a:rPr>
              <a:t>速報値）</a:t>
            </a:r>
            <a:endParaRPr lang="ja-JP" altLang="ja-JP" sz="1600">
              <a:latin typeface="+mn-ea"/>
            </a:endParaRPr>
          </a:p>
        </c:rich>
      </c:tx>
      <c:layout>
        <c:manualLayout>
          <c:xMode val="edge"/>
          <c:yMode val="edge"/>
          <c:x val="0.15756681477723902"/>
          <c:y val="2.1704193996623284E-2"/>
        </c:manualLayout>
      </c:layout>
      <c:overlay val="0"/>
    </c:title>
    <c:autoTitleDeleted val="0"/>
    <c:plotArea>
      <c:layout>
        <c:manualLayout>
          <c:layoutTarget val="inner"/>
          <c:xMode val="edge"/>
          <c:yMode val="edge"/>
          <c:x val="0.10706869717575355"/>
          <c:y val="0.14191385079769192"/>
          <c:w val="0.62890070000248632"/>
          <c:h val="0.70936860202672491"/>
        </c:manualLayout>
      </c:layout>
      <c:lineChart>
        <c:grouping val="standard"/>
        <c:varyColors val="0"/>
        <c:ser>
          <c:idx val="1"/>
          <c:order val="0"/>
          <c:tx>
            <c:strRef>
              <c:f>'2.CO2-Sector'!$Y$41</c:f>
              <c:strCache>
                <c:ptCount val="1"/>
              </c:strCache>
            </c:strRef>
          </c:tx>
          <c:dPt>
            <c:idx val="1"/>
            <c:bubble3D val="0"/>
            <c:spPr/>
            <c:extLst>
              <c:ext xmlns:c16="http://schemas.microsoft.com/office/drawing/2014/chart" uri="{C3380CC4-5D6E-409C-BE32-E72D297353CC}">
                <c16:uniqueId val="{00000001-770D-4895-BDA2-107F6F22F14F}"/>
              </c:ext>
            </c:extLst>
          </c:dPt>
          <c:dLbls>
            <c:dLbl>
              <c:idx val="0"/>
              <c:layout>
                <c:manualLayout>
                  <c:x val="-2.3330344889897946E-2"/>
                  <c:y val="-2.305718827400103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770D-4895-BDA2-107F6F22F14F}"/>
                </c:ext>
              </c:extLst>
            </c:dLbl>
            <c:dLbl>
              <c:idx val="15"/>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770D-4895-BDA2-107F6F22F14F}"/>
                </c:ext>
              </c:extLst>
            </c:dLbl>
            <c:dLbl>
              <c:idx val="23"/>
              <c:delete val="1"/>
              <c:extLst>
                <c:ext xmlns:c15="http://schemas.microsoft.com/office/drawing/2012/chart" uri="{CE6537A1-D6FC-4f65-9D91-7224C49458BB}"/>
                <c:ext xmlns:c16="http://schemas.microsoft.com/office/drawing/2014/chart" uri="{C3380CC4-5D6E-409C-BE32-E72D297353CC}">
                  <c16:uniqueId val="{00000004-770D-4895-BDA2-107F6F22F14F}"/>
                </c:ext>
              </c:extLst>
            </c:dLbl>
            <c:dLbl>
              <c:idx val="24"/>
              <c:layout>
                <c:manualLayout>
                  <c:x val="-2.341560493243566E-2"/>
                  <c:y val="-2.553274195155985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770D-4895-BDA2-107F6F22F14F}"/>
                </c:ext>
              </c:extLst>
            </c:dLbl>
            <c:spPr>
              <a:noFill/>
              <a:ln>
                <a:noFill/>
              </a:ln>
              <a:effectLst/>
            </c:spPr>
            <c:dLblPos val="t"/>
            <c:showLegendKey val="0"/>
            <c:showVal val="0"/>
            <c:showCatName val="0"/>
            <c:showSerName val="0"/>
            <c:showPercent val="0"/>
            <c:showBubbleSize val="0"/>
            <c:extLst>
              <c:ext xmlns:c15="http://schemas.microsoft.com/office/drawing/2012/chart" uri="{CE6537A1-D6FC-4f65-9D91-7224C49458BB}">
                <c15:showLeaderLines val="1"/>
              </c:ext>
            </c:extLst>
          </c:dLbls>
          <c:cat>
            <c:numRef>
              <c:f>'3.Allocated_CO2-Sector'!$AA$41:$BC$41</c:f>
              <c:numCache>
                <c:formatCode>General</c:formatCode>
                <c:ptCount val="29"/>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numCache>
            </c:numRef>
          </c:cat>
          <c:val>
            <c:numRef>
              <c:f>'2.CO2-Sector'!$AA$41:$BB$41</c:f>
              <c:numCache>
                <c:formatCode>General</c:formatCode>
                <c:ptCount val="28"/>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numCache>
            </c:numRef>
          </c:val>
          <c:smooth val="0"/>
          <c:extLst>
            <c:ext xmlns:c16="http://schemas.microsoft.com/office/drawing/2014/chart" uri="{C3380CC4-5D6E-409C-BE32-E72D297353CC}">
              <c16:uniqueId val="{00000006-770D-4895-BDA2-107F6F22F14F}"/>
            </c:ext>
          </c:extLst>
        </c:ser>
        <c:ser>
          <c:idx val="2"/>
          <c:order val="1"/>
          <c:tx>
            <c:strRef>
              <c:f>'2.CO2-Sector'!$Y$42</c:f>
              <c:strCache>
                <c:ptCount val="1"/>
                <c:pt idx="0">
                  <c:v>エネルギー転換部門</c:v>
                </c:pt>
              </c:strCache>
            </c:strRef>
          </c:tx>
          <c:spPr>
            <a:ln w="19050">
              <a:solidFill>
                <a:srgbClr val="4572A7"/>
              </a:solidFill>
            </a:ln>
          </c:spPr>
          <c:marker>
            <c:symbol val="diamond"/>
            <c:size val="7"/>
            <c:spPr>
              <a:solidFill>
                <a:srgbClr val="4572A7"/>
              </a:solidFill>
              <a:ln>
                <a:solidFill>
                  <a:srgbClr val="416FA6"/>
                </a:solidFill>
              </a:ln>
            </c:spPr>
          </c:marker>
          <c:dLbls>
            <c:dLbl>
              <c:idx val="0"/>
              <c:layout>
                <c:manualLayout>
                  <c:x val="-1.8691167299865804E-2"/>
                  <c:y val="-1.911443469945777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770D-4895-BDA2-107F6F22F14F}"/>
                </c:ext>
              </c:extLst>
            </c:dLbl>
            <c:dLbl>
              <c:idx val="15"/>
              <c:layout>
                <c:manualLayout>
                  <c:x val="-1.8691167299865839E-2"/>
                  <c:y val="-2.289381284644922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770D-4895-BDA2-107F6F22F14F}"/>
                </c:ext>
              </c:extLst>
            </c:dLbl>
            <c:dLbl>
              <c:idx val="23"/>
              <c:layout>
                <c:manualLayout>
                  <c:x val="-1.8046709003803899E-2"/>
                  <c:y val="-2.089268755935422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770D-4895-BDA2-107F6F22F14F}"/>
                </c:ext>
              </c:extLst>
            </c:dLbl>
            <c:dLbl>
              <c:idx val="25"/>
              <c:delete val="1"/>
              <c:extLst>
                <c:ext xmlns:c15="http://schemas.microsoft.com/office/drawing/2012/chart" uri="{CE6537A1-D6FC-4f65-9D91-7224C49458BB}"/>
                <c:ext xmlns:c16="http://schemas.microsoft.com/office/drawing/2014/chart" uri="{C3380CC4-5D6E-409C-BE32-E72D297353CC}">
                  <c16:uniqueId val="{0000000A-770D-4895-BDA2-107F6F22F14F}"/>
                </c:ext>
              </c:extLst>
            </c:dLbl>
            <c:dLbl>
              <c:idx val="26"/>
              <c:delete val="1"/>
              <c:extLst>
                <c:ext xmlns:c15="http://schemas.microsoft.com/office/drawing/2012/chart" uri="{CE6537A1-D6FC-4f65-9D91-7224C49458BB}"/>
                <c:ext xmlns:c16="http://schemas.microsoft.com/office/drawing/2014/chart" uri="{C3380CC4-5D6E-409C-BE32-E72D297353CC}">
                  <c16:uniqueId val="{0000000B-770D-4895-BDA2-107F6F22F14F}"/>
                </c:ext>
              </c:extLst>
            </c:dLbl>
            <c:dLbl>
              <c:idx val="27"/>
              <c:delete val="1"/>
              <c:extLst>
                <c:ext xmlns:c15="http://schemas.microsoft.com/office/drawing/2012/chart" uri="{CE6537A1-D6FC-4f65-9D91-7224C49458BB}"/>
                <c:ext xmlns:c16="http://schemas.microsoft.com/office/drawing/2014/chart" uri="{C3380CC4-5D6E-409C-BE32-E72D297353CC}">
                  <c16:uniqueId val="{0000000C-770D-4895-BDA2-107F6F22F14F}"/>
                </c:ext>
              </c:extLst>
            </c:dLbl>
            <c:dLbl>
              <c:idx val="28"/>
              <c:layout>
                <c:manualLayout>
                  <c:x val="8.3962740793344422E-3"/>
                  <c:y val="1.7311814499752762E-2"/>
                </c:manualLayout>
              </c:layout>
              <c:numFmt formatCode="###&quot;百万トン&quot;" sourceLinked="0"/>
              <c:spPr>
                <a:noFill/>
                <a:ln>
                  <a:noFill/>
                </a:ln>
                <a:effectLst/>
              </c:spPr>
              <c:txPr>
                <a:bodyPr wrap="square" lIns="38100" tIns="19050" rIns="38100" bIns="19050" anchor="ctr">
                  <a:spAutoFit/>
                </a:bodyPr>
                <a:lstStyle/>
                <a:p>
                  <a:pPr>
                    <a:defRPr sz="1200">
                      <a:solidFill>
                        <a:srgbClr val="4572A7"/>
                      </a:solidFill>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4693-404E-BEF4-4D0D20461AC1}"/>
                </c:ext>
              </c:extLst>
            </c:dLbl>
            <c:spPr>
              <a:noFill/>
              <a:ln>
                <a:noFill/>
              </a:ln>
              <a:effectLst/>
            </c:spPr>
            <c:txPr>
              <a:bodyPr wrap="square" lIns="38100" tIns="19050" rIns="38100" bIns="19050" anchor="ctr">
                <a:spAutoFit/>
              </a:bodyPr>
              <a:lstStyle/>
              <a:p>
                <a:pPr>
                  <a:defRPr>
                    <a:solidFill>
                      <a:srgbClr val="4572A7"/>
                    </a:solidFill>
                  </a:defRPr>
                </a:pPr>
                <a:endParaRPr lang="ja-JP"/>
              </a:p>
            </c:txPr>
            <c:dLblPos val="t"/>
            <c:showLegendKey val="0"/>
            <c:showVal val="0"/>
            <c:showCatName val="0"/>
            <c:showSerName val="0"/>
            <c:showPercent val="0"/>
            <c:showBubbleSize val="0"/>
            <c:extLst>
              <c:ext xmlns:c15="http://schemas.microsoft.com/office/drawing/2012/chart" uri="{CE6537A1-D6FC-4f65-9D91-7224C49458BB}">
                <c15:showLeaderLines val="1"/>
                <c15:leaderLines>
                  <c:spPr>
                    <a:ln>
                      <a:solidFill>
                        <a:srgbClr val="3D96AE"/>
                      </a:solidFill>
                    </a:ln>
                  </c:spPr>
                </c15:leaderLines>
              </c:ext>
            </c:extLst>
          </c:dLbls>
          <c:cat>
            <c:numRef>
              <c:f>'3.Allocated_CO2-Sector'!$AA$41:$BC$41</c:f>
              <c:numCache>
                <c:formatCode>General</c:formatCode>
                <c:ptCount val="29"/>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numCache>
            </c:numRef>
          </c:cat>
          <c:val>
            <c:numRef>
              <c:f>'2.CO2-Sector'!$AA$42:$BC$42</c:f>
              <c:numCache>
                <c:formatCode>#,##0_ </c:formatCode>
                <c:ptCount val="29"/>
                <c:pt idx="0">
                  <c:v>348.41179447028634</c:v>
                </c:pt>
                <c:pt idx="1">
                  <c:v>349.74258710949579</c:v>
                </c:pt>
                <c:pt idx="2">
                  <c:v>355.12614215324686</c:v>
                </c:pt>
                <c:pt idx="3">
                  <c:v>338.72492179417719</c:v>
                </c:pt>
                <c:pt idx="4">
                  <c:v>372.71652054267736</c:v>
                </c:pt>
                <c:pt idx="5">
                  <c:v>360.59531972801585</c:v>
                </c:pt>
                <c:pt idx="6">
                  <c:v>362.4691212051091</c:v>
                </c:pt>
                <c:pt idx="7">
                  <c:v>357.64184247294844</c:v>
                </c:pt>
                <c:pt idx="8">
                  <c:v>344.51684317773794</c:v>
                </c:pt>
                <c:pt idx="9">
                  <c:v>366.22601919401677</c:v>
                </c:pt>
                <c:pt idx="10">
                  <c:v>374.92024083416112</c:v>
                </c:pt>
                <c:pt idx="11">
                  <c:v>365.84175823433213</c:v>
                </c:pt>
                <c:pt idx="12">
                  <c:v>391.42328482875729</c:v>
                </c:pt>
                <c:pt idx="13">
                  <c:v>407.74666526328861</c:v>
                </c:pt>
                <c:pt idx="14">
                  <c:v>403.77988285122586</c:v>
                </c:pt>
                <c:pt idx="15">
                  <c:v>423.92684168544571</c:v>
                </c:pt>
                <c:pt idx="16">
                  <c:v>414.87062379360515</c:v>
                </c:pt>
                <c:pt idx="17">
                  <c:v>467.18903156868345</c:v>
                </c:pt>
                <c:pt idx="18">
                  <c:v>436.55731213543805</c:v>
                </c:pt>
                <c:pt idx="19">
                  <c:v>397.6822033693656</c:v>
                </c:pt>
                <c:pt idx="20">
                  <c:v>422.04719202207656</c:v>
                </c:pt>
                <c:pt idx="21">
                  <c:v>479.36174286509265</c:v>
                </c:pt>
                <c:pt idx="22">
                  <c:v>524.9068807143135</c:v>
                </c:pt>
                <c:pt idx="23">
                  <c:v>524.96493446742659</c:v>
                </c:pt>
                <c:pt idx="24">
                  <c:v>498.44901991529639</c:v>
                </c:pt>
                <c:pt idx="25">
                  <c:v>473.24862670927479</c:v>
                </c:pt>
                <c:pt idx="26">
                  <c:v>505.68469211711317</c:v>
                </c:pt>
                <c:pt idx="27">
                  <c:v>492.71852638806382</c:v>
                </c:pt>
                <c:pt idx="28">
                  <c:v>456.0468729929309</c:v>
                </c:pt>
              </c:numCache>
            </c:numRef>
          </c:val>
          <c:smooth val="0"/>
          <c:extLst>
            <c:ext xmlns:c16="http://schemas.microsoft.com/office/drawing/2014/chart" uri="{C3380CC4-5D6E-409C-BE32-E72D297353CC}">
              <c16:uniqueId val="{0000000D-770D-4895-BDA2-107F6F22F14F}"/>
            </c:ext>
          </c:extLst>
        </c:ser>
        <c:ser>
          <c:idx val="3"/>
          <c:order val="2"/>
          <c:tx>
            <c:strRef>
              <c:f>'2.CO2-Sector'!$Y$43</c:f>
              <c:strCache>
                <c:ptCount val="1"/>
                <c:pt idx="0">
                  <c:v>産業部門</c:v>
                </c:pt>
              </c:strCache>
            </c:strRef>
          </c:tx>
          <c:spPr>
            <a:ln w="19050">
              <a:solidFill>
                <a:srgbClr val="A8423F"/>
              </a:solidFill>
            </a:ln>
          </c:spPr>
          <c:marker>
            <c:symbol val="square"/>
            <c:size val="7"/>
            <c:spPr>
              <a:solidFill>
                <a:srgbClr val="A8423F"/>
              </a:solidFill>
              <a:ln>
                <a:solidFill>
                  <a:srgbClr val="A8423F"/>
                </a:solidFill>
              </a:ln>
            </c:spPr>
          </c:marker>
          <c:dLbls>
            <c:dLbl>
              <c:idx val="0"/>
              <c:layout>
                <c:manualLayout>
                  <c:x val="-2.2521879453193817E-2"/>
                  <c:y val="-1.916986657502730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770D-4895-BDA2-107F6F22F14F}"/>
                </c:ext>
              </c:extLst>
            </c:dLbl>
            <c:dLbl>
              <c:idx val="15"/>
              <c:layout>
                <c:manualLayout>
                  <c:x val="-1.7885551397064995E-2"/>
                  <c:y val="-1.745997117669360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770D-4895-BDA2-107F6F22F14F}"/>
                </c:ext>
              </c:extLst>
            </c:dLbl>
            <c:dLbl>
              <c:idx val="23"/>
              <c:layout>
                <c:manualLayout>
                  <c:x val="-2.1616168842041313E-2"/>
                  <c:y val="-1.710304950021664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770D-4895-BDA2-107F6F22F14F}"/>
                </c:ext>
              </c:extLst>
            </c:dLbl>
            <c:dLbl>
              <c:idx val="24"/>
              <c:delete val="1"/>
              <c:extLst>
                <c:ext xmlns:c15="http://schemas.microsoft.com/office/drawing/2012/chart" uri="{CE6537A1-D6FC-4f65-9D91-7224C49458BB}"/>
                <c:ext xmlns:c16="http://schemas.microsoft.com/office/drawing/2014/chart" uri="{C3380CC4-5D6E-409C-BE32-E72D297353CC}">
                  <c16:uniqueId val="{00000011-770D-4895-BDA2-107F6F22F14F}"/>
                </c:ext>
              </c:extLst>
            </c:dLbl>
            <c:dLbl>
              <c:idx val="25"/>
              <c:delete val="1"/>
              <c:extLst>
                <c:ext xmlns:c15="http://schemas.microsoft.com/office/drawing/2012/chart" uri="{CE6537A1-D6FC-4f65-9D91-7224C49458BB}"/>
                <c:ext xmlns:c16="http://schemas.microsoft.com/office/drawing/2014/chart" uri="{C3380CC4-5D6E-409C-BE32-E72D297353CC}">
                  <c16:uniqueId val="{00000012-770D-4895-BDA2-107F6F22F14F}"/>
                </c:ext>
              </c:extLst>
            </c:dLbl>
            <c:dLbl>
              <c:idx val="26"/>
              <c:delete val="1"/>
              <c:extLst>
                <c:ext xmlns:c15="http://schemas.microsoft.com/office/drawing/2012/chart" uri="{CE6537A1-D6FC-4f65-9D91-7224C49458BB}"/>
                <c:ext xmlns:c16="http://schemas.microsoft.com/office/drawing/2014/chart" uri="{C3380CC4-5D6E-409C-BE32-E72D297353CC}">
                  <c16:uniqueId val="{00000013-770D-4895-BDA2-107F6F22F14F}"/>
                </c:ext>
              </c:extLst>
            </c:dLbl>
            <c:dLbl>
              <c:idx val="27"/>
              <c:delete val="1"/>
              <c:extLst>
                <c:ext xmlns:c15="http://schemas.microsoft.com/office/drawing/2012/chart" uri="{CE6537A1-D6FC-4f65-9D91-7224C49458BB}"/>
                <c:ext xmlns:c16="http://schemas.microsoft.com/office/drawing/2014/chart" uri="{C3380CC4-5D6E-409C-BE32-E72D297353CC}">
                  <c16:uniqueId val="{00000014-770D-4895-BDA2-107F6F22F14F}"/>
                </c:ext>
              </c:extLst>
            </c:dLbl>
            <c:dLbl>
              <c:idx val="28"/>
              <c:layout>
                <c:manualLayout>
                  <c:x val="9.8291816247546848E-3"/>
                  <c:y val="-9.9417857760730893E-3"/>
                </c:manualLayout>
              </c:layout>
              <c:tx>
                <c:rich>
                  <a:bodyPr wrap="square" lIns="38100" tIns="19050" rIns="38100" bIns="19050" anchor="ctr">
                    <a:spAutoFit/>
                  </a:bodyPr>
                  <a:lstStyle/>
                  <a:p>
                    <a:pPr>
                      <a:defRPr>
                        <a:solidFill>
                          <a:srgbClr val="A8423F"/>
                        </a:solidFill>
                      </a:defRPr>
                    </a:pPr>
                    <a:fld id="{CD71AF3F-37CF-432B-8FF9-25C92446711A}" type="VALUE">
                      <a:rPr lang="ja-JP" altLang="en-US" sz="1200"/>
                      <a:pPr>
                        <a:defRPr>
                          <a:solidFill>
                            <a:srgbClr val="A8423F"/>
                          </a:solidFill>
                        </a:defRPr>
                      </a:pPr>
                      <a:t>[値]</a:t>
                    </a:fld>
                    <a:endParaRPr lang="ja-JP" altLang="en-US"/>
                  </a:p>
                </c:rich>
              </c:tx>
              <c:numFmt formatCode="###&quot;百万トン&quot;" sourceLinked="0"/>
              <c:spPr>
                <a:noFill/>
                <a:ln>
                  <a:noFill/>
                </a:ln>
                <a:effectLst/>
              </c:spPr>
              <c:dLblPos val="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2-4693-404E-BEF4-4D0D20461AC1}"/>
                </c:ext>
              </c:extLst>
            </c:dLbl>
            <c:spPr>
              <a:noFill/>
              <a:ln>
                <a:noFill/>
              </a:ln>
              <a:effectLst/>
            </c:spPr>
            <c:txPr>
              <a:bodyPr wrap="square" lIns="38100" tIns="19050" rIns="38100" bIns="19050" anchor="ctr">
                <a:spAutoFit/>
              </a:bodyPr>
              <a:lstStyle/>
              <a:p>
                <a:pPr>
                  <a:defRPr>
                    <a:solidFill>
                      <a:srgbClr val="A8423F"/>
                    </a:solidFill>
                  </a:defRPr>
                </a:pPr>
                <a:endParaRPr lang="ja-JP"/>
              </a:p>
            </c:txPr>
            <c:dLblPos val="t"/>
            <c:showLegendKey val="0"/>
            <c:showVal val="0"/>
            <c:showCatName val="0"/>
            <c:showSerName val="0"/>
            <c:showPercent val="0"/>
            <c:showBubbleSize val="0"/>
            <c:extLst>
              <c:ext xmlns:c15="http://schemas.microsoft.com/office/drawing/2012/chart" uri="{CE6537A1-D6FC-4f65-9D91-7224C49458BB}">
                <c15:showLeaderLines val="1"/>
                <c15:leaderLines>
                  <c:spPr>
                    <a:ln>
                      <a:solidFill>
                        <a:srgbClr val="C0504D"/>
                      </a:solidFill>
                    </a:ln>
                  </c:spPr>
                </c15:leaderLines>
              </c:ext>
            </c:extLst>
          </c:dLbls>
          <c:cat>
            <c:numRef>
              <c:f>'3.Allocated_CO2-Sector'!$AA$41:$BC$41</c:f>
              <c:numCache>
                <c:formatCode>General</c:formatCode>
                <c:ptCount val="29"/>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numCache>
            </c:numRef>
          </c:cat>
          <c:val>
            <c:numRef>
              <c:f>'2.CO2-Sector'!$AA$43:$BC$43</c:f>
              <c:numCache>
                <c:formatCode>#,##0_ </c:formatCode>
                <c:ptCount val="29"/>
                <c:pt idx="0">
                  <c:v>379.43293558807915</c:v>
                </c:pt>
                <c:pt idx="1">
                  <c:v>376.93236115127036</c:v>
                </c:pt>
                <c:pt idx="2">
                  <c:v>371.33954566083264</c:v>
                </c:pt>
                <c:pt idx="3">
                  <c:v>373.17090826986504</c:v>
                </c:pt>
                <c:pt idx="4">
                  <c:v>379.82004765512886</c:v>
                </c:pt>
                <c:pt idx="5">
                  <c:v>386.84132073711118</c:v>
                </c:pt>
                <c:pt idx="6">
                  <c:v>391.55115122935229</c:v>
                </c:pt>
                <c:pt idx="7">
                  <c:v>387.16907769880117</c:v>
                </c:pt>
                <c:pt idx="8">
                  <c:v>363.31945304239252</c:v>
                </c:pt>
                <c:pt idx="9">
                  <c:v>367.91617257073574</c:v>
                </c:pt>
                <c:pt idx="10">
                  <c:v>377.8211820137625</c:v>
                </c:pt>
                <c:pt idx="11">
                  <c:v>371.70551368265154</c:v>
                </c:pt>
                <c:pt idx="12">
                  <c:v>376.98055364049145</c:v>
                </c:pt>
                <c:pt idx="13">
                  <c:v>376.61720164532483</c:v>
                </c:pt>
                <c:pt idx="14">
                  <c:v>377.36596196453524</c:v>
                </c:pt>
                <c:pt idx="15">
                  <c:v>366.55378190483623</c:v>
                </c:pt>
                <c:pt idx="16">
                  <c:v>363.02598390406621</c:v>
                </c:pt>
                <c:pt idx="17">
                  <c:v>359.35673004093178</c:v>
                </c:pt>
                <c:pt idx="18">
                  <c:v>328.60630881623797</c:v>
                </c:pt>
                <c:pt idx="19">
                  <c:v>314.78253163066847</c:v>
                </c:pt>
                <c:pt idx="20">
                  <c:v>329.17421818346628</c:v>
                </c:pt>
                <c:pt idx="21">
                  <c:v>326.7347956748651</c:v>
                </c:pt>
                <c:pt idx="22">
                  <c:v>324.83201715263777</c:v>
                </c:pt>
                <c:pt idx="23">
                  <c:v>332.13587795917419</c:v>
                </c:pt>
                <c:pt idx="24">
                  <c:v>322.81460821147124</c:v>
                </c:pt>
                <c:pt idx="25">
                  <c:v>314.29489241158802</c:v>
                </c:pt>
                <c:pt idx="26">
                  <c:v>299.69610762980875</c:v>
                </c:pt>
                <c:pt idx="27">
                  <c:v>293.08914243617136</c:v>
                </c:pt>
                <c:pt idx="28">
                  <c:v>286.18689069812552</c:v>
                </c:pt>
              </c:numCache>
            </c:numRef>
          </c:val>
          <c:smooth val="0"/>
          <c:extLst>
            <c:ext xmlns:c16="http://schemas.microsoft.com/office/drawing/2014/chart" uri="{C3380CC4-5D6E-409C-BE32-E72D297353CC}">
              <c16:uniqueId val="{00000015-770D-4895-BDA2-107F6F22F14F}"/>
            </c:ext>
          </c:extLst>
        </c:ser>
        <c:ser>
          <c:idx val="4"/>
          <c:order val="3"/>
          <c:tx>
            <c:strRef>
              <c:f>'2.CO2-Sector'!$Y$44</c:f>
              <c:strCache>
                <c:ptCount val="1"/>
                <c:pt idx="0">
                  <c:v>運輸部門</c:v>
                </c:pt>
              </c:strCache>
            </c:strRef>
          </c:tx>
          <c:spPr>
            <a:ln w="19050">
              <a:solidFill>
                <a:srgbClr val="86A44A"/>
              </a:solidFill>
            </a:ln>
          </c:spPr>
          <c:marker>
            <c:symbol val="star"/>
            <c:size val="7"/>
            <c:spPr>
              <a:noFill/>
              <a:ln w="15875">
                <a:solidFill>
                  <a:srgbClr val="669900"/>
                </a:solidFill>
              </a:ln>
            </c:spPr>
          </c:marker>
          <c:dLbls>
            <c:dLbl>
              <c:idx val="0"/>
              <c:layout>
                <c:manualLayout>
                  <c:x val="-1.8809204682354377E-2"/>
                  <c:y val="-2.721123782705726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770D-4895-BDA2-107F6F22F14F}"/>
                </c:ext>
              </c:extLst>
            </c:dLbl>
            <c:dLbl>
              <c:idx val="15"/>
              <c:layout>
                <c:manualLayout>
                  <c:x val="-1.8185724654659077E-2"/>
                  <c:y val="-2.102590138214507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770D-4895-BDA2-107F6F22F14F}"/>
                </c:ext>
              </c:extLst>
            </c:dLbl>
            <c:dLbl>
              <c:idx val="23"/>
              <c:layout>
                <c:manualLayout>
                  <c:x val="-2.212905235776606E-2"/>
                  <c:y val="-2.29092022889928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770D-4895-BDA2-107F6F22F14F}"/>
                </c:ext>
              </c:extLst>
            </c:dLbl>
            <c:dLbl>
              <c:idx val="24"/>
              <c:delete val="1"/>
              <c:extLst>
                <c:ext xmlns:c15="http://schemas.microsoft.com/office/drawing/2012/chart" uri="{CE6537A1-D6FC-4f65-9D91-7224C49458BB}"/>
                <c:ext xmlns:c16="http://schemas.microsoft.com/office/drawing/2014/chart" uri="{C3380CC4-5D6E-409C-BE32-E72D297353CC}">
                  <c16:uniqueId val="{00000019-770D-4895-BDA2-107F6F22F14F}"/>
                </c:ext>
              </c:extLst>
            </c:dLbl>
            <c:dLbl>
              <c:idx val="25"/>
              <c:delete val="1"/>
              <c:extLst>
                <c:ext xmlns:c15="http://schemas.microsoft.com/office/drawing/2012/chart" uri="{CE6537A1-D6FC-4f65-9D91-7224C49458BB}"/>
                <c:ext xmlns:c16="http://schemas.microsoft.com/office/drawing/2014/chart" uri="{C3380CC4-5D6E-409C-BE32-E72D297353CC}">
                  <c16:uniqueId val="{0000001A-770D-4895-BDA2-107F6F22F14F}"/>
                </c:ext>
              </c:extLst>
            </c:dLbl>
            <c:dLbl>
              <c:idx val="26"/>
              <c:delete val="1"/>
              <c:extLst>
                <c:ext xmlns:c15="http://schemas.microsoft.com/office/drawing/2012/chart" uri="{CE6537A1-D6FC-4f65-9D91-7224C49458BB}"/>
                <c:ext xmlns:c16="http://schemas.microsoft.com/office/drawing/2014/chart" uri="{C3380CC4-5D6E-409C-BE32-E72D297353CC}">
                  <c16:uniqueId val="{0000001B-770D-4895-BDA2-107F6F22F14F}"/>
                </c:ext>
              </c:extLst>
            </c:dLbl>
            <c:dLbl>
              <c:idx val="27"/>
              <c:delete val="1"/>
              <c:extLst>
                <c:ext xmlns:c15="http://schemas.microsoft.com/office/drawing/2012/chart" uri="{CE6537A1-D6FC-4f65-9D91-7224C49458BB}"/>
                <c:ext xmlns:c16="http://schemas.microsoft.com/office/drawing/2014/chart" uri="{C3380CC4-5D6E-409C-BE32-E72D297353CC}">
                  <c16:uniqueId val="{0000001C-770D-4895-BDA2-107F6F22F14F}"/>
                </c:ext>
              </c:extLst>
            </c:dLbl>
            <c:dLbl>
              <c:idx val="28"/>
              <c:layout>
                <c:manualLayout>
                  <c:x val="1.0414642825792967E-2"/>
                  <c:y val="-2.3043206990860272E-2"/>
                </c:manualLayout>
              </c:layout>
              <c:numFmt formatCode="###&quot;百万トン&quot;" sourceLinked="0"/>
              <c:spPr>
                <a:noFill/>
                <a:ln>
                  <a:noFill/>
                </a:ln>
                <a:effectLst/>
              </c:spPr>
              <c:txPr>
                <a:bodyPr wrap="square" lIns="38100" tIns="19050" rIns="38100" bIns="19050" anchor="ctr">
                  <a:spAutoFit/>
                </a:bodyPr>
                <a:lstStyle/>
                <a:p>
                  <a:pPr>
                    <a:defRPr sz="1200">
                      <a:solidFill>
                        <a:srgbClr val="669900"/>
                      </a:solidFill>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4693-404E-BEF4-4D0D20461AC1}"/>
                </c:ext>
              </c:extLst>
            </c:dLbl>
            <c:spPr>
              <a:noFill/>
              <a:ln>
                <a:noFill/>
              </a:ln>
              <a:effectLst/>
            </c:spPr>
            <c:txPr>
              <a:bodyPr wrap="square" lIns="38100" tIns="19050" rIns="38100" bIns="19050" anchor="ctr">
                <a:spAutoFit/>
              </a:bodyPr>
              <a:lstStyle/>
              <a:p>
                <a:pPr>
                  <a:defRPr>
                    <a:solidFill>
                      <a:srgbClr val="669900"/>
                    </a:solidFill>
                  </a:defRPr>
                </a:pPr>
                <a:endParaRPr lang="ja-JP"/>
              </a:p>
            </c:txPr>
            <c:dLblPos val="t"/>
            <c:showLegendKey val="0"/>
            <c:showVal val="0"/>
            <c:showCatName val="0"/>
            <c:showSerName val="0"/>
            <c:showPercent val="0"/>
            <c:showBubbleSize val="0"/>
            <c:extLst>
              <c:ext xmlns:c15="http://schemas.microsoft.com/office/drawing/2012/chart" uri="{CE6537A1-D6FC-4f65-9D91-7224C49458BB}">
                <c15:showLeaderLines val="1"/>
                <c15:leaderLines>
                  <c:spPr>
                    <a:ln>
                      <a:solidFill>
                        <a:srgbClr val="92D050"/>
                      </a:solidFill>
                    </a:ln>
                  </c:spPr>
                </c15:leaderLines>
              </c:ext>
            </c:extLst>
          </c:dLbls>
          <c:cat>
            <c:numRef>
              <c:f>'3.Allocated_CO2-Sector'!$AA$41:$BC$41</c:f>
              <c:numCache>
                <c:formatCode>General</c:formatCode>
                <c:ptCount val="29"/>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numCache>
            </c:numRef>
          </c:cat>
          <c:val>
            <c:numRef>
              <c:f>'2.CO2-Sector'!$AA$44:$BC$44</c:f>
              <c:numCache>
                <c:formatCode>#,##0_ </c:formatCode>
                <c:ptCount val="29"/>
                <c:pt idx="0">
                  <c:v>200.59626279585336</c:v>
                </c:pt>
                <c:pt idx="1">
                  <c:v>212.30190184523818</c:v>
                </c:pt>
                <c:pt idx="2">
                  <c:v>218.96297042941686</c:v>
                </c:pt>
                <c:pt idx="3">
                  <c:v>222.80708858339233</c:v>
                </c:pt>
                <c:pt idx="4">
                  <c:v>232.17927026446233</c:v>
                </c:pt>
                <c:pt idx="5">
                  <c:v>241.58972851991706</c:v>
                </c:pt>
                <c:pt idx="6">
                  <c:v>248.32049583294412</c:v>
                </c:pt>
                <c:pt idx="7">
                  <c:v>250.13065313120802</c:v>
                </c:pt>
                <c:pt idx="8">
                  <c:v>248.34017277310465</c:v>
                </c:pt>
                <c:pt idx="9">
                  <c:v>252.46214638444823</c:v>
                </c:pt>
                <c:pt idx="10">
                  <c:v>252.13820079660451</c:v>
                </c:pt>
                <c:pt idx="11">
                  <c:v>256.3228673722972</c:v>
                </c:pt>
                <c:pt idx="12">
                  <c:v>252.70967044072725</c:v>
                </c:pt>
                <c:pt idx="13">
                  <c:v>248.70970304080191</c:v>
                </c:pt>
                <c:pt idx="14">
                  <c:v>242.79823710314557</c:v>
                </c:pt>
                <c:pt idx="15">
                  <c:v>237.32294762975246</c:v>
                </c:pt>
                <c:pt idx="16">
                  <c:v>234.69198293296068</c:v>
                </c:pt>
                <c:pt idx="17">
                  <c:v>231.96625606244729</c:v>
                </c:pt>
                <c:pt idx="18">
                  <c:v>224.39091436567762</c:v>
                </c:pt>
                <c:pt idx="19">
                  <c:v>221.1249427849167</c:v>
                </c:pt>
                <c:pt idx="20">
                  <c:v>221.62963127802303</c:v>
                </c:pt>
                <c:pt idx="21">
                  <c:v>216.84274845979689</c:v>
                </c:pt>
                <c:pt idx="22">
                  <c:v>217.73668527545004</c:v>
                </c:pt>
                <c:pt idx="23">
                  <c:v>214.84785000038534</c:v>
                </c:pt>
                <c:pt idx="24">
                  <c:v>209.87794122970806</c:v>
                </c:pt>
                <c:pt idx="25">
                  <c:v>208.61480623208783</c:v>
                </c:pt>
                <c:pt idx="26">
                  <c:v>206.73753817612101</c:v>
                </c:pt>
                <c:pt idx="27">
                  <c:v>205.16030670695548</c:v>
                </c:pt>
                <c:pt idx="28">
                  <c:v>202.65950887398799</c:v>
                </c:pt>
              </c:numCache>
            </c:numRef>
          </c:val>
          <c:smooth val="0"/>
          <c:extLst>
            <c:ext xmlns:c16="http://schemas.microsoft.com/office/drawing/2014/chart" uri="{C3380CC4-5D6E-409C-BE32-E72D297353CC}">
              <c16:uniqueId val="{0000001D-770D-4895-BDA2-107F6F22F14F}"/>
            </c:ext>
          </c:extLst>
        </c:ser>
        <c:ser>
          <c:idx val="5"/>
          <c:order val="4"/>
          <c:tx>
            <c:strRef>
              <c:f>'2.CO2-Sector'!$Y$45</c:f>
              <c:strCache>
                <c:ptCount val="1"/>
                <c:pt idx="0">
                  <c:v>業務その他部門</c:v>
                </c:pt>
              </c:strCache>
            </c:strRef>
          </c:tx>
          <c:spPr>
            <a:ln w="19050">
              <a:solidFill>
                <a:srgbClr val="6E548D"/>
              </a:solidFill>
            </a:ln>
          </c:spPr>
          <c:marker>
            <c:symbol val="triangle"/>
            <c:size val="7"/>
            <c:spPr>
              <a:solidFill>
                <a:srgbClr val="6E548D"/>
              </a:solidFill>
              <a:ln>
                <a:solidFill>
                  <a:srgbClr val="666699"/>
                </a:solidFill>
              </a:ln>
            </c:spPr>
          </c:marker>
          <c:dLbls>
            <c:dLbl>
              <c:idx val="0"/>
              <c:layout>
                <c:manualLayout>
                  <c:x val="-1.8262053721619435E-2"/>
                  <c:y val="-2.443036650779183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E-770D-4895-BDA2-107F6F22F14F}"/>
                </c:ext>
              </c:extLst>
            </c:dLbl>
            <c:dLbl>
              <c:idx val="1"/>
              <c:delete val="1"/>
              <c:extLst>
                <c:ext xmlns:c15="http://schemas.microsoft.com/office/drawing/2012/chart" uri="{CE6537A1-D6FC-4f65-9D91-7224C49458BB}"/>
                <c:ext xmlns:c16="http://schemas.microsoft.com/office/drawing/2014/chart" uri="{C3380CC4-5D6E-409C-BE32-E72D297353CC}">
                  <c16:uniqueId val="{00000002-AA6E-4D15-8963-E42ABFF6608F}"/>
                </c:ext>
              </c:extLst>
            </c:dLbl>
            <c:dLbl>
              <c:idx val="2"/>
              <c:delete val="1"/>
              <c:extLst>
                <c:ext xmlns:c15="http://schemas.microsoft.com/office/drawing/2012/chart" uri="{CE6537A1-D6FC-4f65-9D91-7224C49458BB}"/>
                <c:ext xmlns:c16="http://schemas.microsoft.com/office/drawing/2014/chart" uri="{C3380CC4-5D6E-409C-BE32-E72D297353CC}">
                  <c16:uniqueId val="{00000003-AA6E-4D15-8963-E42ABFF6608F}"/>
                </c:ext>
              </c:extLst>
            </c:dLbl>
            <c:dLbl>
              <c:idx val="3"/>
              <c:delete val="1"/>
              <c:extLst>
                <c:ext xmlns:c15="http://schemas.microsoft.com/office/drawing/2012/chart" uri="{CE6537A1-D6FC-4f65-9D91-7224C49458BB}"/>
                <c:ext xmlns:c16="http://schemas.microsoft.com/office/drawing/2014/chart" uri="{C3380CC4-5D6E-409C-BE32-E72D297353CC}">
                  <c16:uniqueId val="{00000004-AA6E-4D15-8963-E42ABFF6608F}"/>
                </c:ext>
              </c:extLst>
            </c:dLbl>
            <c:dLbl>
              <c:idx val="4"/>
              <c:delete val="1"/>
              <c:extLst>
                <c:ext xmlns:c15="http://schemas.microsoft.com/office/drawing/2012/chart" uri="{CE6537A1-D6FC-4f65-9D91-7224C49458BB}"/>
                <c:ext xmlns:c16="http://schemas.microsoft.com/office/drawing/2014/chart" uri="{C3380CC4-5D6E-409C-BE32-E72D297353CC}">
                  <c16:uniqueId val="{00000005-AA6E-4D15-8963-E42ABFF6608F}"/>
                </c:ext>
              </c:extLst>
            </c:dLbl>
            <c:dLbl>
              <c:idx val="5"/>
              <c:delete val="1"/>
              <c:extLst>
                <c:ext xmlns:c15="http://schemas.microsoft.com/office/drawing/2012/chart" uri="{CE6537A1-D6FC-4f65-9D91-7224C49458BB}"/>
                <c:ext xmlns:c16="http://schemas.microsoft.com/office/drawing/2014/chart" uri="{C3380CC4-5D6E-409C-BE32-E72D297353CC}">
                  <c16:uniqueId val="{00000006-AA6E-4D15-8963-E42ABFF6608F}"/>
                </c:ext>
              </c:extLst>
            </c:dLbl>
            <c:dLbl>
              <c:idx val="6"/>
              <c:delete val="1"/>
              <c:extLst>
                <c:ext xmlns:c15="http://schemas.microsoft.com/office/drawing/2012/chart" uri="{CE6537A1-D6FC-4f65-9D91-7224C49458BB}"/>
                <c:ext xmlns:c16="http://schemas.microsoft.com/office/drawing/2014/chart" uri="{C3380CC4-5D6E-409C-BE32-E72D297353CC}">
                  <c16:uniqueId val="{00000007-AA6E-4D15-8963-E42ABFF6608F}"/>
                </c:ext>
              </c:extLst>
            </c:dLbl>
            <c:dLbl>
              <c:idx val="7"/>
              <c:delete val="1"/>
              <c:extLst>
                <c:ext xmlns:c15="http://schemas.microsoft.com/office/drawing/2012/chart" uri="{CE6537A1-D6FC-4f65-9D91-7224C49458BB}"/>
                <c:ext xmlns:c16="http://schemas.microsoft.com/office/drawing/2014/chart" uri="{C3380CC4-5D6E-409C-BE32-E72D297353CC}">
                  <c16:uniqueId val="{00000008-AA6E-4D15-8963-E42ABFF6608F}"/>
                </c:ext>
              </c:extLst>
            </c:dLbl>
            <c:dLbl>
              <c:idx val="8"/>
              <c:delete val="1"/>
              <c:extLst>
                <c:ext xmlns:c15="http://schemas.microsoft.com/office/drawing/2012/chart" uri="{CE6537A1-D6FC-4f65-9D91-7224C49458BB}"/>
                <c:ext xmlns:c16="http://schemas.microsoft.com/office/drawing/2014/chart" uri="{C3380CC4-5D6E-409C-BE32-E72D297353CC}">
                  <c16:uniqueId val="{00000009-AA6E-4D15-8963-E42ABFF6608F}"/>
                </c:ext>
              </c:extLst>
            </c:dLbl>
            <c:dLbl>
              <c:idx val="9"/>
              <c:delete val="1"/>
              <c:extLst>
                <c:ext xmlns:c15="http://schemas.microsoft.com/office/drawing/2012/chart" uri="{CE6537A1-D6FC-4f65-9D91-7224C49458BB}"/>
                <c:ext xmlns:c16="http://schemas.microsoft.com/office/drawing/2014/chart" uri="{C3380CC4-5D6E-409C-BE32-E72D297353CC}">
                  <c16:uniqueId val="{0000000A-AA6E-4D15-8963-E42ABFF6608F}"/>
                </c:ext>
              </c:extLst>
            </c:dLbl>
            <c:dLbl>
              <c:idx val="10"/>
              <c:delete val="1"/>
              <c:extLst>
                <c:ext xmlns:c15="http://schemas.microsoft.com/office/drawing/2012/chart" uri="{CE6537A1-D6FC-4f65-9D91-7224C49458BB}"/>
                <c:ext xmlns:c16="http://schemas.microsoft.com/office/drawing/2014/chart" uri="{C3380CC4-5D6E-409C-BE32-E72D297353CC}">
                  <c16:uniqueId val="{0000000B-AA6E-4D15-8963-E42ABFF6608F}"/>
                </c:ext>
              </c:extLst>
            </c:dLbl>
            <c:dLbl>
              <c:idx val="11"/>
              <c:delete val="1"/>
              <c:extLst>
                <c:ext xmlns:c15="http://schemas.microsoft.com/office/drawing/2012/chart" uri="{CE6537A1-D6FC-4f65-9D91-7224C49458BB}"/>
                <c:ext xmlns:c16="http://schemas.microsoft.com/office/drawing/2014/chart" uri="{C3380CC4-5D6E-409C-BE32-E72D297353CC}">
                  <c16:uniqueId val="{0000000C-AA6E-4D15-8963-E42ABFF6608F}"/>
                </c:ext>
              </c:extLst>
            </c:dLbl>
            <c:dLbl>
              <c:idx val="12"/>
              <c:delete val="1"/>
              <c:extLst>
                <c:ext xmlns:c15="http://schemas.microsoft.com/office/drawing/2012/chart" uri="{CE6537A1-D6FC-4f65-9D91-7224C49458BB}"/>
                <c:ext xmlns:c16="http://schemas.microsoft.com/office/drawing/2014/chart" uri="{C3380CC4-5D6E-409C-BE32-E72D297353CC}">
                  <c16:uniqueId val="{0000000D-AA6E-4D15-8963-E42ABFF6608F}"/>
                </c:ext>
              </c:extLst>
            </c:dLbl>
            <c:dLbl>
              <c:idx val="13"/>
              <c:delete val="1"/>
              <c:extLst>
                <c:ext xmlns:c15="http://schemas.microsoft.com/office/drawing/2012/chart" uri="{CE6537A1-D6FC-4f65-9D91-7224C49458BB}"/>
                <c:ext xmlns:c16="http://schemas.microsoft.com/office/drawing/2014/chart" uri="{C3380CC4-5D6E-409C-BE32-E72D297353CC}">
                  <c16:uniqueId val="{0000000E-AA6E-4D15-8963-E42ABFF6608F}"/>
                </c:ext>
              </c:extLst>
            </c:dLbl>
            <c:dLbl>
              <c:idx val="14"/>
              <c:delete val="1"/>
              <c:extLst>
                <c:ext xmlns:c15="http://schemas.microsoft.com/office/drawing/2012/chart" uri="{CE6537A1-D6FC-4f65-9D91-7224C49458BB}"/>
                <c:ext xmlns:c16="http://schemas.microsoft.com/office/drawing/2014/chart" uri="{C3380CC4-5D6E-409C-BE32-E72D297353CC}">
                  <c16:uniqueId val="{0000000F-AA6E-4D15-8963-E42ABFF6608F}"/>
                </c:ext>
              </c:extLst>
            </c:dLbl>
            <c:dLbl>
              <c:idx val="15"/>
              <c:layout>
                <c:manualLayout>
                  <c:x val="-2.4114026643609246E-2"/>
                  <c:y val="-1.719807557262173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F-770D-4895-BDA2-107F6F22F14F}"/>
                </c:ext>
              </c:extLst>
            </c:dLbl>
            <c:dLbl>
              <c:idx val="16"/>
              <c:delete val="1"/>
              <c:extLst>
                <c:ext xmlns:c15="http://schemas.microsoft.com/office/drawing/2012/chart" uri="{CE6537A1-D6FC-4f65-9D91-7224C49458BB}"/>
                <c:ext xmlns:c16="http://schemas.microsoft.com/office/drawing/2014/chart" uri="{C3380CC4-5D6E-409C-BE32-E72D297353CC}">
                  <c16:uniqueId val="{00000010-AA6E-4D15-8963-E42ABFF6608F}"/>
                </c:ext>
              </c:extLst>
            </c:dLbl>
            <c:dLbl>
              <c:idx val="17"/>
              <c:delete val="1"/>
              <c:extLst>
                <c:ext xmlns:c15="http://schemas.microsoft.com/office/drawing/2012/chart" uri="{CE6537A1-D6FC-4f65-9D91-7224C49458BB}"/>
                <c:ext xmlns:c16="http://schemas.microsoft.com/office/drawing/2014/chart" uri="{C3380CC4-5D6E-409C-BE32-E72D297353CC}">
                  <c16:uniqueId val="{00000011-AA6E-4D15-8963-E42ABFF6608F}"/>
                </c:ext>
              </c:extLst>
            </c:dLbl>
            <c:dLbl>
              <c:idx val="18"/>
              <c:delete val="1"/>
              <c:extLst>
                <c:ext xmlns:c15="http://schemas.microsoft.com/office/drawing/2012/chart" uri="{CE6537A1-D6FC-4f65-9D91-7224C49458BB}"/>
                <c:ext xmlns:c16="http://schemas.microsoft.com/office/drawing/2014/chart" uri="{C3380CC4-5D6E-409C-BE32-E72D297353CC}">
                  <c16:uniqueId val="{00000012-AA6E-4D15-8963-E42ABFF6608F}"/>
                </c:ext>
              </c:extLst>
            </c:dLbl>
            <c:dLbl>
              <c:idx val="19"/>
              <c:delete val="1"/>
              <c:extLst>
                <c:ext xmlns:c15="http://schemas.microsoft.com/office/drawing/2012/chart" uri="{CE6537A1-D6FC-4f65-9D91-7224C49458BB}"/>
                <c:ext xmlns:c16="http://schemas.microsoft.com/office/drawing/2014/chart" uri="{C3380CC4-5D6E-409C-BE32-E72D297353CC}">
                  <c16:uniqueId val="{00000013-AA6E-4D15-8963-E42ABFF6608F}"/>
                </c:ext>
              </c:extLst>
            </c:dLbl>
            <c:dLbl>
              <c:idx val="20"/>
              <c:delete val="1"/>
              <c:extLst>
                <c:ext xmlns:c15="http://schemas.microsoft.com/office/drawing/2012/chart" uri="{CE6537A1-D6FC-4f65-9D91-7224C49458BB}"/>
                <c:ext xmlns:c16="http://schemas.microsoft.com/office/drawing/2014/chart" uri="{C3380CC4-5D6E-409C-BE32-E72D297353CC}">
                  <c16:uniqueId val="{00000014-AA6E-4D15-8963-E42ABFF6608F}"/>
                </c:ext>
              </c:extLst>
            </c:dLbl>
            <c:dLbl>
              <c:idx val="21"/>
              <c:delete val="1"/>
              <c:extLst>
                <c:ext xmlns:c15="http://schemas.microsoft.com/office/drawing/2012/chart" uri="{CE6537A1-D6FC-4f65-9D91-7224C49458BB}"/>
                <c:ext xmlns:c16="http://schemas.microsoft.com/office/drawing/2014/chart" uri="{C3380CC4-5D6E-409C-BE32-E72D297353CC}">
                  <c16:uniqueId val="{00000016-AA6E-4D15-8963-E42ABFF6608F}"/>
                </c:ext>
              </c:extLst>
            </c:dLbl>
            <c:dLbl>
              <c:idx val="22"/>
              <c:delete val="1"/>
              <c:extLst>
                <c:ext xmlns:c15="http://schemas.microsoft.com/office/drawing/2012/chart" uri="{CE6537A1-D6FC-4f65-9D91-7224C49458BB}"/>
                <c:ext xmlns:c16="http://schemas.microsoft.com/office/drawing/2014/chart" uri="{C3380CC4-5D6E-409C-BE32-E72D297353CC}">
                  <c16:uniqueId val="{00000015-AA6E-4D15-8963-E42ABFF6608F}"/>
                </c:ext>
              </c:extLst>
            </c:dLbl>
            <c:dLbl>
              <c:idx val="23"/>
              <c:layout>
                <c:manualLayout>
                  <c:x val="-2.1706366670761857E-2"/>
                  <c:y val="-1.528545174737408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0-770D-4895-BDA2-107F6F22F14F}"/>
                </c:ext>
              </c:extLst>
            </c:dLbl>
            <c:dLbl>
              <c:idx val="24"/>
              <c:delete val="1"/>
              <c:extLst>
                <c:ext xmlns:c15="http://schemas.microsoft.com/office/drawing/2012/chart" uri="{CE6537A1-D6FC-4f65-9D91-7224C49458BB}"/>
                <c:ext xmlns:c16="http://schemas.microsoft.com/office/drawing/2014/chart" uri="{C3380CC4-5D6E-409C-BE32-E72D297353CC}">
                  <c16:uniqueId val="{00000021-770D-4895-BDA2-107F6F22F14F}"/>
                </c:ext>
              </c:extLst>
            </c:dLbl>
            <c:dLbl>
              <c:idx val="25"/>
              <c:delete val="1"/>
              <c:extLst>
                <c:ext xmlns:c15="http://schemas.microsoft.com/office/drawing/2012/chart" uri="{CE6537A1-D6FC-4f65-9D91-7224C49458BB}"/>
                <c:ext xmlns:c16="http://schemas.microsoft.com/office/drawing/2014/chart" uri="{C3380CC4-5D6E-409C-BE32-E72D297353CC}">
                  <c16:uniqueId val="{00000022-770D-4895-BDA2-107F6F22F14F}"/>
                </c:ext>
              </c:extLst>
            </c:dLbl>
            <c:dLbl>
              <c:idx val="26"/>
              <c:delete val="1"/>
              <c:extLst>
                <c:ext xmlns:c15="http://schemas.microsoft.com/office/drawing/2012/chart" uri="{CE6537A1-D6FC-4f65-9D91-7224C49458BB}"/>
                <c:ext xmlns:c16="http://schemas.microsoft.com/office/drawing/2014/chart" uri="{C3380CC4-5D6E-409C-BE32-E72D297353CC}">
                  <c16:uniqueId val="{00000023-770D-4895-BDA2-107F6F22F14F}"/>
                </c:ext>
              </c:extLst>
            </c:dLbl>
            <c:dLbl>
              <c:idx val="27"/>
              <c:delete val="1"/>
              <c:extLst>
                <c:ext xmlns:c15="http://schemas.microsoft.com/office/drawing/2012/chart" uri="{CE6537A1-D6FC-4f65-9D91-7224C49458BB}"/>
                <c:ext xmlns:c16="http://schemas.microsoft.com/office/drawing/2014/chart" uri="{C3380CC4-5D6E-409C-BE32-E72D297353CC}">
                  <c16:uniqueId val="{00000024-770D-4895-BDA2-107F6F22F14F}"/>
                </c:ext>
              </c:extLst>
            </c:dLbl>
            <c:dLbl>
              <c:idx val="28"/>
              <c:layout>
                <c:manualLayout>
                  <c:x val="1.8720704685531941E-2"/>
                  <c:y val="-0.12775225012093441"/>
                </c:manualLayout>
              </c:layout>
              <c:numFmt formatCode="###&quot;百万トン&quot;" sourceLinked="0"/>
              <c:spPr>
                <a:noFill/>
                <a:ln>
                  <a:noFill/>
                </a:ln>
                <a:effectLst/>
              </c:spPr>
              <c:txPr>
                <a:bodyPr wrap="square" lIns="38100" tIns="19050" rIns="38100" bIns="19050" anchor="ctr">
                  <a:spAutoFit/>
                </a:bodyPr>
                <a:lstStyle/>
                <a:p>
                  <a:pPr>
                    <a:defRPr sz="1200">
                      <a:solidFill>
                        <a:srgbClr val="6E548D"/>
                      </a:solidFill>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AA6E-4D15-8963-E42ABFF6608F}"/>
                </c:ext>
              </c:extLst>
            </c:dLbl>
            <c:numFmt formatCode="#,##0_);[Red]\(#,##0\)" sourceLinked="0"/>
            <c:spPr>
              <a:noFill/>
              <a:ln>
                <a:noFill/>
              </a:ln>
              <a:effectLst/>
            </c:spPr>
            <c:txPr>
              <a:bodyPr wrap="square" lIns="38100" tIns="19050" rIns="38100" bIns="19050" anchor="ctr">
                <a:spAutoFit/>
              </a:bodyPr>
              <a:lstStyle/>
              <a:p>
                <a:pPr>
                  <a:defRPr>
                    <a:solidFill>
                      <a:srgbClr val="6E548D"/>
                    </a:solidFill>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a:solidFill>
                        <a:srgbClr val="660066"/>
                      </a:solidFill>
                    </a:ln>
                  </c:spPr>
                </c15:leaderLines>
              </c:ext>
            </c:extLst>
          </c:dLbls>
          <c:cat>
            <c:numRef>
              <c:f>'3.Allocated_CO2-Sector'!$AA$41:$BC$41</c:f>
              <c:numCache>
                <c:formatCode>General</c:formatCode>
                <c:ptCount val="29"/>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numCache>
            </c:numRef>
          </c:cat>
          <c:val>
            <c:numRef>
              <c:f>'2.CO2-Sector'!$AA$45:$BC$45</c:f>
              <c:numCache>
                <c:formatCode>#,##0.0_ </c:formatCode>
                <c:ptCount val="29"/>
                <c:pt idx="0">
                  <c:v>80.963519745776949</c:v>
                </c:pt>
                <c:pt idx="1">
                  <c:v>79.557892449342816</c:v>
                </c:pt>
                <c:pt idx="2">
                  <c:v>78.175410355055007</c:v>
                </c:pt>
                <c:pt idx="3">
                  <c:v>80.655457360589921</c:v>
                </c:pt>
                <c:pt idx="4">
                  <c:v>82.296350492406006</c:v>
                </c:pt>
                <c:pt idx="5">
                  <c:v>85.538464349379652</c:v>
                </c:pt>
                <c:pt idx="6">
                  <c:v>80.57347232249758</c:v>
                </c:pt>
                <c:pt idx="7">
                  <c:v>85.285227298976451</c:v>
                </c:pt>
                <c:pt idx="8">
                  <c:v>90.196808839802145</c:v>
                </c:pt>
                <c:pt idx="9">
                  <c:v>94.285510601320695</c:v>
                </c:pt>
                <c:pt idx="10">
                  <c:v>93.194295334127787</c:v>
                </c:pt>
                <c:pt idx="11">
                  <c:v>94.936865807517293</c:v>
                </c:pt>
                <c:pt idx="12">
                  <c:v>96.542403318984171</c:v>
                </c:pt>
                <c:pt idx="13">
                  <c:v>96.309781312297005</c:v>
                </c:pt>
                <c:pt idx="14" formatCode="#,##0_ ">
                  <c:v>101.49191927629077</c:v>
                </c:pt>
                <c:pt idx="15" formatCode="#,##0_ ">
                  <c:v>102.32202262807284</c:v>
                </c:pt>
                <c:pt idx="16">
                  <c:v>100.00602069007677</c:v>
                </c:pt>
                <c:pt idx="17">
                  <c:v>90.573396163669287</c:v>
                </c:pt>
                <c:pt idx="18">
                  <c:v>95.762520191634181</c:v>
                </c:pt>
                <c:pt idx="19">
                  <c:v>92.190990002966842</c:v>
                </c:pt>
                <c:pt idx="20">
                  <c:v>99.961675366483391</c:v>
                </c:pt>
                <c:pt idx="21" formatCode="#,##0_ ">
                  <c:v>102.50486195553498</c:v>
                </c:pt>
                <c:pt idx="22">
                  <c:v>97.213424281702103</c:v>
                </c:pt>
                <c:pt idx="23" formatCode="#,##0_ ">
                  <c:v>102.92935015160417</c:v>
                </c:pt>
                <c:pt idx="24">
                  <c:v>97.367021413371091</c:v>
                </c:pt>
                <c:pt idx="25">
                  <c:v>95.696412134269991</c:v>
                </c:pt>
                <c:pt idx="26">
                  <c:v>61.32877339229924</c:v>
                </c:pt>
                <c:pt idx="27">
                  <c:v>59.915970647369406</c:v>
                </c:pt>
                <c:pt idx="28">
                  <c:v>62.996916602357466</c:v>
                </c:pt>
              </c:numCache>
            </c:numRef>
          </c:val>
          <c:smooth val="0"/>
          <c:extLst>
            <c:ext xmlns:c16="http://schemas.microsoft.com/office/drawing/2014/chart" uri="{C3380CC4-5D6E-409C-BE32-E72D297353CC}">
              <c16:uniqueId val="{00000025-770D-4895-BDA2-107F6F22F14F}"/>
            </c:ext>
          </c:extLst>
        </c:ser>
        <c:ser>
          <c:idx val="6"/>
          <c:order val="5"/>
          <c:tx>
            <c:strRef>
              <c:f>'2.CO2-Sector'!$Y$46</c:f>
              <c:strCache>
                <c:ptCount val="1"/>
                <c:pt idx="0">
                  <c:v>家庭部門</c:v>
                </c:pt>
              </c:strCache>
            </c:strRef>
          </c:tx>
          <c:spPr>
            <a:ln w="19050">
              <a:solidFill>
                <a:srgbClr val="3D96AE"/>
              </a:solidFill>
            </a:ln>
          </c:spPr>
          <c:marker>
            <c:symbol val="x"/>
            <c:size val="7"/>
            <c:spPr>
              <a:noFill/>
            </c:spPr>
          </c:marker>
          <c:dLbls>
            <c:dLbl>
              <c:idx val="0"/>
              <c:layout>
                <c:manualLayout>
                  <c:x val="-2.2998061783439171E-2"/>
                  <c:y val="1.277039848197343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6-770D-4895-BDA2-107F6F22F14F}"/>
                </c:ext>
              </c:extLst>
            </c:dLbl>
            <c:dLbl>
              <c:idx val="15"/>
              <c:layout>
                <c:manualLayout>
                  <c:x val="-2.2147091923510217E-2"/>
                  <c:y val="-1.913983475025773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7-770D-4895-BDA2-107F6F22F14F}"/>
                </c:ext>
              </c:extLst>
            </c:dLbl>
            <c:dLbl>
              <c:idx val="23"/>
              <c:layout>
                <c:manualLayout>
                  <c:x val="-2.4949652505089178E-2"/>
                  <c:y val="-1.895381673116287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8-770D-4895-BDA2-107F6F22F14F}"/>
                </c:ext>
              </c:extLst>
            </c:dLbl>
            <c:dLbl>
              <c:idx val="25"/>
              <c:delete val="1"/>
              <c:extLst>
                <c:ext xmlns:c15="http://schemas.microsoft.com/office/drawing/2012/chart" uri="{CE6537A1-D6FC-4f65-9D91-7224C49458BB}"/>
                <c:ext xmlns:c16="http://schemas.microsoft.com/office/drawing/2014/chart" uri="{C3380CC4-5D6E-409C-BE32-E72D297353CC}">
                  <c16:uniqueId val="{00000029-770D-4895-BDA2-107F6F22F14F}"/>
                </c:ext>
              </c:extLst>
            </c:dLbl>
            <c:dLbl>
              <c:idx val="26"/>
              <c:delete val="1"/>
              <c:extLst>
                <c:ext xmlns:c15="http://schemas.microsoft.com/office/drawing/2012/chart" uri="{CE6537A1-D6FC-4f65-9D91-7224C49458BB}"/>
                <c:ext xmlns:c16="http://schemas.microsoft.com/office/drawing/2014/chart" uri="{C3380CC4-5D6E-409C-BE32-E72D297353CC}">
                  <c16:uniqueId val="{0000002A-770D-4895-BDA2-107F6F22F14F}"/>
                </c:ext>
              </c:extLst>
            </c:dLbl>
            <c:dLbl>
              <c:idx val="27"/>
              <c:delete val="1"/>
              <c:extLst>
                <c:ext xmlns:c15="http://schemas.microsoft.com/office/drawing/2012/chart" uri="{CE6537A1-D6FC-4f65-9D91-7224C49458BB}"/>
                <c:ext xmlns:c16="http://schemas.microsoft.com/office/drawing/2014/chart" uri="{C3380CC4-5D6E-409C-BE32-E72D297353CC}">
                  <c16:uniqueId val="{0000002B-770D-4895-BDA2-107F6F22F14F}"/>
                </c:ext>
              </c:extLst>
            </c:dLbl>
            <c:dLbl>
              <c:idx val="28"/>
              <c:layout>
                <c:manualLayout>
                  <c:x val="1.7294763147900127E-2"/>
                  <c:y val="-8.9080912112327534E-2"/>
                </c:manualLayout>
              </c:layout>
              <c:numFmt formatCode="###&quot;百万トン&quot;" sourceLinked="0"/>
              <c:spPr>
                <a:noFill/>
                <a:ln>
                  <a:noFill/>
                </a:ln>
                <a:effectLst/>
              </c:spPr>
              <c:txPr>
                <a:bodyPr wrap="square" lIns="38100" tIns="19050" rIns="38100" bIns="19050" anchor="ctr">
                  <a:spAutoFit/>
                </a:bodyPr>
                <a:lstStyle/>
                <a:p>
                  <a:pPr>
                    <a:defRPr sz="1200">
                      <a:solidFill>
                        <a:srgbClr val="3D96AE"/>
                      </a:solidFill>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AA6E-4D15-8963-E42ABFF6608F}"/>
                </c:ext>
              </c:extLst>
            </c:dLbl>
            <c:numFmt formatCode="#,##0_);[Red]\(#,##0\)" sourceLinked="0"/>
            <c:spPr>
              <a:noFill/>
              <a:ln>
                <a:noFill/>
              </a:ln>
              <a:effectLst/>
            </c:spPr>
            <c:txPr>
              <a:bodyPr wrap="square" lIns="38100" tIns="19050" rIns="38100" bIns="19050" anchor="ctr">
                <a:spAutoFit/>
              </a:bodyPr>
              <a:lstStyle/>
              <a:p>
                <a:pPr>
                  <a:defRPr>
                    <a:solidFill>
                      <a:srgbClr val="3D96AE"/>
                    </a:solidFill>
                  </a:defRPr>
                </a:pPr>
                <a:endParaRPr lang="ja-JP"/>
              </a:p>
            </c:txPr>
            <c:dLblPos val="t"/>
            <c:showLegendKey val="0"/>
            <c:showVal val="0"/>
            <c:showCatName val="0"/>
            <c:showSerName val="0"/>
            <c:showPercent val="0"/>
            <c:showBubbleSize val="0"/>
            <c:extLst>
              <c:ext xmlns:c15="http://schemas.microsoft.com/office/drawing/2012/chart" uri="{CE6537A1-D6FC-4f65-9D91-7224C49458BB}">
                <c15:showLeaderLines val="1"/>
                <c15:leaderLines>
                  <c:spPr>
                    <a:ln>
                      <a:solidFill>
                        <a:srgbClr val="3D96AE"/>
                      </a:solidFill>
                    </a:ln>
                  </c:spPr>
                </c15:leaderLines>
              </c:ext>
            </c:extLst>
          </c:dLbls>
          <c:cat>
            <c:numRef>
              <c:f>'3.Allocated_CO2-Sector'!$AA$41:$BC$41</c:f>
              <c:numCache>
                <c:formatCode>General</c:formatCode>
                <c:ptCount val="29"/>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numCache>
            </c:numRef>
          </c:cat>
          <c:val>
            <c:numRef>
              <c:f>'2.CO2-Sector'!$AA$46:$BC$46</c:f>
              <c:numCache>
                <c:formatCode>#,##0.0_ </c:formatCode>
                <c:ptCount val="29"/>
                <c:pt idx="0">
                  <c:v>58.167167508504079</c:v>
                </c:pt>
                <c:pt idx="1">
                  <c:v>59.301332402088718</c:v>
                </c:pt>
                <c:pt idx="2">
                  <c:v>62.218053306693371</c:v>
                </c:pt>
                <c:pt idx="3">
                  <c:v>65.643249734996388</c:v>
                </c:pt>
                <c:pt idx="4">
                  <c:v>63.833413322368237</c:v>
                </c:pt>
                <c:pt idx="5">
                  <c:v>67.477227735701618</c:v>
                </c:pt>
                <c:pt idx="6">
                  <c:v>69.880366957828869</c:v>
                </c:pt>
                <c:pt idx="7">
                  <c:v>66.730205120783324</c:v>
                </c:pt>
                <c:pt idx="8">
                  <c:v>66.775264262267569</c:v>
                </c:pt>
                <c:pt idx="9">
                  <c:v>68.588834743351953</c:v>
                </c:pt>
                <c:pt idx="10">
                  <c:v>72.226242006261273</c:v>
                </c:pt>
                <c:pt idx="11">
                  <c:v>68.553135738847644</c:v>
                </c:pt>
                <c:pt idx="12">
                  <c:v>71.334893190037036</c:v>
                </c:pt>
                <c:pt idx="13">
                  <c:v>67.914862135508372</c:v>
                </c:pt>
                <c:pt idx="14">
                  <c:v>68.006409833997864</c:v>
                </c:pt>
                <c:pt idx="15">
                  <c:v>70.395478550084491</c:v>
                </c:pt>
                <c:pt idx="16">
                  <c:v>66.123070259378125</c:v>
                </c:pt>
                <c:pt idx="17">
                  <c:v>65.403902026637894</c:v>
                </c:pt>
                <c:pt idx="18">
                  <c:v>61.704132512039877</c:v>
                </c:pt>
                <c:pt idx="19">
                  <c:v>61.350897200800667</c:v>
                </c:pt>
                <c:pt idx="20">
                  <c:v>64.216941912273157</c:v>
                </c:pt>
                <c:pt idx="21">
                  <c:v>62.540928568696131</c:v>
                </c:pt>
                <c:pt idx="22">
                  <c:v>62.626438217539068</c:v>
                </c:pt>
                <c:pt idx="23">
                  <c:v>60.319274196172991</c:v>
                </c:pt>
                <c:pt idx="24">
                  <c:v>58.013755265486807</c:v>
                </c:pt>
                <c:pt idx="25">
                  <c:v>55.393296466596034</c:v>
                </c:pt>
                <c:pt idx="26">
                  <c:v>55.715318745823289</c:v>
                </c:pt>
                <c:pt idx="27">
                  <c:v>59.259277498280809</c:v>
                </c:pt>
                <c:pt idx="28">
                  <c:v>52.253943185277464</c:v>
                </c:pt>
              </c:numCache>
            </c:numRef>
          </c:val>
          <c:smooth val="0"/>
          <c:extLst>
            <c:ext xmlns:c16="http://schemas.microsoft.com/office/drawing/2014/chart" uri="{C3380CC4-5D6E-409C-BE32-E72D297353CC}">
              <c16:uniqueId val="{0000002C-770D-4895-BDA2-107F6F22F14F}"/>
            </c:ext>
          </c:extLst>
        </c:ser>
        <c:ser>
          <c:idx val="8"/>
          <c:order val="6"/>
          <c:tx>
            <c:strRef>
              <c:f>'2.CO2-Sector'!$Y$47</c:f>
              <c:strCache>
                <c:ptCount val="1"/>
                <c:pt idx="0">
                  <c:v>工業プロセス及び製品の使用</c:v>
                </c:pt>
              </c:strCache>
            </c:strRef>
          </c:tx>
          <c:spPr>
            <a:ln w="19050">
              <a:solidFill>
                <a:srgbClr val="F79646"/>
              </a:solidFill>
            </a:ln>
          </c:spPr>
          <c:marker>
            <c:symbol val="circle"/>
            <c:size val="7"/>
            <c:spPr>
              <a:solidFill>
                <a:srgbClr val="F79646"/>
              </a:solidFill>
              <a:ln>
                <a:solidFill>
                  <a:srgbClr val="F79646"/>
                </a:solidFill>
              </a:ln>
            </c:spPr>
          </c:marker>
          <c:dLbls>
            <c:dLbl>
              <c:idx val="0"/>
              <c:layout>
                <c:manualLayout>
                  <c:x val="2.0983545214399293E-2"/>
                  <c:y val="-4.585158119207630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D-770D-4895-BDA2-107F6F22F14F}"/>
                </c:ext>
              </c:extLst>
            </c:dLbl>
            <c:dLbl>
              <c:idx val="15"/>
              <c:layout>
                <c:manualLayout>
                  <c:x val="-1.8644405826100295E-2"/>
                  <c:y val="1.53283959524272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E-770D-4895-BDA2-107F6F22F14F}"/>
                </c:ext>
              </c:extLst>
            </c:dLbl>
            <c:dLbl>
              <c:idx val="23"/>
              <c:layout>
                <c:manualLayout>
                  <c:x val="-2.4255647602266971E-2"/>
                  <c:y val="1.136891332606194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F-770D-4895-BDA2-107F6F22F14F}"/>
                </c:ext>
              </c:extLst>
            </c:dLbl>
            <c:dLbl>
              <c:idx val="24"/>
              <c:delete val="1"/>
              <c:extLst>
                <c:ext xmlns:c15="http://schemas.microsoft.com/office/drawing/2012/chart" uri="{CE6537A1-D6FC-4f65-9D91-7224C49458BB}"/>
                <c:ext xmlns:c16="http://schemas.microsoft.com/office/drawing/2014/chart" uri="{C3380CC4-5D6E-409C-BE32-E72D297353CC}">
                  <c16:uniqueId val="{00000030-770D-4895-BDA2-107F6F22F14F}"/>
                </c:ext>
              </c:extLst>
            </c:dLbl>
            <c:dLbl>
              <c:idx val="25"/>
              <c:delete val="1"/>
              <c:extLst>
                <c:ext xmlns:c15="http://schemas.microsoft.com/office/drawing/2012/chart" uri="{CE6537A1-D6FC-4f65-9D91-7224C49458BB}"/>
                <c:ext xmlns:c16="http://schemas.microsoft.com/office/drawing/2014/chart" uri="{C3380CC4-5D6E-409C-BE32-E72D297353CC}">
                  <c16:uniqueId val="{00000031-770D-4895-BDA2-107F6F22F14F}"/>
                </c:ext>
              </c:extLst>
            </c:dLbl>
            <c:dLbl>
              <c:idx val="26"/>
              <c:delete val="1"/>
              <c:extLst>
                <c:ext xmlns:c15="http://schemas.microsoft.com/office/drawing/2012/chart" uri="{CE6537A1-D6FC-4f65-9D91-7224C49458BB}"/>
                <c:ext xmlns:c16="http://schemas.microsoft.com/office/drawing/2014/chart" uri="{C3380CC4-5D6E-409C-BE32-E72D297353CC}">
                  <c16:uniqueId val="{00000032-770D-4895-BDA2-107F6F22F14F}"/>
                </c:ext>
              </c:extLst>
            </c:dLbl>
            <c:dLbl>
              <c:idx val="27"/>
              <c:delete val="1"/>
              <c:extLst>
                <c:ext xmlns:c15="http://schemas.microsoft.com/office/drawing/2012/chart" uri="{CE6537A1-D6FC-4f65-9D91-7224C49458BB}"/>
                <c:ext xmlns:c16="http://schemas.microsoft.com/office/drawing/2014/chart" uri="{C3380CC4-5D6E-409C-BE32-E72D297353CC}">
                  <c16:uniqueId val="{00000033-770D-4895-BDA2-107F6F22F14F}"/>
                </c:ext>
              </c:extLst>
            </c:dLbl>
            <c:dLbl>
              <c:idx val="28"/>
              <c:layout>
                <c:manualLayout>
                  <c:x val="1.6043951679329642E-2"/>
                  <c:y val="-4.0717885393648866E-2"/>
                </c:manualLayout>
              </c:layout>
              <c:numFmt formatCode="###&quot;百万トン&quot;" sourceLinked="0"/>
              <c:spPr>
                <a:noFill/>
                <a:ln>
                  <a:noFill/>
                </a:ln>
                <a:effectLst/>
              </c:spPr>
              <c:txPr>
                <a:bodyPr wrap="square" lIns="38100" tIns="19050" rIns="38100" bIns="19050" anchor="ctr">
                  <a:spAutoFit/>
                </a:bodyPr>
                <a:lstStyle/>
                <a:p>
                  <a:pPr>
                    <a:defRPr sz="1200">
                      <a:solidFill>
                        <a:srgbClr val="F79646"/>
                      </a:solidFill>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9148-40A3-89FB-7DAA285CCCBC}"/>
                </c:ext>
              </c:extLst>
            </c:dLbl>
            <c:numFmt formatCode="#,##0_);[Red]\(#,##0\)" sourceLinked="0"/>
            <c:spPr>
              <a:noFill/>
              <a:ln>
                <a:noFill/>
              </a:ln>
              <a:effectLst/>
            </c:spPr>
            <c:txPr>
              <a:bodyPr wrap="square" lIns="38100" tIns="19050" rIns="38100" bIns="19050" anchor="ctr">
                <a:spAutoFit/>
              </a:bodyPr>
              <a:lstStyle/>
              <a:p>
                <a:pPr>
                  <a:defRPr>
                    <a:solidFill>
                      <a:srgbClr val="F79646"/>
                    </a:solidFill>
                  </a:defRPr>
                </a:pPr>
                <a:endParaRPr lang="ja-JP"/>
              </a:p>
            </c:txPr>
            <c:dLblPos val="t"/>
            <c:showLegendKey val="0"/>
            <c:showVal val="0"/>
            <c:showCatName val="0"/>
            <c:showSerName val="0"/>
            <c:showPercent val="0"/>
            <c:showBubbleSize val="0"/>
            <c:extLst>
              <c:ext xmlns:c15="http://schemas.microsoft.com/office/drawing/2012/chart" uri="{CE6537A1-D6FC-4f65-9D91-7224C49458BB}">
                <c15:showLeaderLines val="1"/>
                <c15:leaderLines>
                  <c:spPr>
                    <a:ln>
                      <a:solidFill>
                        <a:srgbClr val="F79646"/>
                      </a:solidFill>
                    </a:ln>
                  </c:spPr>
                </c15:leaderLines>
              </c:ext>
            </c:extLst>
          </c:dLbls>
          <c:cat>
            <c:numRef>
              <c:f>'3.Allocated_CO2-Sector'!$AA$41:$BC$41</c:f>
              <c:numCache>
                <c:formatCode>General</c:formatCode>
                <c:ptCount val="29"/>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numCache>
            </c:numRef>
          </c:cat>
          <c:val>
            <c:numRef>
              <c:f>'2.CO2-Sector'!$AA$47:$BC$47</c:f>
              <c:numCache>
                <c:formatCode>#,##0.0_ </c:formatCode>
                <c:ptCount val="29"/>
                <c:pt idx="0">
                  <c:v>65.634810561869898</c:v>
                </c:pt>
                <c:pt idx="1">
                  <c:v>66.72450823973378</c:v>
                </c:pt>
                <c:pt idx="2">
                  <c:v>66.66515648458865</c:v>
                </c:pt>
                <c:pt idx="3">
                  <c:v>65.410271913414732</c:v>
                </c:pt>
                <c:pt idx="4">
                  <c:v>67.082872109820727</c:v>
                </c:pt>
                <c:pt idx="5">
                  <c:v>67.417602725953572</c:v>
                </c:pt>
                <c:pt idx="6">
                  <c:v>68.132305918483652</c:v>
                </c:pt>
                <c:pt idx="7">
                  <c:v>65.543977149834419</c:v>
                </c:pt>
                <c:pt idx="8">
                  <c:v>59.447923310899107</c:v>
                </c:pt>
                <c:pt idx="9">
                  <c:v>59.771632680664894</c:v>
                </c:pt>
                <c:pt idx="10">
                  <c:v>60.247612973451297</c:v>
                </c:pt>
                <c:pt idx="11">
                  <c:v>58.926107081322876</c:v>
                </c:pt>
                <c:pt idx="12">
                  <c:v>56.281098483397336</c:v>
                </c:pt>
                <c:pt idx="13">
                  <c:v>55.486134392637048</c:v>
                </c:pt>
                <c:pt idx="14">
                  <c:v>55.492721252506435</c:v>
                </c:pt>
                <c:pt idx="15">
                  <c:v>56.683322629956741</c:v>
                </c:pt>
                <c:pt idx="16">
                  <c:v>57.077183096895958</c:v>
                </c:pt>
                <c:pt idx="17">
                  <c:v>56.318779644788222</c:v>
                </c:pt>
                <c:pt idx="18">
                  <c:v>51.908446659649641</c:v>
                </c:pt>
                <c:pt idx="19">
                  <c:v>46.33150944084818</c:v>
                </c:pt>
                <c:pt idx="20">
                  <c:v>47.422466723538506</c:v>
                </c:pt>
                <c:pt idx="21">
                  <c:v>47.271511868793169</c:v>
                </c:pt>
                <c:pt idx="22">
                  <c:v>47.406161470691139</c:v>
                </c:pt>
                <c:pt idx="23">
                  <c:v>49.202097503800381</c:v>
                </c:pt>
                <c:pt idx="24">
                  <c:v>48.567828712584628</c:v>
                </c:pt>
                <c:pt idx="25">
                  <c:v>47.069308870848616</c:v>
                </c:pt>
                <c:pt idx="26">
                  <c:v>46.640140849935065</c:v>
                </c:pt>
                <c:pt idx="27">
                  <c:v>47.265992703061201</c:v>
                </c:pt>
                <c:pt idx="28">
                  <c:v>46.711465696514487</c:v>
                </c:pt>
              </c:numCache>
            </c:numRef>
          </c:val>
          <c:smooth val="0"/>
          <c:extLst>
            <c:ext xmlns:c16="http://schemas.microsoft.com/office/drawing/2014/chart" uri="{C3380CC4-5D6E-409C-BE32-E72D297353CC}">
              <c16:uniqueId val="{00000034-770D-4895-BDA2-107F6F22F14F}"/>
            </c:ext>
          </c:extLst>
        </c:ser>
        <c:ser>
          <c:idx val="9"/>
          <c:order val="7"/>
          <c:tx>
            <c:strRef>
              <c:f>'2.CO2-Sector'!$Y$48</c:f>
              <c:strCache>
                <c:ptCount val="1"/>
                <c:pt idx="0">
                  <c:v>廃棄物</c:v>
                </c:pt>
              </c:strCache>
            </c:strRef>
          </c:tx>
          <c:spPr>
            <a:ln w="19050">
              <a:solidFill>
                <a:srgbClr val="8EA5CB"/>
              </a:solidFill>
            </a:ln>
          </c:spPr>
          <c:marker>
            <c:symbol val="plus"/>
            <c:size val="5"/>
          </c:marker>
          <c:dLbls>
            <c:dLbl>
              <c:idx val="0"/>
              <c:layout>
                <c:manualLayout>
                  <c:x val="-1.9753428165464288E-2"/>
                  <c:y val="-1.5952277786908654E-2"/>
                </c:manualLayout>
              </c:layout>
              <c:numFmt formatCode="#,##0_);[Red]\(#,##0\)" sourceLinked="0"/>
              <c:spPr>
                <a:noFill/>
                <a:ln>
                  <a:noFill/>
                </a:ln>
                <a:effectLst/>
              </c:spPr>
              <c:txPr>
                <a:bodyPr wrap="square" lIns="38100" tIns="19050" rIns="38100" bIns="19050" anchor="ctr">
                  <a:spAutoFit/>
                </a:bodyPr>
                <a:lstStyle/>
                <a:p>
                  <a:pPr>
                    <a:defRPr>
                      <a:solidFill>
                        <a:srgbClr val="8EA5CB"/>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5-770D-4895-BDA2-107F6F22F14F}"/>
                </c:ext>
              </c:extLst>
            </c:dLbl>
            <c:dLbl>
              <c:idx val="15"/>
              <c:layout>
                <c:manualLayout>
                  <c:x val="1.74857095068791E-2"/>
                  <c:y val="1.5270788295135472E-2"/>
                </c:manualLayout>
              </c:layout>
              <c:numFmt formatCode="#,##0_);[Red]\(#,##0\)" sourceLinked="0"/>
              <c:spPr>
                <a:noFill/>
                <a:ln>
                  <a:noFill/>
                </a:ln>
                <a:effectLst/>
              </c:spPr>
              <c:txPr>
                <a:bodyPr wrap="square" lIns="38100" tIns="19050" rIns="38100" bIns="19050" anchor="ctr">
                  <a:spAutoFit/>
                </a:bodyPr>
                <a:lstStyle/>
                <a:p>
                  <a:pPr>
                    <a:defRPr>
                      <a:solidFill>
                        <a:srgbClr val="8EA5CB"/>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6-770D-4895-BDA2-107F6F22F14F}"/>
                </c:ext>
              </c:extLst>
            </c:dLbl>
            <c:dLbl>
              <c:idx val="23"/>
              <c:layout>
                <c:manualLayout>
                  <c:x val="1.2744588372771102E-2"/>
                  <c:y val="1.9170414437261488E-2"/>
                </c:manualLayout>
              </c:layout>
              <c:numFmt formatCode="#,##0_);[Red]\(#,##0\)" sourceLinked="0"/>
              <c:spPr>
                <a:noFill/>
                <a:ln>
                  <a:noFill/>
                </a:ln>
                <a:effectLst/>
              </c:spPr>
              <c:txPr>
                <a:bodyPr wrap="square" lIns="38100" tIns="19050" rIns="38100" bIns="19050" anchor="ctr">
                  <a:spAutoFit/>
                </a:bodyPr>
                <a:lstStyle/>
                <a:p>
                  <a:pPr>
                    <a:defRPr>
                      <a:solidFill>
                        <a:srgbClr val="8EA5CB"/>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7-770D-4895-BDA2-107F6F22F14F}"/>
                </c:ext>
              </c:extLst>
            </c:dLbl>
            <c:dLbl>
              <c:idx val="28"/>
              <c:layout>
                <c:manualLayout>
                  <c:x val="1.8069368999775692E-2"/>
                  <c:y val="-2.1250281071372383E-2"/>
                </c:manualLayout>
              </c:layout>
              <c:numFmt formatCode="###&quot;百万トン&quot;" sourceLinked="0"/>
              <c:spPr>
                <a:noFill/>
                <a:ln>
                  <a:noFill/>
                </a:ln>
                <a:effectLst/>
              </c:spPr>
              <c:txPr>
                <a:bodyPr wrap="square" lIns="38100" tIns="19050" rIns="38100" bIns="19050" anchor="ctr">
                  <a:spAutoFit/>
                </a:bodyPr>
                <a:lstStyle/>
                <a:p>
                  <a:pPr>
                    <a:defRPr sz="1200">
                      <a:solidFill>
                        <a:srgbClr val="8EA5CB"/>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AA6E-4D15-8963-E42ABFF6608F}"/>
                </c:ext>
              </c:extLst>
            </c:dLbl>
            <c:spPr>
              <a:noFill/>
              <a:ln>
                <a:noFill/>
              </a:ln>
              <a:effectLst/>
            </c:spPr>
            <c:txPr>
              <a:bodyPr wrap="square" lIns="38100" tIns="19050" rIns="38100" bIns="19050" anchor="ctr">
                <a:spAutoFit/>
              </a:bodyPr>
              <a:lstStyle/>
              <a:p>
                <a:pPr>
                  <a:defRPr>
                    <a:solidFill>
                      <a:srgbClr val="8EA5CB"/>
                    </a:solidFill>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a:solidFill>
                        <a:srgbClr val="9999FF"/>
                      </a:solidFill>
                    </a:ln>
                  </c:spPr>
                </c15:leaderLines>
              </c:ext>
            </c:extLst>
          </c:dLbls>
          <c:cat>
            <c:numRef>
              <c:f>'3.Allocated_CO2-Sector'!$AA$41:$BC$41</c:f>
              <c:numCache>
                <c:formatCode>General</c:formatCode>
                <c:ptCount val="29"/>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numCache>
            </c:numRef>
          </c:cat>
          <c:val>
            <c:numRef>
              <c:f>'2.CO2-Sector'!$AA$48:$BC$48</c:f>
              <c:numCache>
                <c:formatCode>#,##0.0_ </c:formatCode>
                <c:ptCount val="29"/>
                <c:pt idx="0">
                  <c:v>24.009919440480939</c:v>
                </c:pt>
                <c:pt idx="1">
                  <c:v>24.198433025104432</c:v>
                </c:pt>
                <c:pt idx="2">
                  <c:v>26.002914828499776</c:v>
                </c:pt>
                <c:pt idx="3">
                  <c:v>25.024946447143286</c:v>
                </c:pt>
                <c:pt idx="4">
                  <c:v>28.60356693581674</c:v>
                </c:pt>
                <c:pt idx="5">
                  <c:v>29.144796301750581</c:v>
                </c:pt>
                <c:pt idx="6">
                  <c:v>29.655014460891916</c:v>
                </c:pt>
                <c:pt idx="7">
                  <c:v>31.208889703732336</c:v>
                </c:pt>
                <c:pt idx="8">
                  <c:v>31.451722241133282</c:v>
                </c:pt>
                <c:pt idx="9">
                  <c:v>31.367978973028713</c:v>
                </c:pt>
                <c:pt idx="10">
                  <c:v>32.857906344402544</c:v>
                </c:pt>
                <c:pt idx="11">
                  <c:v>32.52316222944993</c:v>
                </c:pt>
                <c:pt idx="12">
                  <c:v>32.768137501850823</c:v>
                </c:pt>
                <c:pt idx="13">
                  <c:v>33.516424967093371</c:v>
                </c:pt>
                <c:pt idx="14">
                  <c:v>32.704041643759759</c:v>
                </c:pt>
                <c:pt idx="15">
                  <c:v>31.654058131881015</c:v>
                </c:pt>
                <c:pt idx="16">
                  <c:v>29.906983827804659</c:v>
                </c:pt>
                <c:pt idx="17">
                  <c:v>30.48177483563974</c:v>
                </c:pt>
                <c:pt idx="18">
                  <c:v>31.853390473384454</c:v>
                </c:pt>
                <c:pt idx="19">
                  <c:v>28.193590018879821</c:v>
                </c:pt>
                <c:pt idx="20">
                  <c:v>28.710200716789313</c:v>
                </c:pt>
                <c:pt idx="21">
                  <c:v>28.02635942868374</c:v>
                </c:pt>
                <c:pt idx="22">
                  <c:v>29.826927231768646</c:v>
                </c:pt>
                <c:pt idx="23">
                  <c:v>29.365198328277359</c:v>
                </c:pt>
                <c:pt idx="24">
                  <c:v>28.501962946270041</c:v>
                </c:pt>
                <c:pt idx="25">
                  <c:v>28.975413612931284</c:v>
                </c:pt>
                <c:pt idx="26">
                  <c:v>29.176010107159776</c:v>
                </c:pt>
                <c:pt idx="27">
                  <c:v>28.884196896173556</c:v>
                </c:pt>
                <c:pt idx="28">
                  <c:v>29.16567414142542</c:v>
                </c:pt>
              </c:numCache>
            </c:numRef>
          </c:val>
          <c:smooth val="0"/>
          <c:extLst>
            <c:ext xmlns:c16="http://schemas.microsoft.com/office/drawing/2014/chart" uri="{C3380CC4-5D6E-409C-BE32-E72D297353CC}">
              <c16:uniqueId val="{00000039-770D-4895-BDA2-107F6F22F14F}"/>
            </c:ext>
          </c:extLst>
        </c:ser>
        <c:ser>
          <c:idx val="0"/>
          <c:order val="8"/>
          <c:tx>
            <c:strRef>
              <c:f>'2.CO2-Sector'!$Y$49</c:f>
              <c:strCache>
                <c:ptCount val="1"/>
                <c:pt idx="0">
                  <c:v>その他（農業・間接CO2等）</c:v>
                </c:pt>
              </c:strCache>
            </c:strRef>
          </c:tx>
          <c:spPr>
            <a:ln w="19050">
              <a:solidFill>
                <a:srgbClr val="4A452A"/>
              </a:solidFill>
            </a:ln>
          </c:spPr>
          <c:marker>
            <c:symbol val="dot"/>
            <c:size val="7"/>
            <c:spPr>
              <a:solidFill>
                <a:srgbClr val="4A452A"/>
              </a:solidFill>
              <a:ln>
                <a:solidFill>
                  <a:srgbClr val="4A452A"/>
                </a:solidFill>
              </a:ln>
            </c:spPr>
          </c:marker>
          <c:dLbls>
            <c:dLbl>
              <c:idx val="0"/>
              <c:layout>
                <c:manualLayout>
                  <c:x val="-2.126242747239248E-2"/>
                  <c:y val="-1.138818748225745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A-770D-4895-BDA2-107F6F22F14F}"/>
                </c:ext>
              </c:extLst>
            </c:dLbl>
            <c:dLbl>
              <c:idx val="15"/>
              <c:layout>
                <c:manualLayout>
                  <c:x val="-9.5995371918305653E-3"/>
                  <c:y val="-1.14014851559114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B-770D-4895-BDA2-107F6F22F14F}"/>
                </c:ext>
              </c:extLst>
            </c:dLbl>
            <c:dLbl>
              <c:idx val="23"/>
              <c:layout>
                <c:manualLayout>
                  <c:x val="-2.7450724252278142E-2"/>
                  <c:y val="-1.519102332322311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C-770D-4895-BDA2-107F6F22F14F}"/>
                </c:ext>
              </c:extLst>
            </c:dLbl>
            <c:dLbl>
              <c:idx val="28"/>
              <c:layout>
                <c:manualLayout>
                  <c:x val="1.4270405223997298E-2"/>
                  <c:y val="-1.1577201177413201E-2"/>
                </c:manualLayout>
              </c:layout>
              <c:numFmt formatCode="##.#&quot;百万トン&quot;" sourceLinked="0"/>
              <c:spPr>
                <a:noFill/>
                <a:ln>
                  <a:noFill/>
                </a:ln>
                <a:effectLst/>
              </c:spPr>
              <c:txPr>
                <a:bodyPr wrap="square" lIns="38100" tIns="19050" rIns="38100" bIns="19050" anchor="ctr">
                  <a:spAutoFit/>
                </a:bodyPr>
                <a:lstStyle/>
                <a:p>
                  <a:pPr>
                    <a:defRPr sz="1200">
                      <a:solidFill>
                        <a:srgbClr val="4A452A"/>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AA6E-4D15-8963-E42ABFF6608F}"/>
                </c:ext>
              </c:extLst>
            </c:dLbl>
            <c:spPr>
              <a:noFill/>
              <a:ln>
                <a:noFill/>
              </a:ln>
              <a:effectLst/>
            </c:spPr>
            <c:txPr>
              <a:bodyPr wrap="square" lIns="38100" tIns="19050" rIns="38100" bIns="19050" anchor="ctr">
                <a:spAutoFit/>
              </a:bodyPr>
              <a:lstStyle/>
              <a:p>
                <a:pPr>
                  <a:defRPr>
                    <a:solidFill>
                      <a:srgbClr val="4A452A"/>
                    </a:solidFill>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ext>
            </c:extLst>
          </c:dLbls>
          <c:cat>
            <c:numRef>
              <c:f>'3.Allocated_CO2-Sector'!$AA$41:$BC$41</c:f>
              <c:numCache>
                <c:formatCode>General</c:formatCode>
                <c:ptCount val="29"/>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numCache>
            </c:numRef>
          </c:cat>
          <c:val>
            <c:numRef>
              <c:f>'2.CO2-Sector'!$AA$49:$BC$49</c:f>
              <c:numCache>
                <c:formatCode>#,##0.0_ </c:formatCode>
                <c:ptCount val="29"/>
                <c:pt idx="0">
                  <c:v>6.6635568082980683</c:v>
                </c:pt>
                <c:pt idx="1">
                  <c:v>6.4578797499713776</c:v>
                </c:pt>
                <c:pt idx="2">
                  <c:v>6.1978717162878674</c:v>
                </c:pt>
                <c:pt idx="3">
                  <c:v>5.9852402454945572</c:v>
                </c:pt>
                <c:pt idx="4">
                  <c:v>5.7741267543957226</c:v>
                </c:pt>
                <c:pt idx="5">
                  <c:v>5.9660139180256406</c:v>
                </c:pt>
                <c:pt idx="6">
                  <c:v>6.0790400914224811</c:v>
                </c:pt>
                <c:pt idx="7">
                  <c:v>6.0385660359228934</c:v>
                </c:pt>
                <c:pt idx="8">
                  <c:v>5.5965871918435424</c:v>
                </c:pt>
                <c:pt idx="9">
                  <c:v>5.6198754447494021</c:v>
                </c:pt>
                <c:pt idx="10">
                  <c:v>5.6926929563397213</c:v>
                </c:pt>
                <c:pt idx="11">
                  <c:v>5.2179564326039287</c:v>
                </c:pt>
                <c:pt idx="12">
                  <c:v>4.9548041647751182</c:v>
                </c:pt>
                <c:pt idx="13">
                  <c:v>4.7748651822542865</c:v>
                </c:pt>
                <c:pt idx="14">
                  <c:v>4.6175073481993332</c:v>
                </c:pt>
                <c:pt idx="15">
                  <c:v>4.5600404792828853</c:v>
                </c:pt>
                <c:pt idx="16">
                  <c:v>4.4949730369939767</c:v>
                </c:pt>
                <c:pt idx="17">
                  <c:v>4.5064438303054475</c:v>
                </c:pt>
                <c:pt idx="18">
                  <c:v>4.078968130313898</c:v>
                </c:pt>
                <c:pt idx="19">
                  <c:v>3.7265181796563547</c:v>
                </c:pt>
                <c:pt idx="20">
                  <c:v>3.6221245424012496</c:v>
                </c:pt>
                <c:pt idx="21">
                  <c:v>3.5034258420348254</c:v>
                </c:pt>
                <c:pt idx="22">
                  <c:v>3.5153997428729373</c:v>
                </c:pt>
                <c:pt idx="23">
                  <c:v>3.5235116762892447</c:v>
                </c:pt>
                <c:pt idx="24">
                  <c:v>3.418809078400026</c:v>
                </c:pt>
                <c:pt idx="25">
                  <c:v>3.2726098865033184</c:v>
                </c:pt>
                <c:pt idx="26">
                  <c:v>3.1978939446975816</c:v>
                </c:pt>
                <c:pt idx="27">
                  <c:v>3.0836159983203211</c:v>
                </c:pt>
                <c:pt idx="28">
                  <c:v>3.1176286296598845</c:v>
                </c:pt>
              </c:numCache>
            </c:numRef>
          </c:val>
          <c:smooth val="0"/>
          <c:extLst>
            <c:ext xmlns:c16="http://schemas.microsoft.com/office/drawing/2014/chart" uri="{C3380CC4-5D6E-409C-BE32-E72D297353CC}">
              <c16:uniqueId val="{0000003E-770D-4895-BDA2-107F6F22F14F}"/>
            </c:ext>
          </c:extLst>
        </c:ser>
        <c:dLbls>
          <c:showLegendKey val="0"/>
          <c:showVal val="0"/>
          <c:showCatName val="0"/>
          <c:showSerName val="0"/>
          <c:showPercent val="0"/>
          <c:showBubbleSize val="0"/>
        </c:dLbls>
        <c:marker val="1"/>
        <c:smooth val="0"/>
        <c:axId val="179901568"/>
        <c:axId val="179903104"/>
      </c:lineChart>
      <c:lineChart>
        <c:grouping val="standard"/>
        <c:varyColors val="0"/>
        <c:ser>
          <c:idx val="7"/>
          <c:order val="9"/>
          <c:tx>
            <c:strRef>
              <c:f>'2.CO2-Sector'!$Y$64</c:f>
              <c:strCache>
                <c:ptCount val="1"/>
                <c:pt idx="0">
                  <c:v>■2005年度比</c:v>
                </c:pt>
              </c:strCache>
            </c:strRef>
          </c:tx>
          <c:spPr>
            <a:ln>
              <a:noFill/>
            </a:ln>
          </c:spPr>
          <c:marker>
            <c:symbol val="none"/>
          </c:marker>
          <c:dLbls>
            <c:dLbl>
              <c:idx val="0"/>
              <c:layout>
                <c:manualLayout>
                  <c:x val="0.7084609692908731"/>
                  <c:y val="0.12482500150305462"/>
                </c:manualLayout>
              </c:layout>
              <c:tx>
                <c:rich>
                  <a:bodyPr vertOverflow="overflow" horzOverflow="overflow" wrap="square" lIns="38100" tIns="19050" rIns="38100" bIns="19050" anchor="ctr">
                    <a:spAutoFit/>
                  </a:bodyPr>
                  <a:lstStyle/>
                  <a:p>
                    <a:pPr>
                      <a:defRPr sz="1200">
                        <a:solidFill>
                          <a:srgbClr val="4572A7"/>
                        </a:solidFill>
                      </a:defRPr>
                    </a:pPr>
                    <a:fld id="{9A0327DF-2615-45EA-84DC-163DBC652D9C}" type="VALUE">
                      <a:rPr lang="en-US" altLang="ja-JP" sz="1200" baseline="0">
                        <a:solidFill>
                          <a:srgbClr val="4572A7"/>
                        </a:solidFill>
                      </a:rPr>
                      <a:pPr>
                        <a:defRPr sz="1200">
                          <a:solidFill>
                            <a:srgbClr val="4572A7"/>
                          </a:solidFill>
                        </a:defRPr>
                      </a:pPr>
                      <a:t>[値]</a:t>
                    </a:fld>
                    <a:r>
                      <a:rPr lang="en-US" altLang="ja-JP" sz="1200" baseline="0">
                        <a:solidFill>
                          <a:srgbClr val="4572A7"/>
                        </a:solidFill>
                      </a:rPr>
                      <a:t>)</a:t>
                    </a:r>
                  </a:p>
                </c:rich>
              </c:tx>
              <c:numFmt formatCode="\(\+##.0%;[Black]\(\-##.0%\)" sourceLinked="0"/>
              <c:spPr>
                <a:noFill/>
                <a:ln>
                  <a:noFill/>
                </a:ln>
                <a:effectLst/>
              </c:spP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3F-770D-4895-BDA2-107F6F22F14F}"/>
                </c:ext>
              </c:extLst>
            </c:dLbl>
            <c:dLbl>
              <c:idx val="1"/>
              <c:layout>
                <c:manualLayout>
                  <c:x val="0.68866802469642663"/>
                  <c:y val="-3.6578065106941705E-2"/>
                </c:manualLayout>
              </c:layout>
              <c:tx>
                <c:rich>
                  <a:bodyPr vertOverflow="overflow" horzOverflow="overflow" wrap="square" lIns="38100" tIns="19050" rIns="38100" bIns="19050" anchor="ctr">
                    <a:spAutoFit/>
                  </a:bodyPr>
                  <a:lstStyle/>
                  <a:p>
                    <a:pPr>
                      <a:defRPr sz="1200">
                        <a:solidFill>
                          <a:srgbClr val="A8423F"/>
                        </a:solidFill>
                      </a:defRPr>
                    </a:pPr>
                    <a:fld id="{664887D2-635D-4B80-9156-5D03C78A0AB7}" type="VALUE">
                      <a:rPr lang="en-US" altLang="ja-JP" sz="1200" baseline="0">
                        <a:solidFill>
                          <a:srgbClr val="A8423F"/>
                        </a:solidFill>
                      </a:rPr>
                      <a:pPr>
                        <a:defRPr sz="1200">
                          <a:solidFill>
                            <a:srgbClr val="A8423F"/>
                          </a:solidFill>
                        </a:defRPr>
                      </a:pPr>
                      <a:t>[値]</a:t>
                    </a:fld>
                    <a:endParaRPr lang="ja-JP" altLang="en-US"/>
                  </a:p>
                </c:rich>
              </c:tx>
              <c:numFmt formatCode="\(\+##.0%;[Black]\(\-##.0%\)" sourceLinked="0"/>
              <c:spPr>
                <a:noFill/>
                <a:ln>
                  <a:noFill/>
                </a:ln>
                <a:effectLst/>
              </c:spPr>
              <c:showLegendKey val="0"/>
              <c:showVal val="1"/>
              <c:showCatName val="0"/>
              <c:showSerName val="0"/>
              <c:showPercent val="0"/>
              <c:showBubbleSize val="0"/>
              <c:separator> </c:separator>
              <c:extLst>
                <c:ext xmlns:c15="http://schemas.microsoft.com/office/drawing/2012/chart" uri="{CE6537A1-D6FC-4f65-9D91-7224C49458BB}">
                  <c15:dlblFieldTable/>
                  <c15:showDataLabelsRange val="0"/>
                </c:ext>
                <c:ext xmlns:c16="http://schemas.microsoft.com/office/drawing/2014/chart" uri="{C3380CC4-5D6E-409C-BE32-E72D297353CC}">
                  <c16:uniqueId val="{00000040-770D-4895-BDA2-107F6F22F14F}"/>
                </c:ext>
              </c:extLst>
            </c:dLbl>
            <c:dLbl>
              <c:idx val="2"/>
              <c:layout>
                <c:manualLayout>
                  <c:x val="0.6641532114391604"/>
                  <c:y val="0.14988383535356145"/>
                </c:manualLayout>
              </c:layout>
              <c:tx>
                <c:rich>
                  <a:bodyPr vertOverflow="overflow" horzOverflow="overflow" wrap="square" lIns="38100" tIns="19050" rIns="38100" bIns="19050" anchor="ctr">
                    <a:spAutoFit/>
                  </a:bodyPr>
                  <a:lstStyle/>
                  <a:p>
                    <a:pPr>
                      <a:defRPr sz="1200">
                        <a:solidFill>
                          <a:srgbClr val="86A44A"/>
                        </a:solidFill>
                      </a:defRPr>
                    </a:pPr>
                    <a:fld id="{B31EE4D9-9A6A-4A4E-A4EB-3788C18B74C6}" type="VALUE">
                      <a:rPr lang="en-US" altLang="ja-JP" sz="1200" baseline="0">
                        <a:solidFill>
                          <a:srgbClr val="86A44A"/>
                        </a:solidFill>
                      </a:rPr>
                      <a:pPr>
                        <a:defRPr sz="1200">
                          <a:solidFill>
                            <a:srgbClr val="86A44A"/>
                          </a:solidFill>
                        </a:defRPr>
                      </a:pPr>
                      <a:t>[値]</a:t>
                    </a:fld>
                    <a:endParaRPr lang="ja-JP" altLang="en-US"/>
                  </a:p>
                </c:rich>
              </c:tx>
              <c:numFmt formatCode="\(\+##.0%;[Black]\(\-##.0%\)" sourceLinked="0"/>
              <c:spPr>
                <a:noFill/>
                <a:ln>
                  <a:noFill/>
                </a:ln>
                <a:effectLst/>
              </c:spP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41-770D-4895-BDA2-107F6F22F14F}"/>
                </c:ext>
              </c:extLst>
            </c:dLbl>
            <c:dLbl>
              <c:idx val="3"/>
              <c:layout>
                <c:manualLayout>
                  <c:x val="0.64245470376159675"/>
                  <c:y val="-5.6547520450744591E-2"/>
                </c:manualLayout>
              </c:layout>
              <c:tx>
                <c:rich>
                  <a:bodyPr vertOverflow="overflow" horzOverflow="overflow" wrap="square" lIns="38100" tIns="19050" rIns="38100" bIns="19050" anchor="ctr">
                    <a:spAutoFit/>
                  </a:bodyPr>
                  <a:lstStyle/>
                  <a:p>
                    <a:pPr>
                      <a:defRPr sz="1200">
                        <a:solidFill>
                          <a:srgbClr val="6E548D"/>
                        </a:solidFill>
                      </a:defRPr>
                    </a:pPr>
                    <a:fld id="{D4A09C3D-5CB3-40C2-A785-E3116EAAC236}" type="VALUE">
                      <a:rPr lang="en-US" altLang="ja-JP" sz="1200" baseline="0">
                        <a:solidFill>
                          <a:srgbClr val="6E548D"/>
                        </a:solidFill>
                      </a:rPr>
                      <a:pPr>
                        <a:defRPr sz="1200">
                          <a:solidFill>
                            <a:srgbClr val="6E548D"/>
                          </a:solidFill>
                        </a:defRPr>
                      </a:pPr>
                      <a:t>[値]</a:t>
                    </a:fld>
                    <a:endParaRPr lang="ja-JP" altLang="en-US"/>
                  </a:p>
                </c:rich>
              </c:tx>
              <c:numFmt formatCode="\(\+##.0%;[Black]\(\-##.0%\)" sourceLinked="0"/>
              <c:spPr>
                <a:noFill/>
                <a:ln>
                  <a:noFill/>
                </a:ln>
                <a:effectLst/>
              </c:spP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42-770D-4895-BDA2-107F6F22F14F}"/>
                </c:ext>
              </c:extLst>
            </c:dLbl>
            <c:dLbl>
              <c:idx val="4"/>
              <c:layout>
                <c:manualLayout>
                  <c:x val="0.62198781683288074"/>
                  <c:y val="0.143492246966584"/>
                </c:manualLayout>
              </c:layout>
              <c:tx>
                <c:rich>
                  <a:bodyPr vertOverflow="overflow" horzOverflow="overflow" wrap="square" lIns="38100" tIns="19050" rIns="38100" bIns="19050" anchor="ctr">
                    <a:spAutoFit/>
                  </a:bodyPr>
                  <a:lstStyle/>
                  <a:p>
                    <a:pPr>
                      <a:defRPr sz="1200">
                        <a:solidFill>
                          <a:srgbClr val="3D96AE"/>
                        </a:solidFill>
                      </a:defRPr>
                    </a:pPr>
                    <a:fld id="{51DB4A12-2D6C-485C-886D-6830555BCB86}" type="VALUE">
                      <a:rPr lang="en-US" altLang="ja-JP" sz="1200" baseline="0">
                        <a:solidFill>
                          <a:srgbClr val="3D96AE"/>
                        </a:solidFill>
                      </a:rPr>
                      <a:pPr>
                        <a:defRPr sz="1200">
                          <a:solidFill>
                            <a:srgbClr val="3D96AE"/>
                          </a:solidFill>
                        </a:defRPr>
                      </a:pPr>
                      <a:t>[値]</a:t>
                    </a:fld>
                    <a:endParaRPr lang="ja-JP" altLang="en-US"/>
                  </a:p>
                </c:rich>
              </c:tx>
              <c:numFmt formatCode="\(\+##.0%;[Black]\(\-##.0%\)" sourceLinked="0"/>
              <c:spPr>
                <a:noFill/>
                <a:ln>
                  <a:noFill/>
                </a:ln>
                <a:effectLst/>
              </c:spP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43-770D-4895-BDA2-107F6F22F14F}"/>
                </c:ext>
              </c:extLst>
            </c:dLbl>
            <c:dLbl>
              <c:idx val="5"/>
              <c:layout>
                <c:manualLayout>
                  <c:x val="0.59781850544809501"/>
                  <c:y val="0.28822513180868387"/>
                </c:manualLayout>
              </c:layout>
              <c:tx>
                <c:rich>
                  <a:bodyPr vertOverflow="overflow" horzOverflow="overflow" wrap="square" lIns="38100" tIns="19050" rIns="38100" bIns="19050" anchor="ctr">
                    <a:spAutoFit/>
                  </a:bodyPr>
                  <a:lstStyle/>
                  <a:p>
                    <a:pPr>
                      <a:defRPr sz="1200">
                        <a:solidFill>
                          <a:srgbClr val="F79646"/>
                        </a:solidFill>
                      </a:defRPr>
                    </a:pPr>
                    <a:fld id="{BB573966-803B-4A8B-BA30-9C60F59375B9}" type="VALUE">
                      <a:rPr lang="en-US" altLang="ja-JP" sz="1200" baseline="0">
                        <a:solidFill>
                          <a:srgbClr val="F79646"/>
                        </a:solidFill>
                      </a:rPr>
                      <a:pPr>
                        <a:defRPr sz="1200">
                          <a:solidFill>
                            <a:srgbClr val="F79646"/>
                          </a:solidFill>
                        </a:defRPr>
                      </a:pPr>
                      <a:t>[値]</a:t>
                    </a:fld>
                    <a:endParaRPr lang="ja-JP" altLang="en-US"/>
                  </a:p>
                </c:rich>
              </c:tx>
              <c:numFmt formatCode="\(\+##.0%;[Black]\(\-##.0%\)" sourceLinked="0"/>
              <c:spPr>
                <a:noFill/>
                <a:ln>
                  <a:noFill/>
                </a:ln>
                <a:effectLst/>
              </c:spP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44-770D-4895-BDA2-107F6F22F14F}"/>
                </c:ext>
              </c:extLst>
            </c:dLbl>
            <c:dLbl>
              <c:idx val="6"/>
              <c:layout>
                <c:manualLayout>
                  <c:x val="0.57866504172304123"/>
                  <c:y val="0.44848889830455935"/>
                </c:manualLayout>
              </c:layout>
              <c:tx>
                <c:rich>
                  <a:bodyPr vertOverflow="overflow" horzOverflow="overflow" wrap="square" lIns="38100" tIns="19050" rIns="38100" bIns="19050" anchor="ctr">
                    <a:spAutoFit/>
                  </a:bodyPr>
                  <a:lstStyle/>
                  <a:p>
                    <a:pPr>
                      <a:defRPr sz="1200">
                        <a:solidFill>
                          <a:schemeClr val="accent1">
                            <a:lumMod val="60000"/>
                            <a:lumOff val="40000"/>
                          </a:schemeClr>
                        </a:solidFill>
                      </a:defRPr>
                    </a:pPr>
                    <a:fld id="{362432E5-3C66-46F1-B286-751B9AEDD15B}" type="VALUE">
                      <a:rPr lang="en-US" altLang="ja-JP" sz="1200" baseline="0">
                        <a:solidFill>
                          <a:schemeClr val="accent1">
                            <a:lumMod val="60000"/>
                            <a:lumOff val="40000"/>
                          </a:schemeClr>
                        </a:solidFill>
                      </a:rPr>
                      <a:pPr>
                        <a:defRPr sz="1200">
                          <a:solidFill>
                            <a:schemeClr val="accent1">
                              <a:lumMod val="60000"/>
                              <a:lumOff val="40000"/>
                            </a:schemeClr>
                          </a:solidFill>
                        </a:defRPr>
                      </a:pPr>
                      <a:t>[値]</a:t>
                    </a:fld>
                    <a:endParaRPr lang="ja-JP" altLang="en-US"/>
                  </a:p>
                </c:rich>
              </c:tx>
              <c:numFmt formatCode="\(\+##.0%;[Black]\(\-##.0%\)" sourceLinked="0"/>
              <c:spPr>
                <a:noFill/>
                <a:ln>
                  <a:noFill/>
                </a:ln>
                <a:effectLst/>
              </c:spP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45-770D-4895-BDA2-107F6F22F14F}"/>
                </c:ext>
              </c:extLst>
            </c:dLbl>
            <c:dLbl>
              <c:idx val="7"/>
              <c:layout>
                <c:manualLayout>
                  <c:x val="0.55657755921161001"/>
                  <c:y val="0.20892944280653111"/>
                </c:manualLayout>
              </c:layout>
              <c:tx>
                <c:rich>
                  <a:bodyPr vertOverflow="overflow" horzOverflow="overflow" wrap="square" lIns="38100" tIns="19050" rIns="38100" bIns="19050" anchor="ctr">
                    <a:spAutoFit/>
                  </a:bodyPr>
                  <a:lstStyle/>
                  <a:p>
                    <a:pPr>
                      <a:defRPr sz="1200">
                        <a:solidFill>
                          <a:srgbClr val="4A452A"/>
                        </a:solidFill>
                      </a:defRPr>
                    </a:pPr>
                    <a:fld id="{38C003A6-878C-49B0-AFD7-9FE22E54CB03}" type="VALUE">
                      <a:rPr lang="en-US" altLang="ja-JP" sz="1200" baseline="0">
                        <a:solidFill>
                          <a:srgbClr val="4A452A"/>
                        </a:solidFill>
                      </a:rPr>
                      <a:pPr>
                        <a:defRPr sz="1200">
                          <a:solidFill>
                            <a:srgbClr val="4A452A"/>
                          </a:solidFill>
                        </a:defRPr>
                      </a:pPr>
                      <a:t>[値]</a:t>
                    </a:fld>
                    <a:endParaRPr lang="ja-JP" altLang="en-US"/>
                  </a:p>
                </c:rich>
              </c:tx>
              <c:numFmt formatCode="\(\+##.0%;[Black]\(\-##.0%\)" sourceLinked="0"/>
              <c:spPr>
                <a:noFill/>
                <a:ln>
                  <a:noFill/>
                </a:ln>
                <a:effectLst/>
              </c:spP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46-770D-4895-BDA2-107F6F22F14F}"/>
                </c:ext>
              </c:extLst>
            </c:dLbl>
            <c:dLbl>
              <c:idx val="8"/>
              <c:layout>
                <c:manualLayout>
                  <c:x val="0.43686798673432964"/>
                  <c:y val="5.271740095054484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7-770D-4895-BDA2-107F6F22F14F}"/>
                </c:ext>
              </c:extLst>
            </c:dLbl>
            <c:numFmt formatCode="\(\+##.0%;[Black]\(\-##.0%\)" sourceLinked="0"/>
            <c:spPr>
              <a:noFill/>
              <a:ln>
                <a:noFill/>
              </a:ln>
              <a:effectLst/>
            </c:spPr>
            <c:txPr>
              <a:bodyPr vertOverflow="overflow" horzOverflow="overflow" wrap="square" lIns="38100" tIns="19050" rIns="38100" bIns="19050" anchor="ctr">
                <a:spAutoFit/>
              </a:bodyPr>
              <a:lstStyle/>
              <a:p>
                <a:pPr>
                  <a:defRPr sz="12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'2.CO2-Sector'!$BC$66:$BC$73</c:f>
              <c:numCache>
                <c:formatCode>#,##0.0%;[Red]\-#,##0.0%</c:formatCode>
                <c:ptCount val="8"/>
                <c:pt idx="0">
                  <c:v>7.576786404885949E-2</c:v>
                </c:pt>
                <c:pt idx="1">
                  <c:v>-0.21924993049880837</c:v>
                </c:pt>
                <c:pt idx="2">
                  <c:v>-0.14606020657489438</c:v>
                </c:pt>
                <c:pt idx="3">
                  <c:v>-0.38432690261271507</c:v>
                </c:pt>
                <c:pt idx="4">
                  <c:v>-0.25770881508959143</c:v>
                </c:pt>
                <c:pt idx="5">
                  <c:v>-0.17592223727852174</c:v>
                </c:pt>
                <c:pt idx="6">
                  <c:v>-7.8611847494819975E-2</c:v>
                </c:pt>
                <c:pt idx="7">
                  <c:v>-0.31631558013051575</c:v>
                </c:pt>
              </c:numCache>
            </c:numRef>
          </c:val>
          <c:smooth val="0"/>
          <c:extLst>
            <c:ext xmlns:c16="http://schemas.microsoft.com/office/drawing/2014/chart" uri="{C3380CC4-5D6E-409C-BE32-E72D297353CC}">
              <c16:uniqueId val="{00000048-770D-4895-BDA2-107F6F22F14F}"/>
            </c:ext>
          </c:extLst>
        </c:ser>
        <c:ser>
          <c:idx val="10"/>
          <c:order val="10"/>
          <c:tx>
            <c:strRef>
              <c:f>'2.CO2-Sector'!$Y$76</c:f>
              <c:strCache>
                <c:ptCount val="1"/>
                <c:pt idx="0">
                  <c:v>■2013年度比</c:v>
                </c:pt>
              </c:strCache>
            </c:strRef>
          </c:tx>
          <c:spPr>
            <a:ln>
              <a:noFill/>
            </a:ln>
          </c:spPr>
          <c:marker>
            <c:symbol val="none"/>
          </c:marker>
          <c:dLbls>
            <c:dLbl>
              <c:idx val="0"/>
              <c:layout>
                <c:manualLayout>
                  <c:x val="0.70590644490222276"/>
                  <c:y val="-0.1405201120971967"/>
                </c:manualLayout>
              </c:layout>
              <c:tx>
                <c:rich>
                  <a:bodyPr wrap="square" lIns="38100" tIns="19050" rIns="38100" bIns="19050" anchor="ctr">
                    <a:spAutoFit/>
                  </a:bodyPr>
                  <a:lstStyle/>
                  <a:p>
                    <a:pPr>
                      <a:defRPr sz="1200">
                        <a:solidFill>
                          <a:srgbClr val="4572A7"/>
                        </a:solidFill>
                      </a:defRPr>
                    </a:pPr>
                    <a:fld id="{12F51AF5-743E-4FAD-8592-4653544EF7F3}" type="VALUE">
                      <a:rPr lang="en-US" altLang="ja-JP" sz="1200" baseline="0">
                        <a:solidFill>
                          <a:srgbClr val="4572A7"/>
                        </a:solidFill>
                      </a:rPr>
                      <a:pPr>
                        <a:defRPr sz="1200">
                          <a:solidFill>
                            <a:srgbClr val="4572A7"/>
                          </a:solidFill>
                        </a:defRPr>
                      </a:pPr>
                      <a:t>[値]</a:t>
                    </a:fld>
                    <a:endParaRPr lang="ja-JP" altLang="en-US"/>
                  </a:p>
                </c:rich>
              </c:tx>
              <c:numFmt formatCode="&quot;&lt;&quot;##.0%;[Black]\&lt;\-##.0%&quot;&gt;&quot;" sourceLinked="0"/>
              <c:spPr>
                <a:noFill/>
                <a:ln>
                  <a:noFill/>
                </a:ln>
                <a:effectLst/>
              </c:spP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49-770D-4895-BDA2-107F6F22F14F}"/>
                </c:ext>
              </c:extLst>
            </c:dLbl>
            <c:dLbl>
              <c:idx val="1"/>
              <c:layout>
                <c:manualLayout>
                  <c:x val="0.68144498976229961"/>
                  <c:y val="3.6960639725247914E-2"/>
                </c:manualLayout>
              </c:layout>
              <c:tx>
                <c:rich>
                  <a:bodyPr wrap="square" lIns="38100" tIns="19050" rIns="38100" bIns="19050" anchor="ctr" anchorCtr="0">
                    <a:noAutofit/>
                  </a:bodyPr>
                  <a:lstStyle/>
                  <a:p>
                    <a:pPr algn="l">
                      <a:defRPr sz="1200">
                        <a:solidFill>
                          <a:srgbClr val="A8423F"/>
                        </a:solidFill>
                      </a:defRPr>
                    </a:pPr>
                    <a:fld id="{B4885629-DD54-4200-A2F4-A22D00B6614B}" type="VALUE">
                      <a:rPr lang="en-US" altLang="ja-JP" sz="1200" baseline="0">
                        <a:solidFill>
                          <a:srgbClr val="A8423F"/>
                        </a:solidFill>
                      </a:rPr>
                      <a:pPr algn="l">
                        <a:defRPr sz="1200">
                          <a:solidFill>
                            <a:srgbClr val="A8423F"/>
                          </a:solidFill>
                        </a:defRPr>
                      </a:pPr>
                      <a:t>[値]</a:t>
                    </a:fld>
                    <a:endParaRPr lang="ja-JP" altLang="en-US"/>
                  </a:p>
                </c:rich>
              </c:tx>
              <c:numFmt formatCode="&quot;&lt;&quot;##.0%;[Black]\&lt;\-##.0%&quot;&gt;&quot;" sourceLinked="0"/>
              <c:spPr>
                <a:noFill/>
                <a:ln>
                  <a:noFill/>
                </a:ln>
                <a:effectLst/>
              </c:spPr>
              <c:showLegendKey val="0"/>
              <c:showVal val="1"/>
              <c:showCatName val="0"/>
              <c:showSerName val="0"/>
              <c:showPercent val="0"/>
              <c:showBubbleSize val="0"/>
              <c:extLst>
                <c:ext xmlns:c15="http://schemas.microsoft.com/office/drawing/2012/chart" uri="{CE6537A1-D6FC-4f65-9D91-7224C49458BB}">
                  <c15:layout>
                    <c:manualLayout>
                      <c:w val="0.11413103452973754"/>
                      <c:h val="3.2431494730043871E-2"/>
                    </c:manualLayout>
                  </c15:layout>
                  <c15:dlblFieldTable/>
                  <c15:showDataLabelsRange val="0"/>
                </c:ext>
                <c:ext xmlns:c16="http://schemas.microsoft.com/office/drawing/2014/chart" uri="{C3380CC4-5D6E-409C-BE32-E72D297353CC}">
                  <c16:uniqueId val="{0000004A-770D-4895-BDA2-107F6F22F14F}"/>
                </c:ext>
              </c:extLst>
            </c:dLbl>
            <c:dLbl>
              <c:idx val="2"/>
              <c:layout>
                <c:manualLayout>
                  <c:x val="0.66556855380120228"/>
                  <c:y val="0.23331033349165572"/>
                </c:manualLayout>
              </c:layout>
              <c:tx>
                <c:rich>
                  <a:bodyPr wrap="square" lIns="38100" tIns="19050" rIns="38100" bIns="19050" anchor="ctr">
                    <a:spAutoFit/>
                  </a:bodyPr>
                  <a:lstStyle/>
                  <a:p>
                    <a:pPr>
                      <a:defRPr sz="1200">
                        <a:solidFill>
                          <a:srgbClr val="86A44A"/>
                        </a:solidFill>
                        <a:latin typeface="+mn-lt"/>
                      </a:defRPr>
                    </a:pPr>
                    <a:fld id="{FBE84D81-9128-430A-8F42-35F3823043D9}" type="VALUE">
                      <a:rPr lang="en-US" altLang="ja-JP" sz="1200" baseline="0">
                        <a:solidFill>
                          <a:srgbClr val="86A44A"/>
                        </a:solidFill>
                        <a:latin typeface="+mn-lt"/>
                      </a:rPr>
                      <a:pPr>
                        <a:defRPr sz="1200">
                          <a:solidFill>
                            <a:srgbClr val="86A44A"/>
                          </a:solidFill>
                          <a:latin typeface="+mn-lt"/>
                        </a:defRPr>
                      </a:pPr>
                      <a:t>[値]</a:t>
                    </a:fld>
                    <a:endParaRPr lang="ja-JP" altLang="en-US"/>
                  </a:p>
                </c:rich>
              </c:tx>
              <c:numFmt formatCode="&quot;&lt;&quot;##.0%;[Black]\&lt;\-##.0%&quot;&gt;&quot;" sourceLinked="0"/>
              <c:spPr>
                <a:noFill/>
                <a:ln>
                  <a:noFill/>
                </a:ln>
                <a:effectLst/>
              </c:spP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4B-770D-4895-BDA2-107F6F22F14F}"/>
                </c:ext>
              </c:extLst>
            </c:dLbl>
            <c:dLbl>
              <c:idx val="3"/>
              <c:layout>
                <c:manualLayout>
                  <c:x val="0.62049890255596252"/>
                  <c:y val="-8.4674574922551316E-2"/>
                </c:manualLayout>
              </c:layout>
              <c:tx>
                <c:rich>
                  <a:bodyPr wrap="square" lIns="38100" tIns="19050" rIns="38100" bIns="19050" anchor="ctr">
                    <a:noAutofit/>
                  </a:bodyPr>
                  <a:lstStyle/>
                  <a:p>
                    <a:pPr>
                      <a:defRPr sz="1200">
                        <a:solidFill>
                          <a:srgbClr val="6E548D"/>
                        </a:solidFill>
                      </a:defRPr>
                    </a:pPr>
                    <a:fld id="{0D642081-1A91-44F2-9ACB-52CEF261F025}" type="VALUE">
                      <a:rPr lang="en-US" altLang="ja-JP" sz="1200" baseline="0">
                        <a:solidFill>
                          <a:srgbClr val="6E548D"/>
                        </a:solidFill>
                      </a:rPr>
                      <a:pPr>
                        <a:defRPr sz="1200">
                          <a:solidFill>
                            <a:srgbClr val="6E548D"/>
                          </a:solidFill>
                        </a:defRPr>
                      </a:pPr>
                      <a:t>[値]</a:t>
                    </a:fld>
                    <a:endParaRPr lang="ja-JP" altLang="en-US"/>
                  </a:p>
                </c:rich>
              </c:tx>
              <c:numFmt formatCode="&quot;&lt;&quot;##.0%;[Black]\&lt;\-##.0%&quot;&gt;&quot;" sourceLinked="0"/>
              <c:spPr>
                <a:noFill/>
                <a:ln>
                  <a:noFill/>
                </a:ln>
                <a:effectLst/>
              </c:spPr>
              <c:showLegendKey val="0"/>
              <c:showVal val="1"/>
              <c:showCatName val="0"/>
              <c:showSerName val="0"/>
              <c:showPercent val="0"/>
              <c:showBubbleSize val="0"/>
              <c:extLst>
                <c:ext xmlns:c15="http://schemas.microsoft.com/office/drawing/2012/chart" uri="{CE6537A1-D6FC-4f65-9D91-7224C49458BB}">
                  <c15:layout>
                    <c:manualLayout>
                      <c:w val="0.10387795852032509"/>
                      <c:h val="3.6327162479566598E-2"/>
                    </c:manualLayout>
                  </c15:layout>
                  <c15:dlblFieldTable/>
                  <c15:showDataLabelsRange val="0"/>
                </c:ext>
                <c:ext xmlns:c16="http://schemas.microsoft.com/office/drawing/2014/chart" uri="{C3380CC4-5D6E-409C-BE32-E72D297353CC}">
                  <c16:uniqueId val="{0000004C-770D-4895-BDA2-107F6F22F14F}"/>
                </c:ext>
              </c:extLst>
            </c:dLbl>
            <c:dLbl>
              <c:idx val="4"/>
              <c:layout>
                <c:manualLayout>
                  <c:x val="0.6181606794717408"/>
                  <c:y val="0.26707473617850885"/>
                </c:manualLayout>
              </c:layout>
              <c:tx>
                <c:rich>
                  <a:bodyPr wrap="square" lIns="38100" tIns="19050" rIns="38100" bIns="19050" anchor="ctr">
                    <a:spAutoFit/>
                  </a:bodyPr>
                  <a:lstStyle/>
                  <a:p>
                    <a:pPr>
                      <a:defRPr sz="1200">
                        <a:solidFill>
                          <a:srgbClr val="3D96AE"/>
                        </a:solidFill>
                      </a:defRPr>
                    </a:pPr>
                    <a:fld id="{D23DD246-43AB-4774-8344-D09B721D98F0}" type="VALUE">
                      <a:rPr lang="en-US" altLang="ja-JP" sz="1200" baseline="0">
                        <a:solidFill>
                          <a:srgbClr val="3D96AE"/>
                        </a:solidFill>
                      </a:rPr>
                      <a:pPr>
                        <a:defRPr sz="1200">
                          <a:solidFill>
                            <a:srgbClr val="3D96AE"/>
                          </a:solidFill>
                        </a:defRPr>
                      </a:pPr>
                      <a:t>[値]</a:t>
                    </a:fld>
                    <a:endParaRPr lang="ja-JP" altLang="en-US"/>
                  </a:p>
                </c:rich>
              </c:tx>
              <c:numFmt formatCode="&quot;&lt;&quot;##.0%;[Black]\&lt;\-##.0%&quot;&gt;&quot;" sourceLinked="0"/>
              <c:spPr>
                <a:noFill/>
                <a:ln>
                  <a:noFill/>
                </a:ln>
                <a:effectLst/>
              </c:spP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4D-770D-4895-BDA2-107F6F22F14F}"/>
                </c:ext>
              </c:extLst>
            </c:dLbl>
            <c:dLbl>
              <c:idx val="5"/>
              <c:layout>
                <c:manualLayout>
                  <c:x val="0.56879694594562036"/>
                  <c:y val="0.41506132761860592"/>
                </c:manualLayout>
              </c:layout>
              <c:tx>
                <c:rich>
                  <a:bodyPr wrap="square" lIns="38100" tIns="19050" rIns="38100" bIns="19050" anchor="ctr">
                    <a:noAutofit/>
                  </a:bodyPr>
                  <a:lstStyle/>
                  <a:p>
                    <a:pPr>
                      <a:defRPr sz="1200">
                        <a:solidFill>
                          <a:srgbClr val="F79646"/>
                        </a:solidFill>
                      </a:defRPr>
                    </a:pPr>
                    <a:fld id="{01DB3C14-8B65-4522-B00A-980EBDE72F03}" type="VALUE">
                      <a:rPr lang="en-US" altLang="ja-JP" sz="1200" baseline="0">
                        <a:solidFill>
                          <a:srgbClr val="F79646"/>
                        </a:solidFill>
                      </a:rPr>
                      <a:pPr>
                        <a:defRPr sz="1200">
                          <a:solidFill>
                            <a:srgbClr val="F79646"/>
                          </a:solidFill>
                        </a:defRPr>
                      </a:pPr>
                      <a:t>[値]</a:t>
                    </a:fld>
                    <a:endParaRPr lang="ja-JP" altLang="en-US"/>
                  </a:p>
                </c:rich>
              </c:tx>
              <c:numFmt formatCode="&quot;&lt;&quot;##.0%;[Black]\&lt;\-##.0%&quot;&gt;&quot;" sourceLinked="0"/>
              <c:spPr>
                <a:noFill/>
                <a:ln>
                  <a:noFill/>
                </a:ln>
                <a:effectLst/>
              </c:spPr>
              <c:showLegendKey val="0"/>
              <c:showVal val="1"/>
              <c:showCatName val="0"/>
              <c:showSerName val="0"/>
              <c:showPercent val="0"/>
              <c:showBubbleSize val="0"/>
              <c:extLst>
                <c:ext xmlns:c15="http://schemas.microsoft.com/office/drawing/2012/chart" uri="{CE6537A1-D6FC-4f65-9D91-7224C49458BB}">
                  <c15:layout>
                    <c:manualLayout>
                      <c:w val="0.12150663655571968"/>
                      <c:h val="2.2870213331414237E-2"/>
                    </c:manualLayout>
                  </c15:layout>
                  <c15:dlblFieldTable/>
                  <c15:showDataLabelsRange val="0"/>
                </c:ext>
                <c:ext xmlns:c16="http://schemas.microsoft.com/office/drawing/2014/chart" uri="{C3380CC4-5D6E-409C-BE32-E72D297353CC}">
                  <c16:uniqueId val="{0000004E-770D-4895-BDA2-107F6F22F14F}"/>
                </c:ext>
              </c:extLst>
            </c:dLbl>
            <c:dLbl>
              <c:idx val="6"/>
              <c:layout>
                <c:manualLayout>
                  <c:x val="0.57355323990113283"/>
                  <c:y val="0.51285617054299437"/>
                </c:manualLayout>
              </c:layout>
              <c:tx>
                <c:rich>
                  <a:bodyPr wrap="square" lIns="38100" tIns="19050" rIns="38100" bIns="19050" anchor="ctr">
                    <a:noAutofit/>
                  </a:bodyPr>
                  <a:lstStyle/>
                  <a:p>
                    <a:pPr>
                      <a:defRPr sz="1200">
                        <a:solidFill>
                          <a:schemeClr val="accent1">
                            <a:lumMod val="60000"/>
                            <a:lumOff val="40000"/>
                          </a:schemeClr>
                        </a:solidFill>
                        <a:latin typeface="+mn-lt"/>
                      </a:defRPr>
                    </a:pPr>
                    <a:fld id="{69380A69-A663-4C5C-BEF5-B727C921AEB2}" type="VALUE">
                      <a:rPr lang="en-US" altLang="ja-JP" sz="1200" baseline="0">
                        <a:solidFill>
                          <a:schemeClr val="accent1">
                            <a:lumMod val="60000"/>
                            <a:lumOff val="40000"/>
                          </a:schemeClr>
                        </a:solidFill>
                        <a:latin typeface="+mn-lt"/>
                      </a:rPr>
                      <a:pPr>
                        <a:defRPr sz="1200">
                          <a:solidFill>
                            <a:schemeClr val="accent1">
                              <a:lumMod val="60000"/>
                              <a:lumOff val="40000"/>
                            </a:schemeClr>
                          </a:solidFill>
                          <a:latin typeface="+mn-lt"/>
                        </a:defRPr>
                      </a:pPr>
                      <a:t>[値]</a:t>
                    </a:fld>
                    <a:endParaRPr lang="ja-JP" altLang="en-US"/>
                  </a:p>
                </c:rich>
              </c:tx>
              <c:numFmt formatCode="\&lt;#0.0%;[Red]\&lt;\-#0.0%\&gt;" sourceLinked="0"/>
              <c:spPr>
                <a:noFill/>
                <a:ln>
                  <a:noFill/>
                </a:ln>
                <a:effectLst/>
              </c:spPr>
              <c:showLegendKey val="0"/>
              <c:showVal val="1"/>
              <c:showCatName val="0"/>
              <c:showSerName val="0"/>
              <c:showPercent val="0"/>
              <c:showBubbleSize val="0"/>
              <c:extLst>
                <c:ext xmlns:c15="http://schemas.microsoft.com/office/drawing/2012/chart" uri="{CE6537A1-D6FC-4f65-9D91-7224C49458BB}">
                  <c15:layout>
                    <c:manualLayout>
                      <c:w val="7.1994248074094921E-2"/>
                      <c:h val="3.4999477057777645E-2"/>
                    </c:manualLayout>
                  </c15:layout>
                  <c15:dlblFieldTable/>
                  <c15:showDataLabelsRange val="0"/>
                </c:ext>
                <c:ext xmlns:c16="http://schemas.microsoft.com/office/drawing/2014/chart" uri="{C3380CC4-5D6E-409C-BE32-E72D297353CC}">
                  <c16:uniqueId val="{0000004F-770D-4895-BDA2-107F6F22F14F}"/>
                </c:ext>
              </c:extLst>
            </c:dLbl>
            <c:dLbl>
              <c:idx val="7"/>
              <c:layout>
                <c:manualLayout>
                  <c:x val="0.55346442158561437"/>
                  <c:y val="0.42724693407271536"/>
                </c:manualLayout>
              </c:layout>
              <c:tx>
                <c:rich>
                  <a:bodyPr wrap="square" lIns="38100" tIns="19050" rIns="38100" bIns="19050" anchor="ctr">
                    <a:spAutoFit/>
                  </a:bodyPr>
                  <a:lstStyle/>
                  <a:p>
                    <a:pPr>
                      <a:defRPr sz="1200">
                        <a:solidFill>
                          <a:srgbClr val="4A452A"/>
                        </a:solidFill>
                        <a:latin typeface="+mn-lt"/>
                      </a:defRPr>
                    </a:pPr>
                    <a:fld id="{F4A2D953-3C75-4560-91FC-2F688FE59705}" type="VALUE">
                      <a:rPr lang="en-US" altLang="ja-JP" sz="1200" baseline="0">
                        <a:solidFill>
                          <a:srgbClr val="4A452A"/>
                        </a:solidFill>
                        <a:latin typeface="+mn-lt"/>
                      </a:rPr>
                      <a:pPr>
                        <a:defRPr sz="1200">
                          <a:solidFill>
                            <a:srgbClr val="4A452A"/>
                          </a:solidFill>
                          <a:latin typeface="+mn-lt"/>
                        </a:defRPr>
                      </a:pPr>
                      <a:t>[値]</a:t>
                    </a:fld>
                    <a:endParaRPr lang="ja-JP" altLang="en-US"/>
                  </a:p>
                </c:rich>
              </c:tx>
              <c:numFmt formatCode="&quot;&lt;&quot;##.0%;[Black]\&lt;\-##.0%&quot;&gt;&quot;" sourceLinked="0"/>
              <c:spPr>
                <a:noFill/>
                <a:ln>
                  <a:noFill/>
                </a:ln>
                <a:effectLst/>
              </c:spPr>
              <c:showLegendKey val="0"/>
              <c:showVal val="1"/>
              <c:showCatName val="0"/>
              <c:showSerName val="0"/>
              <c:showPercent val="0"/>
              <c:showBubbleSize val="0"/>
              <c:separator>
</c:separator>
              <c:extLst>
                <c:ext xmlns:c15="http://schemas.microsoft.com/office/drawing/2012/chart" uri="{CE6537A1-D6FC-4f65-9D91-7224C49458BB}">
                  <c15:dlblFieldTable/>
                  <c15:showDataLabelsRange val="0"/>
                </c:ext>
                <c:ext xmlns:c16="http://schemas.microsoft.com/office/drawing/2014/chart" uri="{C3380CC4-5D6E-409C-BE32-E72D297353CC}">
                  <c16:uniqueId val="{00000050-770D-4895-BDA2-107F6F22F14F}"/>
                </c:ext>
              </c:extLst>
            </c:dLbl>
            <c:dLbl>
              <c:idx val="8"/>
              <c:layout>
                <c:manualLayout>
                  <c:x val="0.47813892557328719"/>
                  <c:y val="0.42173920760435984"/>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1-770D-4895-BDA2-107F6F22F14F}"/>
                </c:ext>
              </c:extLst>
            </c:dLbl>
            <c:numFmt formatCode="&quot;&lt;&quot;##.0%;[Black]\&lt;\-##.0%&quot;&gt;&quot;" sourceLinked="0"/>
            <c:spPr>
              <a:noFill/>
              <a:ln>
                <a:noFill/>
              </a:ln>
              <a:effectLst/>
            </c:spPr>
            <c:txPr>
              <a:bodyPr wrap="square" lIns="38100" tIns="19050" rIns="38100" bIns="19050" anchor="ctr">
                <a:spAutoFit/>
              </a:bodyPr>
              <a:lstStyle/>
              <a:p>
                <a:pPr>
                  <a:defRPr sz="12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'2.CO2-Sector'!$BC$78:$BC$85</c:f>
              <c:numCache>
                <c:formatCode>#,##0.0%;[Red]\-#,##0.0%</c:formatCode>
                <c:ptCount val="8"/>
                <c:pt idx="0">
                  <c:v>-0.13128126651813921</c:v>
                </c:pt>
                <c:pt idx="1">
                  <c:v>-0.13834394388039184</c:v>
                </c:pt>
                <c:pt idx="2">
                  <c:v>-5.6730105171522438E-2</c:v>
                </c:pt>
                <c:pt idx="3">
                  <c:v>-0.38795963921301746</c:v>
                </c:pt>
                <c:pt idx="4">
                  <c:v>-0.13371067736433806</c:v>
                </c:pt>
                <c:pt idx="5">
                  <c:v>-5.0620439648808024E-2</c:v>
                </c:pt>
                <c:pt idx="6" formatCode="#,##0.00%;[Red]\-#,##0.00%">
                  <c:v>-6.7945799180864075E-3</c:v>
                </c:pt>
                <c:pt idx="7">
                  <c:v>-0.11519276333342887</c:v>
                </c:pt>
              </c:numCache>
            </c:numRef>
          </c:val>
          <c:smooth val="0"/>
          <c:extLst>
            <c:ext xmlns:c16="http://schemas.microsoft.com/office/drawing/2014/chart" uri="{C3380CC4-5D6E-409C-BE32-E72D297353CC}">
              <c16:uniqueId val="{00000052-770D-4895-BDA2-107F6F22F14F}"/>
            </c:ext>
          </c:extLst>
        </c:ser>
        <c:dLbls>
          <c:showLegendKey val="0"/>
          <c:showVal val="0"/>
          <c:showCatName val="0"/>
          <c:showSerName val="0"/>
          <c:showPercent val="0"/>
          <c:showBubbleSize val="0"/>
        </c:dLbls>
        <c:marker val="1"/>
        <c:smooth val="0"/>
        <c:axId val="593178088"/>
        <c:axId val="593172184"/>
      </c:lineChart>
      <c:catAx>
        <c:axId val="179901568"/>
        <c:scaling>
          <c:orientation val="minMax"/>
        </c:scaling>
        <c:delete val="0"/>
        <c:axPos val="b"/>
        <c:numFmt formatCode="General" sourceLinked="1"/>
        <c:majorTickMark val="out"/>
        <c:minorTickMark val="none"/>
        <c:tickLblPos val="nextTo"/>
        <c:txPr>
          <a:bodyPr rot="-5400000" vert="horz"/>
          <a:lstStyle/>
          <a:p>
            <a:pPr>
              <a:defRPr sz="1200"/>
            </a:pPr>
            <a:endParaRPr lang="ja-JP"/>
          </a:p>
        </c:txPr>
        <c:crossAx val="179903104"/>
        <c:crosses val="autoZero"/>
        <c:auto val="1"/>
        <c:lblAlgn val="ctr"/>
        <c:lblOffset val="100"/>
        <c:noMultiLvlLbl val="0"/>
      </c:catAx>
      <c:valAx>
        <c:axId val="179903104"/>
        <c:scaling>
          <c:orientation val="minMax"/>
          <c:max val="550"/>
          <c:min val="0"/>
        </c:scaling>
        <c:delete val="0"/>
        <c:axPos val="l"/>
        <c:numFmt formatCode="#,##0_ " sourceLinked="0"/>
        <c:majorTickMark val="out"/>
        <c:minorTickMark val="none"/>
        <c:tickLblPos val="nextTo"/>
        <c:txPr>
          <a:bodyPr/>
          <a:lstStyle/>
          <a:p>
            <a:pPr>
              <a:defRPr sz="1200"/>
            </a:pPr>
            <a:endParaRPr lang="ja-JP"/>
          </a:p>
        </c:txPr>
        <c:crossAx val="179901568"/>
        <c:crosses val="autoZero"/>
        <c:crossBetween val="between"/>
      </c:valAx>
      <c:valAx>
        <c:axId val="593172184"/>
        <c:scaling>
          <c:orientation val="minMax"/>
        </c:scaling>
        <c:delete val="0"/>
        <c:axPos val="r"/>
        <c:numFmt formatCode="#,##0.0%;[Red]\-#,##0.0%" sourceLinked="1"/>
        <c:majorTickMark val="out"/>
        <c:minorTickMark val="none"/>
        <c:tickLblPos val="none"/>
        <c:spPr>
          <a:noFill/>
          <a:ln>
            <a:noFill/>
          </a:ln>
        </c:spPr>
        <c:crossAx val="593178088"/>
        <c:crosses val="max"/>
        <c:crossBetween val="between"/>
      </c:valAx>
      <c:catAx>
        <c:axId val="593178088"/>
        <c:scaling>
          <c:orientation val="minMax"/>
        </c:scaling>
        <c:delete val="1"/>
        <c:axPos val="b"/>
        <c:numFmt formatCode="General" sourceLinked="1"/>
        <c:majorTickMark val="out"/>
        <c:minorTickMark val="none"/>
        <c:tickLblPos val="nextTo"/>
        <c:crossAx val="593172184"/>
        <c:crosses val="autoZero"/>
        <c:auto val="1"/>
        <c:lblAlgn val="ctr"/>
        <c:lblOffset val="100"/>
        <c:noMultiLvlLbl val="0"/>
      </c:catAx>
    </c:plotArea>
    <c:plotVisOnly val="1"/>
    <c:dispBlanksAs val="gap"/>
    <c:showDLblsOverMax val="0"/>
  </c:chart>
  <c:spPr>
    <a:solidFill>
      <a:schemeClr val="bg1"/>
    </a:solidFill>
    <a:ln>
      <a:noFill/>
    </a:ln>
  </c:spPr>
  <c:printSettings>
    <c:headerFooter/>
    <c:pageMargins b="0.75000000000000056" l="0.70000000000000051" r="0.70000000000000051" t="0.75000000000000056" header="0.30000000000000027" footer="0.30000000000000027"/>
    <c:pageSetup/>
  </c:printSettings>
  <c:userShapes r:id="rId2"/>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latin typeface="(日本語用のフォントを使用)"/>
              </a:defRPr>
            </a:pPr>
            <a:r>
              <a:rPr lang="ja-JP" altLang="ja-JP" sz="1600" b="1" i="0" baseline="0">
                <a:latin typeface="+mn-ea"/>
              </a:rPr>
              <a:t> </a:t>
            </a:r>
            <a:r>
              <a:rPr lang="en-US" altLang="ja-JP" sz="1600" b="1" i="0" baseline="0">
                <a:latin typeface="+mn-ea"/>
              </a:rPr>
              <a:t>CO</a:t>
            </a:r>
            <a:r>
              <a:rPr lang="en-US" altLang="ja-JP" sz="1600" b="1" i="0" baseline="-25000">
                <a:latin typeface="+mn-ea"/>
              </a:rPr>
              <a:t>2 </a:t>
            </a:r>
            <a:r>
              <a:rPr lang="ja-JP" altLang="en-US" sz="1600" b="1" i="0" baseline="0">
                <a:latin typeface="+mn-ea"/>
              </a:rPr>
              <a:t>の</a:t>
            </a:r>
            <a:r>
              <a:rPr lang="ja-JP" altLang="ja-JP" sz="1600" b="1" i="0" u="none" strike="noStrike" baseline="0">
                <a:effectLst/>
              </a:rPr>
              <a:t>部門別</a:t>
            </a:r>
            <a:r>
              <a:rPr lang="ja-JP" altLang="ja-JP" sz="1600" b="1" i="0" baseline="0">
                <a:latin typeface="+mn-ea"/>
              </a:rPr>
              <a:t>排出量</a:t>
            </a:r>
            <a:r>
              <a:rPr lang="ja-JP" altLang="en-US" sz="1600" b="1" i="0" baseline="0">
                <a:latin typeface="+mn-ea"/>
              </a:rPr>
              <a:t>（電気・熱配分後）</a:t>
            </a:r>
            <a:r>
              <a:rPr lang="ja-JP" altLang="ja-JP" sz="1600" b="1" i="0" u="none" strike="noStrike" baseline="0">
                <a:effectLst/>
              </a:rPr>
              <a:t>の</a:t>
            </a:r>
            <a:r>
              <a:rPr lang="ja-JP" altLang="en-US" sz="1600" b="1" i="0" baseline="0">
                <a:latin typeface="+mn-ea"/>
              </a:rPr>
              <a:t>推移</a:t>
            </a:r>
            <a:endParaRPr lang="en-US" altLang="ja-JP" sz="1600" b="1" i="0" baseline="0">
              <a:latin typeface="+mn-ea"/>
            </a:endParaRPr>
          </a:p>
          <a:p>
            <a:pPr>
              <a:defRPr>
                <a:latin typeface="(日本語用のフォントを使用)"/>
              </a:defRPr>
            </a:pPr>
            <a:r>
              <a:rPr lang="ja-JP" altLang="en-US" sz="1600" b="1" i="0" baseline="0">
                <a:latin typeface="+mn-ea"/>
              </a:rPr>
              <a:t>（</a:t>
            </a:r>
            <a:r>
              <a:rPr lang="en-US" altLang="ja-JP" sz="1600" b="1" i="0" baseline="0">
                <a:latin typeface="+mn-ea"/>
              </a:rPr>
              <a:t>2018</a:t>
            </a:r>
            <a:r>
              <a:rPr lang="ja-JP" altLang="ja-JP" sz="1600" b="1" i="0" baseline="0">
                <a:latin typeface="+mn-ea"/>
              </a:rPr>
              <a:t>年度</a:t>
            </a:r>
            <a:r>
              <a:rPr lang="ja-JP" altLang="en-US" sz="1600" b="1" i="0" baseline="0">
                <a:latin typeface="+mn-ea"/>
              </a:rPr>
              <a:t>速報値）</a:t>
            </a:r>
            <a:endParaRPr lang="ja-JP" altLang="ja-JP" sz="1600">
              <a:latin typeface="+mn-ea"/>
            </a:endParaRPr>
          </a:p>
        </c:rich>
      </c:tx>
      <c:layout>
        <c:manualLayout>
          <c:xMode val="edge"/>
          <c:yMode val="edge"/>
          <c:x val="0.15326274644923873"/>
          <c:y val="1.7844486992462921E-2"/>
        </c:manualLayout>
      </c:layout>
      <c:overlay val="0"/>
    </c:title>
    <c:autoTitleDeleted val="0"/>
    <c:plotArea>
      <c:layout>
        <c:manualLayout>
          <c:layoutTarget val="inner"/>
          <c:xMode val="edge"/>
          <c:yMode val="edge"/>
          <c:x val="0.10138680395749114"/>
          <c:y val="0.13997767071656961"/>
          <c:w val="0.61598326260061076"/>
          <c:h val="0.71335947283508949"/>
        </c:manualLayout>
      </c:layout>
      <c:lineChart>
        <c:grouping val="standard"/>
        <c:varyColors val="0"/>
        <c:ser>
          <c:idx val="1"/>
          <c:order val="0"/>
          <c:tx>
            <c:strRef>
              <c:f>'3.Allocated_CO2-Sector'!$Y$41</c:f>
              <c:strCache>
                <c:ptCount val="1"/>
              </c:strCache>
            </c:strRef>
          </c:tx>
          <c:dPt>
            <c:idx val="1"/>
            <c:bubble3D val="0"/>
            <c:spPr/>
            <c:extLst>
              <c:ext xmlns:c16="http://schemas.microsoft.com/office/drawing/2014/chart" uri="{C3380CC4-5D6E-409C-BE32-E72D297353CC}">
                <c16:uniqueId val="{00000001-CAA5-4E2A-B4A5-713F8A1186B8}"/>
              </c:ext>
            </c:extLst>
          </c:dPt>
          <c:dLbls>
            <c:dLbl>
              <c:idx val="0"/>
              <c:layout>
                <c:manualLayout>
                  <c:x val="-2.3330344889897946E-2"/>
                  <c:y val="-2.305718827400103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CAA5-4E2A-B4A5-713F8A1186B8}"/>
                </c:ext>
              </c:extLst>
            </c:dLbl>
            <c:dLbl>
              <c:idx val="15"/>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CAA5-4E2A-B4A5-713F8A1186B8}"/>
                </c:ext>
              </c:extLst>
            </c:dLbl>
            <c:dLbl>
              <c:idx val="23"/>
              <c:delete val="1"/>
              <c:extLst>
                <c:ext xmlns:c15="http://schemas.microsoft.com/office/drawing/2012/chart" uri="{CE6537A1-D6FC-4f65-9D91-7224C49458BB}"/>
                <c:ext xmlns:c16="http://schemas.microsoft.com/office/drawing/2014/chart" uri="{C3380CC4-5D6E-409C-BE32-E72D297353CC}">
                  <c16:uniqueId val="{00000004-CAA5-4E2A-B4A5-713F8A1186B8}"/>
                </c:ext>
              </c:extLst>
            </c:dLbl>
            <c:dLbl>
              <c:idx val="24"/>
              <c:layout>
                <c:manualLayout>
                  <c:x val="-2.341560493243566E-2"/>
                  <c:y val="-2.553274195155985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CAA5-4E2A-B4A5-713F8A1186B8}"/>
                </c:ext>
              </c:extLst>
            </c:dLbl>
            <c:spPr>
              <a:noFill/>
              <a:ln>
                <a:noFill/>
              </a:ln>
              <a:effectLst/>
            </c:spPr>
            <c:dLblPos val="t"/>
            <c:showLegendKey val="0"/>
            <c:showVal val="0"/>
            <c:showCatName val="0"/>
            <c:showSerName val="0"/>
            <c:showPercent val="0"/>
            <c:showBubbleSize val="0"/>
            <c:extLst>
              <c:ext xmlns:c15="http://schemas.microsoft.com/office/drawing/2012/chart" uri="{CE6537A1-D6FC-4f65-9D91-7224C49458BB}">
                <c15:showLeaderLines val="1"/>
              </c:ext>
            </c:extLst>
          </c:dLbls>
          <c:cat>
            <c:numRef>
              <c:f>'3.Allocated_CO2-Sector'!$AA$41:$BC$41</c:f>
              <c:numCache>
                <c:formatCode>General</c:formatCode>
                <c:ptCount val="29"/>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numCache>
            </c:numRef>
          </c:cat>
          <c:val>
            <c:numRef>
              <c:f>'3.Allocated_CO2-Sector'!$AA$41:$BB$41</c:f>
              <c:numCache>
                <c:formatCode>General</c:formatCode>
                <c:ptCount val="28"/>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numCache>
            </c:numRef>
          </c:val>
          <c:smooth val="0"/>
          <c:extLst>
            <c:ext xmlns:c16="http://schemas.microsoft.com/office/drawing/2014/chart" uri="{C3380CC4-5D6E-409C-BE32-E72D297353CC}">
              <c16:uniqueId val="{00000006-CAA5-4E2A-B4A5-713F8A1186B8}"/>
            </c:ext>
          </c:extLst>
        </c:ser>
        <c:ser>
          <c:idx val="2"/>
          <c:order val="1"/>
          <c:tx>
            <c:strRef>
              <c:f>'3.Allocated_CO2-Sector'!$Y$43</c:f>
              <c:strCache>
                <c:ptCount val="1"/>
                <c:pt idx="0">
                  <c:v>エネルギー転換部門（電気熱配分統計誤差除く）</c:v>
                </c:pt>
              </c:strCache>
            </c:strRef>
          </c:tx>
          <c:spPr>
            <a:ln>
              <a:solidFill>
                <a:srgbClr val="4572A7"/>
              </a:solidFill>
            </a:ln>
          </c:spPr>
          <c:marker>
            <c:symbol val="diamond"/>
            <c:size val="7"/>
            <c:spPr>
              <a:solidFill>
                <a:srgbClr val="4572A7"/>
              </a:solidFill>
              <a:ln>
                <a:solidFill>
                  <a:srgbClr val="4572A7"/>
                </a:solidFill>
              </a:ln>
            </c:spPr>
          </c:marker>
          <c:dLbls>
            <c:dLbl>
              <c:idx val="0"/>
              <c:layout>
                <c:manualLayout>
                  <c:x val="-1.8691167299865804E-2"/>
                  <c:y val="-1.9114434699457773E-2"/>
                </c:manualLayout>
              </c:layout>
              <c:numFmt formatCode="#,##0_);[Red]\(#,##0\)" sourceLinked="0"/>
              <c:spPr>
                <a:noFill/>
                <a:ln>
                  <a:noFill/>
                </a:ln>
                <a:effectLst/>
              </c:spPr>
              <c:txPr>
                <a:bodyPr wrap="square" lIns="38100" tIns="19050" rIns="38100" bIns="19050" anchor="ctr">
                  <a:spAutoFit/>
                </a:bodyPr>
                <a:lstStyle/>
                <a:p>
                  <a:pPr>
                    <a:defRPr>
                      <a:solidFill>
                        <a:srgbClr val="4572A7"/>
                      </a:solidFill>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CAA5-4E2A-B4A5-713F8A1186B8}"/>
                </c:ext>
              </c:extLst>
            </c:dLbl>
            <c:dLbl>
              <c:idx val="15"/>
              <c:layout>
                <c:manualLayout>
                  <c:x val="-1.8691167299865839E-2"/>
                  <c:y val="-2.289381284644922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CAA5-4E2A-B4A5-713F8A1186B8}"/>
                </c:ext>
              </c:extLst>
            </c:dLbl>
            <c:dLbl>
              <c:idx val="23"/>
              <c:layout>
                <c:manualLayout>
                  <c:x val="-1.8046709003803899E-2"/>
                  <c:y val="-2.089268755935422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CAA5-4E2A-B4A5-713F8A1186B8}"/>
                </c:ext>
              </c:extLst>
            </c:dLbl>
            <c:dLbl>
              <c:idx val="25"/>
              <c:delete val="1"/>
              <c:extLst>
                <c:ext xmlns:c15="http://schemas.microsoft.com/office/drawing/2012/chart" uri="{CE6537A1-D6FC-4f65-9D91-7224C49458BB}"/>
                <c:ext xmlns:c16="http://schemas.microsoft.com/office/drawing/2014/chart" uri="{C3380CC4-5D6E-409C-BE32-E72D297353CC}">
                  <c16:uniqueId val="{00000018-C2B7-4F09-8ABC-5BF8F7844CCB}"/>
                </c:ext>
              </c:extLst>
            </c:dLbl>
            <c:dLbl>
              <c:idx val="26"/>
              <c:delete val="1"/>
              <c:extLst>
                <c:ext xmlns:c15="http://schemas.microsoft.com/office/drawing/2012/chart" uri="{CE6537A1-D6FC-4f65-9D91-7224C49458BB}"/>
                <c:ext xmlns:c16="http://schemas.microsoft.com/office/drawing/2014/chart" uri="{C3380CC4-5D6E-409C-BE32-E72D297353CC}">
                  <c16:uniqueId val="{00000004-8DC5-464D-88DE-C2A31DF7EE85}"/>
                </c:ext>
              </c:extLst>
            </c:dLbl>
            <c:dLbl>
              <c:idx val="27"/>
              <c:delete val="1"/>
              <c:extLst>
                <c:ext xmlns:c15="http://schemas.microsoft.com/office/drawing/2012/chart" uri="{CE6537A1-D6FC-4f65-9D91-7224C49458BB}"/>
                <c:ext xmlns:c16="http://schemas.microsoft.com/office/drawing/2014/chart" uri="{C3380CC4-5D6E-409C-BE32-E72D297353CC}">
                  <c16:uniqueId val="{00000005-7401-4826-A52D-A0D39ECAD822}"/>
                </c:ext>
              </c:extLst>
            </c:dLbl>
            <c:dLbl>
              <c:idx val="28"/>
              <c:layout>
                <c:manualLayout>
                  <c:x val="1.5489912991351974E-2"/>
                  <c:y val="-3.3240823964837782E-2"/>
                </c:manualLayout>
              </c:layout>
              <c:numFmt formatCode="###&quot;百万トン&quot;" sourceLinked="0"/>
              <c:spPr>
                <a:noFill/>
                <a:ln>
                  <a:noFill/>
                </a:ln>
                <a:effectLst/>
              </c:spPr>
              <c:txPr>
                <a:bodyPr wrap="square" lIns="38100" tIns="19050" rIns="38100" bIns="19050" anchor="ctr">
                  <a:spAutoFit/>
                </a:bodyPr>
                <a:lstStyle/>
                <a:p>
                  <a:pPr>
                    <a:defRPr sz="1200">
                      <a:solidFill>
                        <a:srgbClr val="4572A7"/>
                      </a:solidFill>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E821-470D-9D3B-1DC04DAEE227}"/>
                </c:ext>
              </c:extLst>
            </c:dLbl>
            <c:spPr>
              <a:noFill/>
              <a:ln>
                <a:noFill/>
              </a:ln>
              <a:effectLst/>
            </c:spPr>
            <c:txPr>
              <a:bodyPr wrap="square" lIns="38100" tIns="19050" rIns="38100" bIns="19050" anchor="ctr">
                <a:spAutoFit/>
              </a:bodyPr>
              <a:lstStyle/>
              <a:p>
                <a:pPr>
                  <a:defRPr>
                    <a:solidFill>
                      <a:srgbClr val="4572A7"/>
                    </a:solidFill>
                  </a:defRPr>
                </a:pPr>
                <a:endParaRPr lang="ja-JP"/>
              </a:p>
            </c:txPr>
            <c:dLblPos val="t"/>
            <c:showLegendKey val="0"/>
            <c:showVal val="0"/>
            <c:showCatName val="0"/>
            <c:showSerName val="0"/>
            <c:showPercent val="0"/>
            <c:showBubbleSize val="0"/>
            <c:extLst>
              <c:ext xmlns:c15="http://schemas.microsoft.com/office/drawing/2012/chart" uri="{CE6537A1-D6FC-4f65-9D91-7224C49458BB}">
                <c15:showLeaderLines val="1"/>
                <c15:leaderLines>
                  <c:spPr>
                    <a:ln>
                      <a:solidFill>
                        <a:srgbClr val="4572A7"/>
                      </a:solidFill>
                    </a:ln>
                  </c:spPr>
                </c15:leaderLines>
              </c:ext>
            </c:extLst>
          </c:dLbls>
          <c:cat>
            <c:numRef>
              <c:f>'3.Allocated_CO2-Sector'!$AA$41:$BC$41</c:f>
              <c:numCache>
                <c:formatCode>General</c:formatCode>
                <c:ptCount val="29"/>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numCache>
            </c:numRef>
          </c:cat>
          <c:val>
            <c:numRef>
              <c:f>'3.Allocated_CO2-Sector'!$AA$43:$BC$43</c:f>
              <c:numCache>
                <c:formatCode>#,##0.0_ </c:formatCode>
                <c:ptCount val="29"/>
                <c:pt idx="0">
                  <c:v>96.226531970894413</c:v>
                </c:pt>
                <c:pt idx="1">
                  <c:v>95.415126659230765</c:v>
                </c:pt>
                <c:pt idx="2">
                  <c:v>94.334817172211089</c:v>
                </c:pt>
                <c:pt idx="3">
                  <c:v>94.442963216101731</c:v>
                </c:pt>
                <c:pt idx="4">
                  <c:v>94.582709525437338</c:v>
                </c:pt>
                <c:pt idx="5">
                  <c:v>93.234296968221813</c:v>
                </c:pt>
                <c:pt idx="6">
                  <c:v>93.503604341520301</c:v>
                </c:pt>
                <c:pt idx="7">
                  <c:v>95.898870643770167</c:v>
                </c:pt>
                <c:pt idx="8">
                  <c:v>91.606054818037322</c:v>
                </c:pt>
                <c:pt idx="9">
                  <c:v>95.246417828031781</c:v>
                </c:pt>
                <c:pt idx="10">
                  <c:v>95.290470195037031</c:v>
                </c:pt>
                <c:pt idx="11">
                  <c:v>93.048126872465019</c:v>
                </c:pt>
                <c:pt idx="12">
                  <c:v>95.542271136769443</c:v>
                </c:pt>
                <c:pt idx="13">
                  <c:v>96.854961790917756</c:v>
                </c:pt>
                <c:pt idx="14">
                  <c:v>96.970437828326197</c:v>
                </c:pt>
                <c:pt idx="15" formatCode="#,##0_ ">
                  <c:v>102.43879859556357</c:v>
                </c:pt>
                <c:pt idx="16" formatCode="#,##0_ ">
                  <c:v>100.68371661303043</c:v>
                </c:pt>
                <c:pt idx="17" formatCode="#,##0_ ">
                  <c:v>105.64894692844022</c:v>
                </c:pt>
                <c:pt idx="18" formatCode="#,##0_ ">
                  <c:v>103.51756322062408</c:v>
                </c:pt>
                <c:pt idx="19" formatCode="#,##0_ ">
                  <c:v>100.73474225317671</c:v>
                </c:pt>
                <c:pt idx="20" formatCode="#,##0_ ">
                  <c:v>104.11376384560495</c:v>
                </c:pt>
                <c:pt idx="21" formatCode="#,##0_ ">
                  <c:v>105.16185061638181</c:v>
                </c:pt>
                <c:pt idx="22" formatCode="#,##0_ ">
                  <c:v>107.06783913043181</c:v>
                </c:pt>
                <c:pt idx="23" formatCode="#,##0_ ">
                  <c:v>105.0630033846865</c:v>
                </c:pt>
                <c:pt idx="24">
                  <c:v>98.462685952106355</c:v>
                </c:pt>
                <c:pt idx="25">
                  <c:v>95.478756069002586</c:v>
                </c:pt>
                <c:pt idx="26" formatCode="#,##0_ ">
                  <c:v>101.86858538711591</c:v>
                </c:pt>
                <c:pt idx="27">
                  <c:v>95.844012188369831</c:v>
                </c:pt>
                <c:pt idx="28">
                  <c:v>94.991067354481302</c:v>
                </c:pt>
              </c:numCache>
            </c:numRef>
          </c:val>
          <c:smooth val="0"/>
          <c:extLst>
            <c:ext xmlns:c16="http://schemas.microsoft.com/office/drawing/2014/chart" uri="{C3380CC4-5D6E-409C-BE32-E72D297353CC}">
              <c16:uniqueId val="{0000000B-CAA5-4E2A-B4A5-713F8A1186B8}"/>
            </c:ext>
          </c:extLst>
        </c:ser>
        <c:ser>
          <c:idx val="3"/>
          <c:order val="2"/>
          <c:tx>
            <c:strRef>
              <c:f>'3.Allocated_CO2-Sector'!$Y$44</c:f>
              <c:strCache>
                <c:ptCount val="1"/>
                <c:pt idx="0">
                  <c:v>産業部門</c:v>
                </c:pt>
              </c:strCache>
            </c:strRef>
          </c:tx>
          <c:spPr>
            <a:ln>
              <a:solidFill>
                <a:srgbClr val="A8423F"/>
              </a:solidFill>
            </a:ln>
          </c:spPr>
          <c:marker>
            <c:symbol val="x"/>
            <c:size val="7"/>
            <c:spPr>
              <a:solidFill>
                <a:srgbClr val="A8423F"/>
              </a:solidFill>
              <a:ln>
                <a:solidFill>
                  <a:srgbClr val="A8423F"/>
                </a:solidFill>
              </a:ln>
            </c:spPr>
          </c:marker>
          <c:dLbls>
            <c:dLbl>
              <c:idx val="0"/>
              <c:layout>
                <c:manualLayout>
                  <c:x val="-2.2521879453193817E-2"/>
                  <c:y val="-1.916986657502730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CAA5-4E2A-B4A5-713F8A1186B8}"/>
                </c:ext>
              </c:extLst>
            </c:dLbl>
            <c:dLbl>
              <c:idx val="15"/>
              <c:layout>
                <c:manualLayout>
                  <c:x val="-1.7885551397064995E-2"/>
                  <c:y val="-1.745997117669360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CAA5-4E2A-B4A5-713F8A1186B8}"/>
                </c:ext>
              </c:extLst>
            </c:dLbl>
            <c:dLbl>
              <c:idx val="23"/>
              <c:layout>
                <c:manualLayout>
                  <c:x val="-2.1616168842041313E-2"/>
                  <c:y val="-1.710304950021664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CAA5-4E2A-B4A5-713F8A1186B8}"/>
                </c:ext>
              </c:extLst>
            </c:dLbl>
            <c:dLbl>
              <c:idx val="24"/>
              <c:delete val="1"/>
              <c:extLst>
                <c:ext xmlns:c15="http://schemas.microsoft.com/office/drawing/2012/chart" uri="{CE6537A1-D6FC-4f65-9D91-7224C49458BB}"/>
                <c:ext xmlns:c16="http://schemas.microsoft.com/office/drawing/2014/chart" uri="{C3380CC4-5D6E-409C-BE32-E72D297353CC}">
                  <c16:uniqueId val="{0000000F-CAA5-4E2A-B4A5-713F8A1186B8}"/>
                </c:ext>
              </c:extLst>
            </c:dLbl>
            <c:dLbl>
              <c:idx val="25"/>
              <c:delete val="1"/>
              <c:extLst>
                <c:ext xmlns:c15="http://schemas.microsoft.com/office/drawing/2012/chart" uri="{CE6537A1-D6FC-4f65-9D91-7224C49458BB}"/>
                <c:ext xmlns:c16="http://schemas.microsoft.com/office/drawing/2014/chart" uri="{C3380CC4-5D6E-409C-BE32-E72D297353CC}">
                  <c16:uniqueId val="{00000014-C2B7-4F09-8ABC-5BF8F7844CCB}"/>
                </c:ext>
              </c:extLst>
            </c:dLbl>
            <c:dLbl>
              <c:idx val="26"/>
              <c:delete val="1"/>
              <c:extLst>
                <c:ext xmlns:c15="http://schemas.microsoft.com/office/drawing/2012/chart" uri="{CE6537A1-D6FC-4f65-9D91-7224C49458BB}"/>
                <c:ext xmlns:c16="http://schemas.microsoft.com/office/drawing/2014/chart" uri="{C3380CC4-5D6E-409C-BE32-E72D297353CC}">
                  <c16:uniqueId val="{00000002-8DC5-464D-88DE-C2A31DF7EE85}"/>
                </c:ext>
              </c:extLst>
            </c:dLbl>
            <c:dLbl>
              <c:idx val="27"/>
              <c:delete val="1"/>
              <c:extLst>
                <c:ext xmlns:c15="http://schemas.microsoft.com/office/drawing/2012/chart" uri="{CE6537A1-D6FC-4f65-9D91-7224C49458BB}"/>
                <c:ext xmlns:c16="http://schemas.microsoft.com/office/drawing/2014/chart" uri="{C3380CC4-5D6E-409C-BE32-E72D297353CC}">
                  <c16:uniqueId val="{00000002-7401-4826-A52D-A0D39ECAD822}"/>
                </c:ext>
              </c:extLst>
            </c:dLbl>
            <c:dLbl>
              <c:idx val="28"/>
              <c:layout>
                <c:manualLayout>
                  <c:x val="6.9986641399235761E-3"/>
                  <c:y val="5.7277230731825916E-3"/>
                </c:manualLayout>
              </c:layout>
              <c:numFmt formatCode="###&quot;百万トン&quot;" sourceLinked="0"/>
              <c:spPr>
                <a:noFill/>
                <a:ln>
                  <a:noFill/>
                </a:ln>
                <a:effectLst/>
              </c:spPr>
              <c:txPr>
                <a:bodyPr wrap="square" lIns="38100" tIns="19050" rIns="38100" bIns="19050" anchor="ctr">
                  <a:spAutoFit/>
                </a:bodyPr>
                <a:lstStyle/>
                <a:p>
                  <a:pPr>
                    <a:defRPr sz="1200">
                      <a:solidFill>
                        <a:srgbClr val="A8423F"/>
                      </a:solidFill>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E821-470D-9D3B-1DC04DAEE227}"/>
                </c:ext>
              </c:extLst>
            </c:dLbl>
            <c:spPr>
              <a:noFill/>
              <a:ln>
                <a:noFill/>
              </a:ln>
              <a:effectLst/>
            </c:spPr>
            <c:txPr>
              <a:bodyPr wrap="square" lIns="38100" tIns="19050" rIns="38100" bIns="19050" anchor="ctr">
                <a:spAutoFit/>
              </a:bodyPr>
              <a:lstStyle/>
              <a:p>
                <a:pPr>
                  <a:defRPr>
                    <a:solidFill>
                      <a:srgbClr val="A8423F"/>
                    </a:solidFill>
                  </a:defRPr>
                </a:pPr>
                <a:endParaRPr lang="ja-JP"/>
              </a:p>
            </c:txPr>
            <c:dLblPos val="t"/>
            <c:showLegendKey val="0"/>
            <c:showVal val="0"/>
            <c:showCatName val="0"/>
            <c:showSerName val="0"/>
            <c:showPercent val="0"/>
            <c:showBubbleSize val="0"/>
            <c:extLst>
              <c:ext xmlns:c15="http://schemas.microsoft.com/office/drawing/2012/chart" uri="{CE6537A1-D6FC-4f65-9D91-7224C49458BB}">
                <c15:showLeaderLines val="1"/>
                <c15:leaderLines>
                  <c:spPr>
                    <a:ln>
                      <a:solidFill>
                        <a:srgbClr val="C0504D"/>
                      </a:solidFill>
                    </a:ln>
                  </c:spPr>
                </c15:leaderLines>
              </c:ext>
            </c:extLst>
          </c:dLbls>
          <c:cat>
            <c:numRef>
              <c:f>'3.Allocated_CO2-Sector'!$AA$41:$BC$41</c:f>
              <c:numCache>
                <c:formatCode>General</c:formatCode>
                <c:ptCount val="29"/>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numCache>
            </c:numRef>
          </c:cat>
          <c:val>
            <c:numRef>
              <c:f>'3.Allocated_CO2-Sector'!$AA$44:$BE$44</c:f>
              <c:numCache>
                <c:formatCode>#,##0_ </c:formatCode>
                <c:ptCount val="29"/>
                <c:pt idx="0">
                  <c:v>503.45518821843558</c:v>
                </c:pt>
                <c:pt idx="1">
                  <c:v>497.20735711374181</c:v>
                </c:pt>
                <c:pt idx="2">
                  <c:v>488.73934341546209</c:v>
                </c:pt>
                <c:pt idx="3">
                  <c:v>476.54105875983225</c:v>
                </c:pt>
                <c:pt idx="4">
                  <c:v>493.39615389684724</c:v>
                </c:pt>
                <c:pt idx="5">
                  <c:v>490.09287343069286</c:v>
                </c:pt>
                <c:pt idx="6">
                  <c:v>493.68790321593355</c:v>
                </c:pt>
                <c:pt idx="7">
                  <c:v>484.10565040506492</c:v>
                </c:pt>
                <c:pt idx="8">
                  <c:v>454.18178993025447</c:v>
                </c:pt>
                <c:pt idx="9">
                  <c:v>464.78878940474829</c:v>
                </c:pt>
                <c:pt idx="10">
                  <c:v>477.63473948661482</c:v>
                </c:pt>
                <c:pt idx="11">
                  <c:v>465.69206590643381</c:v>
                </c:pt>
                <c:pt idx="12">
                  <c:v>473.43199089732263</c:v>
                </c:pt>
                <c:pt idx="13">
                  <c:v>475.0032468935803</c:v>
                </c:pt>
                <c:pt idx="14">
                  <c:v>471.24984363988034</c:v>
                </c:pt>
                <c:pt idx="15">
                  <c:v>467.45426350099984</c:v>
                </c:pt>
                <c:pt idx="16">
                  <c:v>461.20362322972301</c:v>
                </c:pt>
                <c:pt idx="17">
                  <c:v>472.51995009867312</c:v>
                </c:pt>
                <c:pt idx="18">
                  <c:v>428.38775745328883</c:v>
                </c:pt>
                <c:pt idx="19">
                  <c:v>403.15154328488256</c:v>
                </c:pt>
                <c:pt idx="20">
                  <c:v>430.3126681522034</c:v>
                </c:pt>
                <c:pt idx="21">
                  <c:v>444.90260728021013</c:v>
                </c:pt>
                <c:pt idx="22">
                  <c:v>456.49512841896558</c:v>
                </c:pt>
                <c:pt idx="23">
                  <c:v>464.8191276588384</c:v>
                </c:pt>
                <c:pt idx="24">
                  <c:v>448.74542777063823</c:v>
                </c:pt>
                <c:pt idx="25">
                  <c:v>432.21003302248033</c:v>
                </c:pt>
                <c:pt idx="26">
                  <c:v>419.1810580194595</c:v>
                </c:pt>
                <c:pt idx="27">
                  <c:v>410.8054296989668</c:v>
                </c:pt>
                <c:pt idx="28">
                  <c:v>396.45244583486402</c:v>
                </c:pt>
              </c:numCache>
            </c:numRef>
          </c:val>
          <c:smooth val="0"/>
          <c:extLst>
            <c:ext xmlns:c16="http://schemas.microsoft.com/office/drawing/2014/chart" uri="{C3380CC4-5D6E-409C-BE32-E72D297353CC}">
              <c16:uniqueId val="{00000010-CAA5-4E2A-B4A5-713F8A1186B8}"/>
            </c:ext>
          </c:extLst>
        </c:ser>
        <c:ser>
          <c:idx val="4"/>
          <c:order val="3"/>
          <c:tx>
            <c:strRef>
              <c:f>'3.Allocated_CO2-Sector'!$Y$45</c:f>
              <c:strCache>
                <c:ptCount val="1"/>
                <c:pt idx="0">
                  <c:v>運輸部門</c:v>
                </c:pt>
              </c:strCache>
            </c:strRef>
          </c:tx>
          <c:spPr>
            <a:ln>
              <a:solidFill>
                <a:srgbClr val="86A44A"/>
              </a:solidFill>
            </a:ln>
          </c:spPr>
          <c:marker>
            <c:symbol val="star"/>
            <c:size val="7"/>
            <c:spPr>
              <a:noFill/>
              <a:ln w="19050">
                <a:solidFill>
                  <a:srgbClr val="86A44A"/>
                </a:solidFill>
              </a:ln>
            </c:spPr>
          </c:marker>
          <c:dLbls>
            <c:dLbl>
              <c:idx val="0"/>
              <c:layout>
                <c:manualLayout>
                  <c:x val="-1.8829470259461873E-2"/>
                  <c:y val="-2.464517991733527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CAA5-4E2A-B4A5-713F8A1186B8}"/>
                </c:ext>
              </c:extLst>
            </c:dLbl>
            <c:dLbl>
              <c:idx val="15"/>
              <c:layout>
                <c:manualLayout>
                  <c:x val="-1.8185724654659077E-2"/>
                  <c:y val="-2.102590138214507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CAA5-4E2A-B4A5-713F8A1186B8}"/>
                </c:ext>
              </c:extLst>
            </c:dLbl>
            <c:dLbl>
              <c:idx val="23"/>
              <c:layout>
                <c:manualLayout>
                  <c:x val="1.2104652289962175E-2"/>
                  <c:y val="-2.101166908216169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CAA5-4E2A-B4A5-713F8A1186B8}"/>
                </c:ext>
              </c:extLst>
            </c:dLbl>
            <c:dLbl>
              <c:idx val="24"/>
              <c:delete val="1"/>
              <c:extLst>
                <c:ext xmlns:c15="http://schemas.microsoft.com/office/drawing/2012/chart" uri="{CE6537A1-D6FC-4f65-9D91-7224C49458BB}"/>
                <c:ext xmlns:c16="http://schemas.microsoft.com/office/drawing/2014/chart" uri="{C3380CC4-5D6E-409C-BE32-E72D297353CC}">
                  <c16:uniqueId val="{00000014-CAA5-4E2A-B4A5-713F8A1186B8}"/>
                </c:ext>
              </c:extLst>
            </c:dLbl>
            <c:dLbl>
              <c:idx val="25"/>
              <c:delete val="1"/>
              <c:extLst>
                <c:ext xmlns:c15="http://schemas.microsoft.com/office/drawing/2012/chart" uri="{CE6537A1-D6FC-4f65-9D91-7224C49458BB}"/>
                <c:ext xmlns:c16="http://schemas.microsoft.com/office/drawing/2014/chart" uri="{C3380CC4-5D6E-409C-BE32-E72D297353CC}">
                  <c16:uniqueId val="{00000016-C2B7-4F09-8ABC-5BF8F7844CCB}"/>
                </c:ext>
              </c:extLst>
            </c:dLbl>
            <c:dLbl>
              <c:idx val="26"/>
              <c:delete val="1"/>
              <c:extLst>
                <c:ext xmlns:c15="http://schemas.microsoft.com/office/drawing/2012/chart" uri="{CE6537A1-D6FC-4f65-9D91-7224C49458BB}"/>
                <c:ext xmlns:c16="http://schemas.microsoft.com/office/drawing/2014/chart" uri="{C3380CC4-5D6E-409C-BE32-E72D297353CC}">
                  <c16:uniqueId val="{00000008-8DC5-464D-88DE-C2A31DF7EE85}"/>
                </c:ext>
              </c:extLst>
            </c:dLbl>
            <c:dLbl>
              <c:idx val="27"/>
              <c:delete val="1"/>
              <c:extLst>
                <c:ext xmlns:c15="http://schemas.microsoft.com/office/drawing/2012/chart" uri="{CE6537A1-D6FC-4f65-9D91-7224C49458BB}"/>
                <c:ext xmlns:c16="http://schemas.microsoft.com/office/drawing/2014/chart" uri="{C3380CC4-5D6E-409C-BE32-E72D297353CC}">
                  <c16:uniqueId val="{00000008-7401-4826-A52D-A0D39ECAD822}"/>
                </c:ext>
              </c:extLst>
            </c:dLbl>
            <c:dLbl>
              <c:idx val="28"/>
              <c:layout>
                <c:manualLayout>
                  <c:x val="8.9299346347133952E-3"/>
                  <c:y val="-5.9929261756728573E-2"/>
                </c:manualLayout>
              </c:layout>
              <c:numFmt formatCode="###&quot;百万トン&quot;" sourceLinked="0"/>
              <c:spPr>
                <a:noFill/>
                <a:ln>
                  <a:noFill/>
                </a:ln>
                <a:effectLst/>
              </c:spPr>
              <c:txPr>
                <a:bodyPr wrap="square" lIns="38100" tIns="19050" rIns="38100" bIns="19050" anchor="ctr">
                  <a:spAutoFit/>
                </a:bodyPr>
                <a:lstStyle/>
                <a:p>
                  <a:pPr>
                    <a:defRPr sz="1200">
                      <a:solidFill>
                        <a:srgbClr val="86A44A"/>
                      </a:solidFill>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E821-470D-9D3B-1DC04DAEE227}"/>
                </c:ext>
              </c:extLst>
            </c:dLbl>
            <c:spPr>
              <a:noFill/>
              <a:ln>
                <a:noFill/>
              </a:ln>
              <a:effectLst/>
            </c:spPr>
            <c:txPr>
              <a:bodyPr wrap="square" lIns="38100" tIns="19050" rIns="38100" bIns="19050" anchor="ctr">
                <a:spAutoFit/>
              </a:bodyPr>
              <a:lstStyle/>
              <a:p>
                <a:pPr>
                  <a:defRPr>
                    <a:solidFill>
                      <a:srgbClr val="86A44A"/>
                    </a:solidFill>
                  </a:defRPr>
                </a:pPr>
                <a:endParaRPr lang="ja-JP"/>
              </a:p>
            </c:txPr>
            <c:dLblPos val="t"/>
            <c:showLegendKey val="0"/>
            <c:showVal val="0"/>
            <c:showCatName val="0"/>
            <c:showSerName val="0"/>
            <c:showPercent val="0"/>
            <c:showBubbleSize val="0"/>
            <c:extLst>
              <c:ext xmlns:c15="http://schemas.microsoft.com/office/drawing/2012/chart" uri="{CE6537A1-D6FC-4f65-9D91-7224C49458BB}">
                <c15:showLeaderLines val="1"/>
                <c15:leaderLines>
                  <c:spPr>
                    <a:ln>
                      <a:solidFill>
                        <a:schemeClr val="bg1">
                          <a:lumMod val="50000"/>
                        </a:schemeClr>
                      </a:solidFill>
                    </a:ln>
                  </c:spPr>
                </c15:leaderLines>
              </c:ext>
            </c:extLst>
          </c:dLbls>
          <c:cat>
            <c:numRef>
              <c:f>'3.Allocated_CO2-Sector'!$AA$41:$BC$41</c:f>
              <c:numCache>
                <c:formatCode>General</c:formatCode>
                <c:ptCount val="29"/>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numCache>
            </c:numRef>
          </c:cat>
          <c:val>
            <c:numRef>
              <c:f>'3.Allocated_CO2-Sector'!$AA$45:$BC$45</c:f>
              <c:numCache>
                <c:formatCode>#,##0_ </c:formatCode>
                <c:ptCount val="29"/>
                <c:pt idx="0">
                  <c:v>207.27397127957263</c:v>
                </c:pt>
                <c:pt idx="1">
                  <c:v>219.21050474000234</c:v>
                </c:pt>
                <c:pt idx="2">
                  <c:v>225.94368959210203</c:v>
                </c:pt>
                <c:pt idx="3">
                  <c:v>229.41997430766867</c:v>
                </c:pt>
                <c:pt idx="4">
                  <c:v>239.26517054206886</c:v>
                </c:pt>
                <c:pt idx="5">
                  <c:v>248.41502920168602</c:v>
                </c:pt>
                <c:pt idx="6">
                  <c:v>255.0397610959929</c:v>
                </c:pt>
                <c:pt idx="7">
                  <c:v>256.64735322655446</c:v>
                </c:pt>
                <c:pt idx="8">
                  <c:v>254.49605341613517</c:v>
                </c:pt>
                <c:pt idx="9">
                  <c:v>258.87408048575213</c:v>
                </c:pt>
                <c:pt idx="10">
                  <c:v>258.3216142382733</c:v>
                </c:pt>
                <c:pt idx="11">
                  <c:v>262.44342347333293</c:v>
                </c:pt>
                <c:pt idx="12">
                  <c:v>259.2435925927719</c:v>
                </c:pt>
                <c:pt idx="13">
                  <c:v>255.60500882002833</c:v>
                </c:pt>
                <c:pt idx="14">
                  <c:v>249.49849210123975</c:v>
                </c:pt>
                <c:pt idx="15">
                  <c:v>244.16130008917094</c:v>
                </c:pt>
                <c:pt idx="16">
                  <c:v>241.26448873863239</c:v>
                </c:pt>
                <c:pt idx="17">
                  <c:v>239.24343795704115</c:v>
                </c:pt>
                <c:pt idx="18">
                  <c:v>231.56414894510218</c:v>
                </c:pt>
                <c:pt idx="19">
                  <c:v>227.94246879110997</c:v>
                </c:pt>
                <c:pt idx="20">
                  <c:v>228.77823592578034</c:v>
                </c:pt>
                <c:pt idx="21">
                  <c:v>225.17701596979882</c:v>
                </c:pt>
                <c:pt idx="22">
                  <c:v>226.97109474386605</c:v>
                </c:pt>
                <c:pt idx="23">
                  <c:v>224.24461928265418</c:v>
                </c:pt>
                <c:pt idx="24">
                  <c:v>218.89688523774907</c:v>
                </c:pt>
                <c:pt idx="25">
                  <c:v>217.42342268806794</c:v>
                </c:pt>
                <c:pt idx="26">
                  <c:v>215.25214848110539</c:v>
                </c:pt>
                <c:pt idx="27">
                  <c:v>213.3846931288233</c:v>
                </c:pt>
                <c:pt idx="28">
                  <c:v>210.3683555111015</c:v>
                </c:pt>
              </c:numCache>
            </c:numRef>
          </c:val>
          <c:smooth val="0"/>
          <c:extLst>
            <c:ext xmlns:c16="http://schemas.microsoft.com/office/drawing/2014/chart" uri="{C3380CC4-5D6E-409C-BE32-E72D297353CC}">
              <c16:uniqueId val="{00000015-CAA5-4E2A-B4A5-713F8A1186B8}"/>
            </c:ext>
          </c:extLst>
        </c:ser>
        <c:ser>
          <c:idx val="5"/>
          <c:order val="4"/>
          <c:tx>
            <c:strRef>
              <c:f>'3.Allocated_CO2-Sector'!$Y$46</c:f>
              <c:strCache>
                <c:ptCount val="1"/>
                <c:pt idx="0">
                  <c:v>業務その他部門</c:v>
                </c:pt>
              </c:strCache>
            </c:strRef>
          </c:tx>
          <c:spPr>
            <a:ln>
              <a:solidFill>
                <a:srgbClr val="6E548D"/>
              </a:solidFill>
            </a:ln>
          </c:spPr>
          <c:marker>
            <c:symbol val="triangle"/>
            <c:size val="7"/>
            <c:spPr>
              <a:solidFill>
                <a:srgbClr val="6E548D"/>
              </a:solidFill>
              <a:ln>
                <a:solidFill>
                  <a:srgbClr val="6E548D"/>
                </a:solidFill>
              </a:ln>
            </c:spPr>
          </c:marker>
          <c:dLbls>
            <c:dLbl>
              <c:idx val="0"/>
              <c:layout>
                <c:manualLayout>
                  <c:x val="-1.5628696485588078E-2"/>
                  <c:y val="1.162281915111958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CAA5-4E2A-B4A5-713F8A1186B8}"/>
                </c:ext>
              </c:extLst>
            </c:dLbl>
            <c:dLbl>
              <c:idx val="15"/>
              <c:layout>
                <c:manualLayout>
                  <c:x val="-3.2014112331546531E-2"/>
                  <c:y val="-1.530054236579061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CAA5-4E2A-B4A5-713F8A1186B8}"/>
                </c:ext>
              </c:extLst>
            </c:dLbl>
            <c:dLbl>
              <c:idx val="23"/>
              <c:layout>
                <c:manualLayout>
                  <c:x val="-2.1706366670761857E-2"/>
                  <c:y val="-1.528545174737408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CAA5-4E2A-B4A5-713F8A1186B8}"/>
                </c:ext>
              </c:extLst>
            </c:dLbl>
            <c:dLbl>
              <c:idx val="24"/>
              <c:delete val="1"/>
              <c:extLst>
                <c:ext xmlns:c15="http://schemas.microsoft.com/office/drawing/2012/chart" uri="{CE6537A1-D6FC-4f65-9D91-7224C49458BB}"/>
                <c:ext xmlns:c16="http://schemas.microsoft.com/office/drawing/2014/chart" uri="{C3380CC4-5D6E-409C-BE32-E72D297353CC}">
                  <c16:uniqueId val="{00000019-CAA5-4E2A-B4A5-713F8A1186B8}"/>
                </c:ext>
              </c:extLst>
            </c:dLbl>
            <c:dLbl>
              <c:idx val="25"/>
              <c:delete val="1"/>
              <c:extLst>
                <c:ext xmlns:c15="http://schemas.microsoft.com/office/drawing/2012/chart" uri="{CE6537A1-D6FC-4f65-9D91-7224C49458BB}"/>
                <c:ext xmlns:c16="http://schemas.microsoft.com/office/drawing/2014/chart" uri="{C3380CC4-5D6E-409C-BE32-E72D297353CC}">
                  <c16:uniqueId val="{00000015-C2B7-4F09-8ABC-5BF8F7844CCB}"/>
                </c:ext>
              </c:extLst>
            </c:dLbl>
            <c:dLbl>
              <c:idx val="26"/>
              <c:delete val="1"/>
              <c:extLst>
                <c:ext xmlns:c15="http://schemas.microsoft.com/office/drawing/2012/chart" uri="{CE6537A1-D6FC-4f65-9D91-7224C49458BB}"/>
                <c:ext xmlns:c16="http://schemas.microsoft.com/office/drawing/2014/chart" uri="{C3380CC4-5D6E-409C-BE32-E72D297353CC}">
                  <c16:uniqueId val="{00000009-8DC5-464D-88DE-C2A31DF7EE85}"/>
                </c:ext>
              </c:extLst>
            </c:dLbl>
            <c:dLbl>
              <c:idx val="27"/>
              <c:delete val="1"/>
              <c:extLst>
                <c:ext xmlns:c15="http://schemas.microsoft.com/office/drawing/2012/chart" uri="{CE6537A1-D6FC-4f65-9D91-7224C49458BB}"/>
                <c:ext xmlns:c16="http://schemas.microsoft.com/office/drawing/2014/chart" uri="{C3380CC4-5D6E-409C-BE32-E72D297353CC}">
                  <c16:uniqueId val="{00000004-7401-4826-A52D-A0D39ECAD822}"/>
                </c:ext>
              </c:extLst>
            </c:dLbl>
            <c:dLbl>
              <c:idx val="28"/>
              <c:layout>
                <c:manualLayout>
                  <c:x val="8.4943854038034786E-3"/>
                  <c:y val="-2.0917637562541919E-2"/>
                </c:manualLayout>
              </c:layout>
              <c:numFmt formatCode="###&quot;百万トン&quot;" sourceLinked="0"/>
              <c:spPr>
                <a:noFill/>
                <a:ln>
                  <a:noFill/>
                </a:ln>
                <a:effectLst/>
              </c:spPr>
              <c:txPr>
                <a:bodyPr wrap="square" lIns="38100" tIns="19050" rIns="38100" bIns="19050" anchor="ctr">
                  <a:spAutoFit/>
                </a:bodyPr>
                <a:lstStyle/>
                <a:p>
                  <a:pPr>
                    <a:defRPr sz="1200">
                      <a:solidFill>
                        <a:srgbClr val="6E548D"/>
                      </a:solidFill>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E821-470D-9D3B-1DC04DAEE227}"/>
                </c:ext>
              </c:extLst>
            </c:dLbl>
            <c:spPr>
              <a:noFill/>
              <a:ln>
                <a:noFill/>
              </a:ln>
              <a:effectLst/>
            </c:spPr>
            <c:txPr>
              <a:bodyPr wrap="square" lIns="38100" tIns="19050" rIns="38100" bIns="19050" anchor="ctr">
                <a:spAutoFit/>
              </a:bodyPr>
              <a:lstStyle/>
              <a:p>
                <a:pPr>
                  <a:defRPr>
                    <a:solidFill>
                      <a:srgbClr val="6E548D"/>
                    </a:solidFill>
                  </a:defRPr>
                </a:pPr>
                <a:endParaRPr lang="ja-JP"/>
              </a:p>
            </c:txPr>
            <c:dLblPos val="t"/>
            <c:showLegendKey val="0"/>
            <c:showVal val="0"/>
            <c:showCatName val="0"/>
            <c:showSerName val="0"/>
            <c:showPercent val="0"/>
            <c:showBubbleSize val="0"/>
            <c:extLst>
              <c:ext xmlns:c15="http://schemas.microsoft.com/office/drawing/2012/chart" uri="{CE6537A1-D6FC-4f65-9D91-7224C49458BB}">
                <c15:showLeaderLines val="1"/>
                <c15:leaderLines>
                  <c:spPr>
                    <a:ln>
                      <a:solidFill>
                        <a:srgbClr val="660066"/>
                      </a:solidFill>
                    </a:ln>
                  </c:spPr>
                </c15:leaderLines>
              </c:ext>
            </c:extLst>
          </c:dLbls>
          <c:cat>
            <c:numRef>
              <c:f>'3.Allocated_CO2-Sector'!$AA$41:$BC$41</c:f>
              <c:numCache>
                <c:formatCode>General</c:formatCode>
                <c:ptCount val="29"/>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numCache>
            </c:numRef>
          </c:cat>
          <c:val>
            <c:numRef>
              <c:f>'3.Allocated_CO2-Sector'!$AA$46:$BC$46</c:f>
              <c:numCache>
                <c:formatCode>#,##0_ </c:formatCode>
                <c:ptCount val="29"/>
                <c:pt idx="0">
                  <c:v>129.95731901583463</c:v>
                </c:pt>
                <c:pt idx="1">
                  <c:v>134.04201126634902</c:v>
                </c:pt>
                <c:pt idx="2">
                  <c:v>138.32256057885203</c:v>
                </c:pt>
                <c:pt idx="3">
                  <c:v>142.6709738933005</c:v>
                </c:pt>
                <c:pt idx="4">
                  <c:v>156.77225920453827</c:v>
                </c:pt>
                <c:pt idx="5">
                  <c:v>161.8035598060944</c:v>
                </c:pt>
                <c:pt idx="6">
                  <c:v>159.53906964282641</c:v>
                </c:pt>
                <c:pt idx="7">
                  <c:v>164.45762369554151</c:v>
                </c:pt>
                <c:pt idx="8">
                  <c:v>172.47437937302433</c:v>
                </c:pt>
                <c:pt idx="9">
                  <c:v>183.1080790713462</c:v>
                </c:pt>
                <c:pt idx="10">
                  <c:v>189.83283300327813</c:v>
                </c:pt>
                <c:pt idx="11">
                  <c:v>190.39109347248123</c:v>
                </c:pt>
                <c:pt idx="12">
                  <c:v>199.8489339320449</c:v>
                </c:pt>
                <c:pt idx="13">
                  <c:v>206.27212375143768</c:v>
                </c:pt>
                <c:pt idx="14">
                  <c:v>213.57174472806867</c:v>
                </c:pt>
                <c:pt idx="15">
                  <c:v>220.39451239762136</c:v>
                </c:pt>
                <c:pt idx="16">
                  <c:v>217.16456888579188</c:v>
                </c:pt>
                <c:pt idx="17">
                  <c:v>226.83180657632906</c:v>
                </c:pt>
                <c:pt idx="18">
                  <c:v>219.8366356075706</c:v>
                </c:pt>
                <c:pt idx="19">
                  <c:v>196.17659421381785</c:v>
                </c:pt>
                <c:pt idx="20">
                  <c:v>200.07233595565631</c:v>
                </c:pt>
                <c:pt idx="21">
                  <c:v>223.08080913463257</c:v>
                </c:pt>
                <c:pt idx="22">
                  <c:v>228.04095743129227</c:v>
                </c:pt>
                <c:pt idx="23">
                  <c:v>236.34907110828081</c:v>
                </c:pt>
                <c:pt idx="24">
                  <c:v>229.02874560091834</c:v>
                </c:pt>
                <c:pt idx="25">
                  <c:v>218.24644221872771</c:v>
                </c:pt>
                <c:pt idx="26">
                  <c:v>212.43472941298469</c:v>
                </c:pt>
                <c:pt idx="27">
                  <c:v>208.16112358273361</c:v>
                </c:pt>
                <c:pt idx="28">
                  <c:v>196.56869560442695</c:v>
                </c:pt>
              </c:numCache>
            </c:numRef>
          </c:val>
          <c:smooth val="0"/>
          <c:extLst>
            <c:ext xmlns:c16="http://schemas.microsoft.com/office/drawing/2014/chart" uri="{C3380CC4-5D6E-409C-BE32-E72D297353CC}">
              <c16:uniqueId val="{0000001A-CAA5-4E2A-B4A5-713F8A1186B8}"/>
            </c:ext>
          </c:extLst>
        </c:ser>
        <c:ser>
          <c:idx val="6"/>
          <c:order val="5"/>
          <c:tx>
            <c:strRef>
              <c:f>'3.Allocated_CO2-Sector'!$Y$47</c:f>
              <c:strCache>
                <c:ptCount val="1"/>
                <c:pt idx="0">
                  <c:v>家庭部門</c:v>
                </c:pt>
              </c:strCache>
            </c:strRef>
          </c:tx>
          <c:spPr>
            <a:ln>
              <a:solidFill>
                <a:srgbClr val="3D96AE"/>
              </a:solidFill>
            </a:ln>
          </c:spPr>
          <c:marker>
            <c:symbol val="x"/>
            <c:size val="7"/>
            <c:spPr>
              <a:ln>
                <a:solidFill>
                  <a:srgbClr val="3D96AE"/>
                </a:solidFill>
              </a:ln>
            </c:spPr>
          </c:marker>
          <c:dLbls>
            <c:dLbl>
              <c:idx val="0"/>
              <c:layout>
                <c:manualLayout>
                  <c:x val="-1.5098007467212972E-2"/>
                  <c:y val="-1.56925975285325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B-CAA5-4E2A-B4A5-713F8A1186B8}"/>
                </c:ext>
              </c:extLst>
            </c:dLbl>
            <c:dLbl>
              <c:idx val="15"/>
              <c:layout>
                <c:manualLayout>
                  <c:x val="-2.3463772871499762E-2"/>
                  <c:y val="1.501576297270241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C-CAA5-4E2A-B4A5-713F8A1186B8}"/>
                </c:ext>
              </c:extLst>
            </c:dLbl>
            <c:dLbl>
              <c:idx val="23"/>
              <c:layout>
                <c:manualLayout>
                  <c:x val="-2.4949652505089178E-2"/>
                  <c:y val="1.899684740545958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D-CAA5-4E2A-B4A5-713F8A1186B8}"/>
                </c:ext>
              </c:extLst>
            </c:dLbl>
            <c:dLbl>
              <c:idx val="25"/>
              <c:delete val="1"/>
              <c:extLst>
                <c:ext xmlns:c15="http://schemas.microsoft.com/office/drawing/2012/chart" uri="{CE6537A1-D6FC-4f65-9D91-7224C49458BB}"/>
                <c:ext xmlns:c16="http://schemas.microsoft.com/office/drawing/2014/chart" uri="{C3380CC4-5D6E-409C-BE32-E72D297353CC}">
                  <c16:uniqueId val="{00000017-C2B7-4F09-8ABC-5BF8F7844CCB}"/>
                </c:ext>
              </c:extLst>
            </c:dLbl>
            <c:dLbl>
              <c:idx val="26"/>
              <c:delete val="1"/>
              <c:extLst>
                <c:ext xmlns:c15="http://schemas.microsoft.com/office/drawing/2012/chart" uri="{CE6537A1-D6FC-4f65-9D91-7224C49458BB}"/>
                <c:ext xmlns:c16="http://schemas.microsoft.com/office/drawing/2014/chart" uri="{C3380CC4-5D6E-409C-BE32-E72D297353CC}">
                  <c16:uniqueId val="{00000003-8DC5-464D-88DE-C2A31DF7EE85}"/>
                </c:ext>
              </c:extLst>
            </c:dLbl>
            <c:dLbl>
              <c:idx val="27"/>
              <c:delete val="1"/>
              <c:extLst>
                <c:ext xmlns:c15="http://schemas.microsoft.com/office/drawing/2012/chart" uri="{CE6537A1-D6FC-4f65-9D91-7224C49458BB}"/>
                <c:ext xmlns:c16="http://schemas.microsoft.com/office/drawing/2014/chart" uri="{C3380CC4-5D6E-409C-BE32-E72D297353CC}">
                  <c16:uniqueId val="{00000003-7401-4826-A52D-A0D39ECAD822}"/>
                </c:ext>
              </c:extLst>
            </c:dLbl>
            <c:dLbl>
              <c:idx val="28"/>
              <c:layout>
                <c:manualLayout>
                  <c:x val="8.3336567481238442E-3"/>
                  <c:y val="5.4600978894517576E-3"/>
                </c:manualLayout>
              </c:layout>
              <c:numFmt formatCode="###&quot;百万トン&quot;" sourceLinked="0"/>
              <c:spPr>
                <a:noFill/>
                <a:ln>
                  <a:noFill/>
                </a:ln>
                <a:effectLst/>
              </c:spPr>
              <c:txPr>
                <a:bodyPr wrap="square" lIns="38100" tIns="19050" rIns="38100" bIns="19050" anchor="ctr">
                  <a:spAutoFit/>
                </a:bodyPr>
                <a:lstStyle/>
                <a:p>
                  <a:pPr>
                    <a:defRPr sz="1200">
                      <a:solidFill>
                        <a:srgbClr val="3D96AE"/>
                      </a:solidFill>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E821-470D-9D3B-1DC04DAEE227}"/>
                </c:ext>
              </c:extLst>
            </c:dLbl>
            <c:spPr>
              <a:noFill/>
              <a:ln>
                <a:noFill/>
              </a:ln>
              <a:effectLst/>
            </c:spPr>
            <c:txPr>
              <a:bodyPr wrap="square" lIns="38100" tIns="19050" rIns="38100" bIns="19050" anchor="ctr">
                <a:spAutoFit/>
              </a:bodyPr>
              <a:lstStyle/>
              <a:p>
                <a:pPr>
                  <a:defRPr>
                    <a:solidFill>
                      <a:srgbClr val="3D96AE"/>
                    </a:solidFill>
                  </a:defRPr>
                </a:pPr>
                <a:endParaRPr lang="ja-JP"/>
              </a:p>
            </c:txPr>
            <c:dLblPos val="t"/>
            <c:showLegendKey val="0"/>
            <c:showVal val="0"/>
            <c:showCatName val="0"/>
            <c:showSerName val="0"/>
            <c:showPercent val="0"/>
            <c:showBubbleSize val="0"/>
            <c:extLst>
              <c:ext xmlns:c15="http://schemas.microsoft.com/office/drawing/2012/chart" uri="{CE6537A1-D6FC-4f65-9D91-7224C49458BB}">
                <c15:showLeaderLines val="1"/>
                <c15:leaderLines>
                  <c:spPr>
                    <a:ln>
                      <a:solidFill>
                        <a:srgbClr val="3D96AE"/>
                      </a:solidFill>
                    </a:ln>
                  </c:spPr>
                </c15:leaderLines>
              </c:ext>
            </c:extLst>
          </c:dLbls>
          <c:cat>
            <c:numRef>
              <c:f>'3.Allocated_CO2-Sector'!$AA$41:$BC$41</c:f>
              <c:numCache>
                <c:formatCode>General</c:formatCode>
                <c:ptCount val="29"/>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numCache>
            </c:numRef>
          </c:cat>
          <c:val>
            <c:numRef>
              <c:f>'3.Allocated_CO2-Sector'!$AA$47:$BC$47</c:f>
              <c:numCache>
                <c:formatCode>#,##0_ </c:formatCode>
                <c:ptCount val="29"/>
                <c:pt idx="0">
                  <c:v>130.66526694358686</c:v>
                </c:pt>
                <c:pt idx="1">
                  <c:v>132.49438566987615</c:v>
                </c:pt>
                <c:pt idx="2">
                  <c:v>139.35448849930759</c:v>
                </c:pt>
                <c:pt idx="3">
                  <c:v>138.80357290029716</c:v>
                </c:pt>
                <c:pt idx="4">
                  <c:v>148.31367926049975</c:v>
                </c:pt>
                <c:pt idx="5">
                  <c:v>150.30089054050353</c:v>
                </c:pt>
                <c:pt idx="6">
                  <c:v>153.02366913769407</c:v>
                </c:pt>
                <c:pt idx="7">
                  <c:v>148.13575902449048</c:v>
                </c:pt>
                <c:pt idx="8">
                  <c:v>145.53803989709024</c:v>
                </c:pt>
                <c:pt idx="9">
                  <c:v>152.67544353020426</c:v>
                </c:pt>
                <c:pt idx="10">
                  <c:v>155.58517476902639</c:v>
                </c:pt>
                <c:pt idx="11">
                  <c:v>152.42636631956952</c:v>
                </c:pt>
                <c:pt idx="12">
                  <c:v>163.24749576316071</c:v>
                </c:pt>
                <c:pt idx="13">
                  <c:v>165.69113727583175</c:v>
                </c:pt>
                <c:pt idx="14">
                  <c:v>164.08077624980189</c:v>
                </c:pt>
                <c:pt idx="15">
                  <c:v>170.46946743802917</c:v>
                </c:pt>
                <c:pt idx="16">
                  <c:v>161.92861194564023</c:v>
                </c:pt>
                <c:pt idx="17">
                  <c:v>172.79957012022936</c:v>
                </c:pt>
                <c:pt idx="18">
                  <c:v>168.00756601592084</c:v>
                </c:pt>
                <c:pt idx="19">
                  <c:v>161.87185143307579</c:v>
                </c:pt>
                <c:pt idx="20">
                  <c:v>178.85077877908179</c:v>
                </c:pt>
                <c:pt idx="21">
                  <c:v>193.8210789110704</c:v>
                </c:pt>
                <c:pt idx="22">
                  <c:v>211.86400384240548</c:v>
                </c:pt>
                <c:pt idx="23">
                  <c:v>207.8244754737907</c:v>
                </c:pt>
                <c:pt idx="24">
                  <c:v>193.72578912240786</c:v>
                </c:pt>
                <c:pt idx="25">
                  <c:v>186.86405018695481</c:v>
                </c:pt>
                <c:pt idx="26">
                  <c:v>184.61066651321775</c:v>
                </c:pt>
                <c:pt idx="27">
                  <c:v>186.47214951545226</c:v>
                </c:pt>
                <c:pt idx="28">
                  <c:v>165.84859064700819</c:v>
                </c:pt>
              </c:numCache>
            </c:numRef>
          </c:val>
          <c:smooth val="0"/>
          <c:extLst>
            <c:ext xmlns:c16="http://schemas.microsoft.com/office/drawing/2014/chart" uri="{C3380CC4-5D6E-409C-BE32-E72D297353CC}">
              <c16:uniqueId val="{0000001F-CAA5-4E2A-B4A5-713F8A1186B8}"/>
            </c:ext>
          </c:extLst>
        </c:ser>
        <c:ser>
          <c:idx val="8"/>
          <c:order val="6"/>
          <c:tx>
            <c:strRef>
              <c:f>'3.Allocated_CO2-Sector'!$Y$48</c:f>
              <c:strCache>
                <c:ptCount val="1"/>
                <c:pt idx="0">
                  <c:v>工業プロセス及び製品の使用</c:v>
                </c:pt>
              </c:strCache>
            </c:strRef>
          </c:tx>
          <c:spPr>
            <a:ln>
              <a:solidFill>
                <a:srgbClr val="F79646"/>
              </a:solidFill>
            </a:ln>
          </c:spPr>
          <c:marker>
            <c:symbol val="circle"/>
            <c:size val="7"/>
            <c:spPr>
              <a:solidFill>
                <a:srgbClr val="F79646"/>
              </a:solidFill>
              <a:ln>
                <a:solidFill>
                  <a:srgbClr val="F79646"/>
                </a:solidFill>
              </a:ln>
            </c:spPr>
          </c:marker>
          <c:dLbls>
            <c:dLbl>
              <c:idx val="0"/>
              <c:layout>
                <c:manualLayout>
                  <c:x val="-1.8999291376828372E-2"/>
                  <c:y val="-1.4907887462833749E-2"/>
                </c:manualLayout>
              </c:layout>
              <c:numFmt formatCode="#,##0_);[Red]\(#,##0\)" sourceLinked="0"/>
              <c:spPr>
                <a:noFill/>
                <a:ln>
                  <a:noFill/>
                </a:ln>
                <a:effectLst/>
              </c:spPr>
              <c:txPr>
                <a:bodyPr wrap="square" lIns="38100" tIns="19050" rIns="38100" bIns="19050" anchor="ctr">
                  <a:spAutoFit/>
                </a:bodyPr>
                <a:lstStyle/>
                <a:p>
                  <a:pPr>
                    <a:defRPr>
                      <a:solidFill>
                        <a:srgbClr val="F79646"/>
                      </a:solidFill>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0-CAA5-4E2A-B4A5-713F8A1186B8}"/>
                </c:ext>
              </c:extLst>
            </c:dLbl>
            <c:dLbl>
              <c:idx val="15"/>
              <c:layout>
                <c:manualLayout>
                  <c:x val="-2.5461291912831526E-2"/>
                  <c:y val="-1.7080637690687146E-2"/>
                </c:manualLayout>
              </c:layout>
              <c:numFmt formatCode="#,##0_);[Red]\(#,##0\)" sourceLinked="0"/>
              <c:spPr>
                <a:noFill/>
                <a:ln>
                  <a:noFill/>
                </a:ln>
                <a:effectLst/>
              </c:spPr>
              <c:txPr>
                <a:bodyPr wrap="square" lIns="38100" tIns="19050" rIns="38100" bIns="19050" anchor="ctr">
                  <a:spAutoFit/>
                </a:bodyPr>
                <a:lstStyle/>
                <a:p>
                  <a:pPr>
                    <a:defRPr>
                      <a:solidFill>
                        <a:srgbClr val="F79646"/>
                      </a:solidFill>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1-CAA5-4E2A-B4A5-713F8A1186B8}"/>
                </c:ext>
              </c:extLst>
            </c:dLbl>
            <c:dLbl>
              <c:idx val="23"/>
              <c:layout>
                <c:manualLayout>
                  <c:x val="-2.2938966654277426E-2"/>
                  <c:y val="-1.8991617983235967E-2"/>
                </c:manualLayout>
              </c:layout>
              <c:numFmt formatCode="#,##0_);[Red]\(#,##0\)" sourceLinked="0"/>
              <c:spPr>
                <a:noFill/>
                <a:ln>
                  <a:noFill/>
                </a:ln>
                <a:effectLst/>
              </c:spPr>
              <c:txPr>
                <a:bodyPr wrap="square" lIns="38100" tIns="19050" rIns="38100" bIns="19050" anchor="ctr">
                  <a:spAutoFit/>
                </a:bodyPr>
                <a:lstStyle/>
                <a:p>
                  <a:pPr>
                    <a:defRPr>
                      <a:solidFill>
                        <a:srgbClr val="F79646"/>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2-CAA5-4E2A-B4A5-713F8A1186B8}"/>
                </c:ext>
              </c:extLst>
            </c:dLbl>
            <c:dLbl>
              <c:idx val="24"/>
              <c:delete val="1"/>
              <c:extLst>
                <c:ext xmlns:c15="http://schemas.microsoft.com/office/drawing/2012/chart" uri="{CE6537A1-D6FC-4f65-9D91-7224C49458BB}"/>
                <c:ext xmlns:c16="http://schemas.microsoft.com/office/drawing/2014/chart" uri="{C3380CC4-5D6E-409C-BE32-E72D297353CC}">
                  <c16:uniqueId val="{00000023-CAA5-4E2A-B4A5-713F8A1186B8}"/>
                </c:ext>
              </c:extLst>
            </c:dLbl>
            <c:dLbl>
              <c:idx val="25"/>
              <c:delete val="1"/>
              <c:extLst>
                <c:ext xmlns:c15="http://schemas.microsoft.com/office/drawing/2012/chart" uri="{CE6537A1-D6FC-4f65-9D91-7224C49458BB}"/>
                <c:ext xmlns:c16="http://schemas.microsoft.com/office/drawing/2014/chart" uri="{C3380CC4-5D6E-409C-BE32-E72D297353CC}">
                  <c16:uniqueId val="{00000019-C2B7-4F09-8ABC-5BF8F7844CCB}"/>
                </c:ext>
              </c:extLst>
            </c:dLbl>
            <c:dLbl>
              <c:idx val="26"/>
              <c:delete val="1"/>
              <c:extLst>
                <c:ext xmlns:c15="http://schemas.microsoft.com/office/drawing/2012/chart" uri="{CE6537A1-D6FC-4f65-9D91-7224C49458BB}"/>
                <c:ext xmlns:c16="http://schemas.microsoft.com/office/drawing/2014/chart" uri="{C3380CC4-5D6E-409C-BE32-E72D297353CC}">
                  <c16:uniqueId val="{00000005-8DC5-464D-88DE-C2A31DF7EE85}"/>
                </c:ext>
              </c:extLst>
            </c:dLbl>
            <c:dLbl>
              <c:idx val="27"/>
              <c:delete val="1"/>
              <c:extLst>
                <c:ext xmlns:c15="http://schemas.microsoft.com/office/drawing/2012/chart" uri="{CE6537A1-D6FC-4f65-9D91-7224C49458BB}"/>
                <c:ext xmlns:c16="http://schemas.microsoft.com/office/drawing/2014/chart" uri="{C3380CC4-5D6E-409C-BE32-E72D297353CC}">
                  <c16:uniqueId val="{00000009-7401-4826-A52D-A0D39ECAD822}"/>
                </c:ext>
              </c:extLst>
            </c:dLbl>
            <c:dLbl>
              <c:idx val="28"/>
              <c:layout>
                <c:manualLayout>
                  <c:x val="1.6153058379219834E-2"/>
                  <c:y val="-4.6143917826243448E-2"/>
                </c:manualLayout>
              </c:layout>
              <c:numFmt formatCode="###&quot;百万トン&quot;" sourceLinked="0"/>
              <c:spPr>
                <a:noFill/>
                <a:ln>
                  <a:noFill/>
                </a:ln>
                <a:effectLst/>
              </c:spPr>
              <c:txPr>
                <a:bodyPr wrap="square" lIns="38100" tIns="19050" rIns="38100" bIns="19050" anchor="ctr">
                  <a:spAutoFit/>
                </a:bodyPr>
                <a:lstStyle/>
                <a:p>
                  <a:pPr>
                    <a:defRPr sz="1200">
                      <a:solidFill>
                        <a:srgbClr val="F79646"/>
                      </a:solidFill>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E821-470D-9D3B-1DC04DAEE227}"/>
                </c:ext>
              </c:extLst>
            </c:dLbl>
            <c:spPr>
              <a:noFill/>
              <a:ln>
                <a:noFill/>
              </a:ln>
              <a:effectLst/>
            </c:spPr>
            <c:txPr>
              <a:bodyPr wrap="square" lIns="38100" tIns="19050" rIns="38100" bIns="19050" anchor="ctr">
                <a:spAutoFit/>
              </a:bodyPr>
              <a:lstStyle/>
              <a:p>
                <a:pPr>
                  <a:defRPr>
                    <a:solidFill>
                      <a:srgbClr val="F79646"/>
                    </a:solidFill>
                  </a:defRPr>
                </a:pPr>
                <a:endParaRPr lang="ja-JP"/>
              </a:p>
            </c:txPr>
            <c:dLblPos val="t"/>
            <c:showLegendKey val="0"/>
            <c:showVal val="0"/>
            <c:showCatName val="0"/>
            <c:showSerName val="0"/>
            <c:showPercent val="0"/>
            <c:showBubbleSize val="0"/>
            <c:extLst>
              <c:ext xmlns:c15="http://schemas.microsoft.com/office/drawing/2012/chart" uri="{CE6537A1-D6FC-4f65-9D91-7224C49458BB}">
                <c15:showLeaderLines val="1"/>
                <c15:leaderLines>
                  <c:spPr>
                    <a:ln>
                      <a:solidFill>
                        <a:srgbClr val="F79646"/>
                      </a:solidFill>
                    </a:ln>
                  </c:spPr>
                </c15:leaderLines>
              </c:ext>
            </c:extLst>
          </c:dLbls>
          <c:cat>
            <c:numRef>
              <c:f>'3.Allocated_CO2-Sector'!$AA$41:$BC$41</c:f>
              <c:numCache>
                <c:formatCode>General</c:formatCode>
                <c:ptCount val="29"/>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numCache>
            </c:numRef>
          </c:cat>
          <c:val>
            <c:numRef>
              <c:f>'3.Allocated_CO2-Sector'!$AA$48:$BC$48</c:f>
              <c:numCache>
                <c:formatCode>#,##0.0_ </c:formatCode>
                <c:ptCount val="29"/>
                <c:pt idx="0">
                  <c:v>65.634810561869898</c:v>
                </c:pt>
                <c:pt idx="1">
                  <c:v>66.72450823973378</c:v>
                </c:pt>
                <c:pt idx="2">
                  <c:v>66.66515648458865</c:v>
                </c:pt>
                <c:pt idx="3">
                  <c:v>65.410271913414732</c:v>
                </c:pt>
                <c:pt idx="4">
                  <c:v>67.082872109820727</c:v>
                </c:pt>
                <c:pt idx="5">
                  <c:v>67.417602725953572</c:v>
                </c:pt>
                <c:pt idx="6">
                  <c:v>68.132305918483652</c:v>
                </c:pt>
                <c:pt idx="7">
                  <c:v>65.543977149834419</c:v>
                </c:pt>
                <c:pt idx="8">
                  <c:v>59.447923310899107</c:v>
                </c:pt>
                <c:pt idx="9">
                  <c:v>59.771632680664894</c:v>
                </c:pt>
                <c:pt idx="10">
                  <c:v>60.247612973451297</c:v>
                </c:pt>
                <c:pt idx="11">
                  <c:v>58.926107081322876</c:v>
                </c:pt>
                <c:pt idx="12">
                  <c:v>56.281098483397336</c:v>
                </c:pt>
                <c:pt idx="13">
                  <c:v>55.486134392637048</c:v>
                </c:pt>
                <c:pt idx="14">
                  <c:v>55.492721252506435</c:v>
                </c:pt>
                <c:pt idx="15">
                  <c:v>56.683322629956741</c:v>
                </c:pt>
                <c:pt idx="16">
                  <c:v>57.077183096895958</c:v>
                </c:pt>
                <c:pt idx="17">
                  <c:v>56.318779644788222</c:v>
                </c:pt>
                <c:pt idx="18">
                  <c:v>51.908446659649641</c:v>
                </c:pt>
                <c:pt idx="19">
                  <c:v>46.33150944084818</c:v>
                </c:pt>
                <c:pt idx="20">
                  <c:v>47.422466723538506</c:v>
                </c:pt>
                <c:pt idx="21">
                  <c:v>47.271511868793169</c:v>
                </c:pt>
                <c:pt idx="22">
                  <c:v>47.406161470691139</c:v>
                </c:pt>
                <c:pt idx="23">
                  <c:v>49.202097503800381</c:v>
                </c:pt>
                <c:pt idx="24">
                  <c:v>48.567828712584628</c:v>
                </c:pt>
                <c:pt idx="25">
                  <c:v>47.069308870848616</c:v>
                </c:pt>
                <c:pt idx="26">
                  <c:v>46.640140849935065</c:v>
                </c:pt>
                <c:pt idx="27">
                  <c:v>47.265992703061201</c:v>
                </c:pt>
                <c:pt idx="28">
                  <c:v>46.711465696514487</c:v>
                </c:pt>
              </c:numCache>
            </c:numRef>
          </c:val>
          <c:smooth val="0"/>
          <c:extLst>
            <c:ext xmlns:c16="http://schemas.microsoft.com/office/drawing/2014/chart" uri="{C3380CC4-5D6E-409C-BE32-E72D297353CC}">
              <c16:uniqueId val="{00000024-CAA5-4E2A-B4A5-713F8A1186B8}"/>
            </c:ext>
          </c:extLst>
        </c:ser>
        <c:ser>
          <c:idx val="9"/>
          <c:order val="7"/>
          <c:tx>
            <c:strRef>
              <c:f>'3.Allocated_CO2-Sector'!$Y$49</c:f>
              <c:strCache>
                <c:ptCount val="1"/>
                <c:pt idx="0">
                  <c:v>廃棄物</c:v>
                </c:pt>
              </c:strCache>
            </c:strRef>
          </c:tx>
          <c:spPr>
            <a:ln>
              <a:solidFill>
                <a:srgbClr val="8EA5CB"/>
              </a:solidFill>
            </a:ln>
          </c:spPr>
          <c:marker>
            <c:symbol val="plus"/>
            <c:size val="5"/>
            <c:spPr>
              <a:noFill/>
            </c:spPr>
          </c:marker>
          <c:dLbls>
            <c:dLbl>
              <c:idx val="0"/>
              <c:layout>
                <c:manualLayout>
                  <c:x val="-1.9753428165464288E-2"/>
                  <c:y val="-1.5952277786908654E-2"/>
                </c:manualLayout>
              </c:layout>
              <c:numFmt formatCode="#,##0_);[Red]\(#,##0\)" sourceLinked="0"/>
              <c:spPr>
                <a:noFill/>
                <a:ln>
                  <a:noFill/>
                </a:ln>
                <a:effectLst/>
              </c:spPr>
              <c:txPr>
                <a:bodyPr wrap="square" lIns="38100" tIns="19050" rIns="38100" bIns="19050" anchor="ctr">
                  <a:spAutoFit/>
                </a:bodyPr>
                <a:lstStyle/>
                <a:p>
                  <a:pPr>
                    <a:defRPr>
                      <a:solidFill>
                        <a:schemeClr val="accent1">
                          <a:lumMod val="60000"/>
                          <a:lumOff val="40000"/>
                        </a:schemeClr>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F-C2B7-4F09-8ABC-5BF8F7844CCB}"/>
                </c:ext>
              </c:extLst>
            </c:dLbl>
            <c:dLbl>
              <c:idx val="15"/>
              <c:layout>
                <c:manualLayout>
                  <c:x val="-1.7804636686774563E-2"/>
                  <c:y val="-1.1399692211149268E-2"/>
                </c:manualLayout>
              </c:layout>
              <c:numFmt formatCode="#,##0_);[Red]\(#,##0\)" sourceLinked="0"/>
              <c:spPr>
                <a:noFill/>
                <a:ln>
                  <a:noFill/>
                </a:ln>
                <a:effectLst/>
              </c:spPr>
              <c:txPr>
                <a:bodyPr wrap="square" lIns="38100" tIns="19050" rIns="38100" bIns="19050" anchor="ctr">
                  <a:spAutoFit/>
                </a:bodyPr>
                <a:lstStyle/>
                <a:p>
                  <a:pPr>
                    <a:defRPr>
                      <a:solidFill>
                        <a:schemeClr val="accent1">
                          <a:lumMod val="60000"/>
                          <a:lumOff val="40000"/>
                        </a:schemeClr>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1-C2B7-4F09-8ABC-5BF8F7844CCB}"/>
                </c:ext>
              </c:extLst>
            </c:dLbl>
            <c:dLbl>
              <c:idx val="23"/>
              <c:layout>
                <c:manualLayout>
                  <c:x val="-1.8046709003803899E-2"/>
                  <c:y val="-1.1396011396011397E-2"/>
                </c:manualLayout>
              </c:layout>
              <c:numFmt formatCode="#,##0_);[Red]\(#,##0\)" sourceLinked="0"/>
              <c:spPr>
                <a:noFill/>
                <a:ln>
                  <a:noFill/>
                </a:ln>
                <a:effectLst/>
              </c:spPr>
              <c:txPr>
                <a:bodyPr wrap="square" lIns="38100" tIns="19050" rIns="38100" bIns="19050" anchor="ctr">
                  <a:spAutoFit/>
                </a:bodyPr>
                <a:lstStyle/>
                <a:p>
                  <a:pPr>
                    <a:defRPr>
                      <a:solidFill>
                        <a:schemeClr val="accent1">
                          <a:lumMod val="60000"/>
                          <a:lumOff val="40000"/>
                        </a:schemeClr>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D-C2B7-4F09-8ABC-5BF8F7844CCB}"/>
                </c:ext>
              </c:extLst>
            </c:dLbl>
            <c:dLbl>
              <c:idx val="28"/>
              <c:layout>
                <c:manualLayout>
                  <c:x val="1.7724291058565697E-2"/>
                  <c:y val="-1.5120810786320675E-2"/>
                </c:manualLayout>
              </c:layout>
              <c:numFmt formatCode="###&quot;百万トン&quot;" sourceLinked="0"/>
              <c:spPr>
                <a:noFill/>
                <a:ln>
                  <a:noFill/>
                </a:ln>
                <a:effectLst/>
              </c:spPr>
              <c:txPr>
                <a:bodyPr wrap="square" lIns="38100" tIns="19050" rIns="38100" bIns="19050" anchor="ctr">
                  <a:spAutoFit/>
                </a:bodyPr>
                <a:lstStyle/>
                <a:p>
                  <a:pPr>
                    <a:defRPr sz="1200">
                      <a:solidFill>
                        <a:schemeClr val="accent1">
                          <a:lumMod val="60000"/>
                          <a:lumOff val="40000"/>
                        </a:schemeClr>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E821-470D-9D3B-1DC04DAEE227}"/>
                </c:ext>
              </c:extLst>
            </c:dLbl>
            <c:spPr>
              <a:noFill/>
              <a:ln>
                <a:noFill/>
              </a:ln>
              <a:effectLst/>
            </c:spPr>
            <c:txPr>
              <a:bodyPr wrap="square" lIns="38100" tIns="19050" rIns="38100" bIns="19050" anchor="ctr">
                <a:spAutoFit/>
              </a:bodyPr>
              <a:lstStyle/>
              <a:p>
                <a:pPr>
                  <a:defRPr>
                    <a:solidFill>
                      <a:schemeClr val="accent1">
                        <a:lumMod val="60000"/>
                        <a:lumOff val="40000"/>
                      </a:schemeClr>
                    </a:solidFill>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a:solidFill>
                        <a:srgbClr val="9999FF"/>
                      </a:solidFill>
                    </a:ln>
                  </c:spPr>
                </c15:leaderLines>
              </c:ext>
            </c:extLst>
          </c:dLbls>
          <c:cat>
            <c:numRef>
              <c:f>'3.Allocated_CO2-Sector'!$AA$41:$BC$41</c:f>
              <c:numCache>
                <c:formatCode>General</c:formatCode>
                <c:ptCount val="29"/>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numCache>
            </c:numRef>
          </c:cat>
          <c:val>
            <c:numRef>
              <c:f>'3.Allocated_CO2-Sector'!$AA$49:$BC$49</c:f>
              <c:numCache>
                <c:formatCode>#,##0.0_ </c:formatCode>
                <c:ptCount val="29"/>
                <c:pt idx="0">
                  <c:v>24.009919440480939</c:v>
                </c:pt>
                <c:pt idx="1">
                  <c:v>24.198433025104432</c:v>
                </c:pt>
                <c:pt idx="2">
                  <c:v>26.002914828499776</c:v>
                </c:pt>
                <c:pt idx="3">
                  <c:v>25.024946447143286</c:v>
                </c:pt>
                <c:pt idx="4">
                  <c:v>28.60356693581674</c:v>
                </c:pt>
                <c:pt idx="5">
                  <c:v>29.144796301750581</c:v>
                </c:pt>
                <c:pt idx="6">
                  <c:v>29.655014460891916</c:v>
                </c:pt>
                <c:pt idx="7">
                  <c:v>31.208889703732336</c:v>
                </c:pt>
                <c:pt idx="8">
                  <c:v>31.451722241133282</c:v>
                </c:pt>
                <c:pt idx="9">
                  <c:v>31.367978973028713</c:v>
                </c:pt>
                <c:pt idx="10">
                  <c:v>32.857906344402544</c:v>
                </c:pt>
                <c:pt idx="11">
                  <c:v>32.52316222944993</c:v>
                </c:pt>
                <c:pt idx="12">
                  <c:v>32.768137501850823</c:v>
                </c:pt>
                <c:pt idx="13">
                  <c:v>33.516424967093371</c:v>
                </c:pt>
                <c:pt idx="14">
                  <c:v>32.704041643759759</c:v>
                </c:pt>
                <c:pt idx="15">
                  <c:v>31.654058131881015</c:v>
                </c:pt>
                <c:pt idx="16">
                  <c:v>29.906983827804659</c:v>
                </c:pt>
                <c:pt idx="17">
                  <c:v>30.48177483563974</c:v>
                </c:pt>
                <c:pt idx="18">
                  <c:v>31.853390473384454</c:v>
                </c:pt>
                <c:pt idx="19">
                  <c:v>28.193590018879821</c:v>
                </c:pt>
                <c:pt idx="20">
                  <c:v>28.710200716789313</c:v>
                </c:pt>
                <c:pt idx="21">
                  <c:v>28.02635942868374</c:v>
                </c:pt>
                <c:pt idx="22">
                  <c:v>29.826927231768646</c:v>
                </c:pt>
                <c:pt idx="23">
                  <c:v>29.365198328277359</c:v>
                </c:pt>
                <c:pt idx="24">
                  <c:v>28.501962946270041</c:v>
                </c:pt>
                <c:pt idx="25">
                  <c:v>28.975413612931284</c:v>
                </c:pt>
                <c:pt idx="26">
                  <c:v>29.176010107159776</c:v>
                </c:pt>
                <c:pt idx="27">
                  <c:v>28.884196896173556</c:v>
                </c:pt>
                <c:pt idx="28">
                  <c:v>29.16567414142542</c:v>
                </c:pt>
              </c:numCache>
            </c:numRef>
          </c:val>
          <c:smooth val="0"/>
          <c:extLst>
            <c:ext xmlns:c16="http://schemas.microsoft.com/office/drawing/2014/chart" uri="{C3380CC4-5D6E-409C-BE32-E72D297353CC}">
              <c16:uniqueId val="{00000025-CAA5-4E2A-B4A5-713F8A1186B8}"/>
            </c:ext>
          </c:extLst>
        </c:ser>
        <c:ser>
          <c:idx val="0"/>
          <c:order val="8"/>
          <c:tx>
            <c:strRef>
              <c:f>'3.Allocated_CO2-Sector'!$Y$50</c:f>
              <c:strCache>
                <c:ptCount val="1"/>
                <c:pt idx="0">
                  <c:v>その他（農業・間接CO2等）</c:v>
                </c:pt>
              </c:strCache>
            </c:strRef>
          </c:tx>
          <c:spPr>
            <a:ln>
              <a:solidFill>
                <a:srgbClr val="4A452A"/>
              </a:solidFill>
            </a:ln>
          </c:spPr>
          <c:marker>
            <c:symbol val="dot"/>
            <c:size val="7"/>
            <c:spPr>
              <a:noFill/>
              <a:ln>
                <a:solidFill>
                  <a:srgbClr val="4A452A"/>
                </a:solidFill>
              </a:ln>
            </c:spPr>
          </c:marker>
          <c:dLbls>
            <c:dLbl>
              <c:idx val="0"/>
              <c:layout>
                <c:manualLayout>
                  <c:x val="-2.126242747239248E-2"/>
                  <c:y val="-1.328572068908857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0-C2B7-4F09-8ABC-5BF8F7844CCB}"/>
                </c:ext>
              </c:extLst>
            </c:dLbl>
            <c:dLbl>
              <c:idx val="15"/>
              <c:layout>
                <c:manualLayout>
                  <c:x val="-1.7499651267272102E-2"/>
                  <c:y val="-1.709409085660616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C-C2B7-4F09-8ABC-5BF8F7844CCB}"/>
                </c:ext>
              </c:extLst>
            </c:dLbl>
            <c:dLbl>
              <c:idx val="23"/>
              <c:layout>
                <c:manualLayout>
                  <c:x val="-1.9550601420787669E-2"/>
                  <c:y val="-1.139601139601153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E-C2B7-4F09-8ABC-5BF8F7844CCB}"/>
                </c:ext>
              </c:extLst>
            </c:dLbl>
            <c:dLbl>
              <c:idx val="28"/>
              <c:layout>
                <c:manualLayout>
                  <c:x val="1.1085464346668161E-2"/>
                  <c:y val="-1.3629345398826016E-4"/>
                </c:manualLayout>
              </c:layout>
              <c:numFmt formatCode="##.#&quot;百万トン&quot;" sourceLinked="0"/>
              <c:spPr>
                <a:noFill/>
                <a:ln>
                  <a:noFill/>
                </a:ln>
                <a:effectLst/>
              </c:spPr>
              <c:txPr>
                <a:bodyPr wrap="square" lIns="38100" tIns="19050" rIns="38100" bIns="19050" anchor="ctr">
                  <a:spAutoFit/>
                </a:bodyPr>
                <a:lstStyle/>
                <a:p>
                  <a:pPr>
                    <a:defRPr sz="1200">
                      <a:solidFill>
                        <a:srgbClr val="4A452A"/>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E821-470D-9D3B-1DC04DAEE227}"/>
                </c:ext>
              </c:extLst>
            </c:dLbl>
            <c:spPr>
              <a:noFill/>
              <a:ln>
                <a:noFill/>
              </a:ln>
              <a:effectLst/>
            </c:spPr>
            <c:txPr>
              <a:bodyPr wrap="square" lIns="38100" tIns="19050" rIns="38100" bIns="19050" anchor="ctr">
                <a:spAutoFit/>
              </a:bodyPr>
              <a:lstStyle/>
              <a:p>
                <a:pPr>
                  <a:defRPr>
                    <a:solidFill>
                      <a:srgbClr val="4A452A"/>
                    </a:solidFill>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ext>
            </c:extLst>
          </c:dLbls>
          <c:cat>
            <c:numRef>
              <c:f>'3.Allocated_CO2-Sector'!$AA$41:$BC$41</c:f>
              <c:numCache>
                <c:formatCode>General</c:formatCode>
                <c:ptCount val="29"/>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numCache>
            </c:numRef>
          </c:cat>
          <c:val>
            <c:numRef>
              <c:f>'3.Allocated_CO2-Sector'!$AA$50:$BC$50</c:f>
              <c:numCache>
                <c:formatCode>#,##0.0_ </c:formatCode>
                <c:ptCount val="29"/>
                <c:pt idx="0">
                  <c:v>6.6635568082980683</c:v>
                </c:pt>
                <c:pt idx="1">
                  <c:v>6.4578797499713776</c:v>
                </c:pt>
                <c:pt idx="2">
                  <c:v>6.1978717162878674</c:v>
                </c:pt>
                <c:pt idx="3">
                  <c:v>5.9852402454945572</c:v>
                </c:pt>
                <c:pt idx="4">
                  <c:v>5.7741267543957226</c:v>
                </c:pt>
                <c:pt idx="5">
                  <c:v>5.9660139180256406</c:v>
                </c:pt>
                <c:pt idx="6">
                  <c:v>6.0790400914224811</c:v>
                </c:pt>
                <c:pt idx="7">
                  <c:v>6.0385660359228934</c:v>
                </c:pt>
                <c:pt idx="8">
                  <c:v>5.5965871918435424</c:v>
                </c:pt>
                <c:pt idx="9">
                  <c:v>5.6198754447494021</c:v>
                </c:pt>
                <c:pt idx="10">
                  <c:v>5.6926929563397213</c:v>
                </c:pt>
                <c:pt idx="11">
                  <c:v>5.2179564326039287</c:v>
                </c:pt>
                <c:pt idx="12">
                  <c:v>4.9548041647751182</c:v>
                </c:pt>
                <c:pt idx="13">
                  <c:v>4.7748651822542865</c:v>
                </c:pt>
                <c:pt idx="14">
                  <c:v>4.6175073481993332</c:v>
                </c:pt>
                <c:pt idx="15">
                  <c:v>4.5600404792828853</c:v>
                </c:pt>
                <c:pt idx="16">
                  <c:v>4.4949730369939767</c:v>
                </c:pt>
                <c:pt idx="17">
                  <c:v>4.5064438303054475</c:v>
                </c:pt>
                <c:pt idx="18">
                  <c:v>4.078968130313898</c:v>
                </c:pt>
                <c:pt idx="19">
                  <c:v>3.7265181796563547</c:v>
                </c:pt>
                <c:pt idx="20">
                  <c:v>3.6221245424012496</c:v>
                </c:pt>
                <c:pt idx="21">
                  <c:v>3.5034258420348254</c:v>
                </c:pt>
                <c:pt idx="22">
                  <c:v>3.5153997428729373</c:v>
                </c:pt>
                <c:pt idx="23">
                  <c:v>3.5235116762892447</c:v>
                </c:pt>
                <c:pt idx="24">
                  <c:v>3.418809078400026</c:v>
                </c:pt>
                <c:pt idx="25">
                  <c:v>3.2726098865033184</c:v>
                </c:pt>
                <c:pt idx="26">
                  <c:v>3.1978939446975816</c:v>
                </c:pt>
                <c:pt idx="27">
                  <c:v>3.0836159983203211</c:v>
                </c:pt>
                <c:pt idx="28">
                  <c:v>3.1176286296598845</c:v>
                </c:pt>
              </c:numCache>
            </c:numRef>
          </c:val>
          <c:smooth val="0"/>
          <c:extLst>
            <c:ext xmlns:c16="http://schemas.microsoft.com/office/drawing/2014/chart" uri="{C3380CC4-5D6E-409C-BE32-E72D297353CC}">
              <c16:uniqueId val="{00000002-C2B7-4F09-8ABC-5BF8F7844CCB}"/>
            </c:ext>
          </c:extLst>
        </c:ser>
        <c:dLbls>
          <c:showLegendKey val="0"/>
          <c:showVal val="0"/>
          <c:showCatName val="0"/>
          <c:showSerName val="0"/>
          <c:showPercent val="0"/>
          <c:showBubbleSize val="0"/>
        </c:dLbls>
        <c:marker val="1"/>
        <c:smooth val="0"/>
        <c:axId val="179901568"/>
        <c:axId val="179903104"/>
      </c:lineChart>
      <c:lineChart>
        <c:grouping val="standard"/>
        <c:varyColors val="0"/>
        <c:ser>
          <c:idx val="7"/>
          <c:order val="9"/>
          <c:tx>
            <c:strRef>
              <c:f>'3.Allocated_CO2-Sector'!$Y$66</c:f>
              <c:strCache>
                <c:ptCount val="1"/>
                <c:pt idx="0">
                  <c:v>■2005年度比</c:v>
                </c:pt>
              </c:strCache>
            </c:strRef>
          </c:tx>
          <c:spPr>
            <a:ln>
              <a:noFill/>
            </a:ln>
          </c:spPr>
          <c:marker>
            <c:symbol val="none"/>
          </c:marker>
          <c:dLbls>
            <c:dLbl>
              <c:idx val="0"/>
              <c:layout>
                <c:manualLayout>
                  <c:x val="0.70095727023307663"/>
                  <c:y val="0.42135173548739691"/>
                </c:manualLayout>
              </c:layout>
              <c:tx>
                <c:rich>
                  <a:bodyPr wrap="square" lIns="38100" tIns="19050" rIns="38100" bIns="19050" anchor="ctr">
                    <a:spAutoFit/>
                  </a:bodyPr>
                  <a:lstStyle/>
                  <a:p>
                    <a:pPr>
                      <a:defRPr sz="1200" b="0">
                        <a:ln>
                          <a:noFill/>
                        </a:ln>
                        <a:solidFill>
                          <a:srgbClr val="4572A7"/>
                        </a:solidFill>
                      </a:defRPr>
                    </a:pPr>
                    <a:fld id="{9A0327DF-2615-45EA-84DC-163DBC652D9C}" type="VALUE">
                      <a:rPr lang="en-US" altLang="ja-JP" sz="1200" b="0" baseline="0">
                        <a:ln>
                          <a:noFill/>
                        </a:ln>
                        <a:solidFill>
                          <a:srgbClr val="4572A7"/>
                        </a:solidFill>
                      </a:rPr>
                      <a:pPr>
                        <a:defRPr sz="1200" b="0">
                          <a:ln>
                            <a:noFill/>
                          </a:ln>
                          <a:solidFill>
                            <a:srgbClr val="4572A7"/>
                          </a:solidFill>
                        </a:defRPr>
                      </a:pPr>
                      <a:t>[値]</a:t>
                    </a:fld>
                    <a:endParaRPr lang="ja-JP" altLang="en-US"/>
                  </a:p>
                </c:rich>
              </c:tx>
              <c:numFmt formatCode="\(\+##.0%;[Black]\(\-##.0%\)" sourceLinked="0"/>
              <c:spPr>
                <a:noFill/>
                <a:ln>
                  <a:noFill/>
                </a:ln>
                <a:effectLst/>
              </c:spP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A-DE52-43B9-963C-B42FE0EBAB7F}"/>
                </c:ext>
              </c:extLst>
            </c:dLbl>
            <c:dLbl>
              <c:idx val="1"/>
              <c:layout>
                <c:manualLayout>
                  <c:x val="0.66833821432327556"/>
                  <c:y val="-9.7301391499279064E-2"/>
                </c:manualLayout>
              </c:layout>
              <c:tx>
                <c:rich>
                  <a:bodyPr wrap="square" lIns="38100" tIns="19050" rIns="38100" bIns="19050" anchor="ctr">
                    <a:noAutofit/>
                  </a:bodyPr>
                  <a:lstStyle/>
                  <a:p>
                    <a:pPr>
                      <a:defRPr sz="1200" b="0">
                        <a:ln>
                          <a:noFill/>
                        </a:ln>
                        <a:solidFill>
                          <a:srgbClr val="A8423F"/>
                        </a:solidFill>
                      </a:defRPr>
                    </a:pPr>
                    <a:fld id="{664887D2-635D-4B80-9156-5D03C78A0AB7}" type="VALUE">
                      <a:rPr lang="en-US" altLang="ja-JP" sz="1200" b="0" baseline="0">
                        <a:ln>
                          <a:noFill/>
                        </a:ln>
                        <a:solidFill>
                          <a:srgbClr val="A8423F"/>
                        </a:solidFill>
                      </a:rPr>
                      <a:pPr>
                        <a:defRPr sz="1200" b="0">
                          <a:ln>
                            <a:noFill/>
                          </a:ln>
                          <a:solidFill>
                            <a:srgbClr val="A8423F"/>
                          </a:solidFill>
                        </a:defRPr>
                      </a:pPr>
                      <a:t>[値]</a:t>
                    </a:fld>
                    <a:endParaRPr lang="ja-JP" altLang="en-US"/>
                  </a:p>
                </c:rich>
              </c:tx>
              <c:numFmt formatCode="\(\+##.0%;[Black]\(\-##.0%\)" sourceLinked="0"/>
              <c:spPr>
                <a:noFill/>
                <a:ln>
                  <a:noFill/>
                </a:ln>
                <a:effectLst/>
              </c:spPr>
              <c:showLegendKey val="0"/>
              <c:showVal val="1"/>
              <c:showCatName val="0"/>
              <c:showSerName val="0"/>
              <c:showPercent val="0"/>
              <c:showBubbleSize val="0"/>
              <c:separator> </c:separator>
              <c:extLst>
                <c:ext xmlns:c15="http://schemas.microsoft.com/office/drawing/2012/chart" uri="{CE6537A1-D6FC-4f65-9D91-7224C49458BB}">
                  <c15:layout>
                    <c:manualLayout>
                      <c:w val="8.4676959047157357E-2"/>
                      <c:h val="3.7974637068698511E-2"/>
                    </c:manualLayout>
                  </c15:layout>
                  <c15:dlblFieldTable/>
                  <c15:showDataLabelsRange val="0"/>
                </c:ext>
                <c:ext xmlns:c16="http://schemas.microsoft.com/office/drawing/2014/chart" uri="{C3380CC4-5D6E-409C-BE32-E72D297353CC}">
                  <c16:uniqueId val="{00000008-DE52-43B9-963C-B42FE0EBAB7F}"/>
                </c:ext>
              </c:extLst>
            </c:dLbl>
            <c:dLbl>
              <c:idx val="2"/>
              <c:layout>
                <c:manualLayout>
                  <c:x val="0.64892499557587946"/>
                  <c:y val="0.11028191265311578"/>
                </c:manualLayout>
              </c:layout>
              <c:tx>
                <c:rich>
                  <a:bodyPr wrap="square" lIns="38100" tIns="19050" rIns="38100" bIns="19050" anchor="ctr">
                    <a:noAutofit/>
                  </a:bodyPr>
                  <a:lstStyle/>
                  <a:p>
                    <a:pPr>
                      <a:defRPr sz="1200" b="0">
                        <a:ln>
                          <a:noFill/>
                        </a:ln>
                        <a:solidFill>
                          <a:srgbClr val="86A44A"/>
                        </a:solidFill>
                      </a:defRPr>
                    </a:pPr>
                    <a:fld id="{B31EE4D9-9A6A-4A4E-A4EB-3788C18B74C6}" type="VALUE">
                      <a:rPr lang="en-US" altLang="ja-JP" sz="1200" b="0" baseline="0">
                        <a:ln>
                          <a:noFill/>
                        </a:ln>
                        <a:solidFill>
                          <a:srgbClr val="86A44A"/>
                        </a:solidFill>
                      </a:rPr>
                      <a:pPr>
                        <a:defRPr sz="1200" b="0">
                          <a:ln>
                            <a:noFill/>
                          </a:ln>
                          <a:solidFill>
                            <a:srgbClr val="86A44A"/>
                          </a:solidFill>
                        </a:defRPr>
                      </a:pPr>
                      <a:t>[値]</a:t>
                    </a:fld>
                    <a:endParaRPr lang="ja-JP" altLang="en-US"/>
                  </a:p>
                </c:rich>
              </c:tx>
              <c:numFmt formatCode="\(\+##.0%;[Black]\(\-##.0%\)" sourceLinked="0"/>
              <c:spPr>
                <a:noFill/>
                <a:ln>
                  <a:noFill/>
                </a:ln>
                <a:effectLst/>
              </c:spPr>
              <c:showLegendKey val="0"/>
              <c:showVal val="1"/>
              <c:showCatName val="0"/>
              <c:showSerName val="0"/>
              <c:showPercent val="0"/>
              <c:showBubbleSize val="0"/>
              <c:extLst>
                <c:ext xmlns:c15="http://schemas.microsoft.com/office/drawing/2012/chart" uri="{CE6537A1-D6FC-4f65-9D91-7224C49458BB}">
                  <c15:layout>
                    <c:manualLayout>
                      <c:w val="7.2596437498974709E-2"/>
                      <c:h val="2.4327841317134259E-2"/>
                    </c:manualLayout>
                  </c15:layout>
                  <c15:dlblFieldTable/>
                  <c15:showDataLabelsRange val="0"/>
                </c:ext>
                <c:ext xmlns:c16="http://schemas.microsoft.com/office/drawing/2014/chart" uri="{C3380CC4-5D6E-409C-BE32-E72D297353CC}">
                  <c16:uniqueId val="{00000009-DE52-43B9-963C-B42FE0EBAB7F}"/>
                </c:ext>
              </c:extLst>
            </c:dLbl>
            <c:dLbl>
              <c:idx val="3"/>
              <c:layout>
                <c:manualLayout>
                  <c:x val="0.6337204104906814"/>
                  <c:y val="0.23029040656800087"/>
                </c:manualLayout>
              </c:layout>
              <c:tx>
                <c:rich>
                  <a:bodyPr wrap="square" lIns="38100" tIns="19050" rIns="38100" bIns="19050" anchor="ctr">
                    <a:spAutoFit/>
                  </a:bodyPr>
                  <a:lstStyle/>
                  <a:p>
                    <a:pPr>
                      <a:defRPr sz="1200" b="0">
                        <a:ln>
                          <a:noFill/>
                        </a:ln>
                        <a:solidFill>
                          <a:srgbClr val="6E548D"/>
                        </a:solidFill>
                      </a:defRPr>
                    </a:pPr>
                    <a:fld id="{D4A09C3D-5CB3-40C2-A785-E3116EAAC236}" type="VALUE">
                      <a:rPr lang="en-US" altLang="ja-JP" sz="1200" b="0" baseline="0">
                        <a:ln>
                          <a:noFill/>
                        </a:ln>
                        <a:solidFill>
                          <a:srgbClr val="6E548D"/>
                        </a:solidFill>
                      </a:rPr>
                      <a:pPr>
                        <a:defRPr sz="1200" b="0">
                          <a:ln>
                            <a:noFill/>
                          </a:ln>
                          <a:solidFill>
                            <a:srgbClr val="6E548D"/>
                          </a:solidFill>
                        </a:defRPr>
                      </a:pPr>
                      <a:t>[値]</a:t>
                    </a:fld>
                    <a:endParaRPr lang="ja-JP" altLang="en-US"/>
                  </a:p>
                </c:rich>
              </c:tx>
              <c:numFmt formatCode="\(\+##.0%;[Black]\(\-##.0%\)" sourceLinked="0"/>
              <c:spPr>
                <a:noFill/>
                <a:ln>
                  <a:noFill/>
                </a:ln>
                <a:effectLst/>
              </c:spP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5-DE52-43B9-963C-B42FE0EBAB7F}"/>
                </c:ext>
              </c:extLst>
            </c:dLbl>
            <c:dLbl>
              <c:idx val="4"/>
              <c:layout>
                <c:manualLayout>
                  <c:x val="0.60682748932193575"/>
                  <c:y val="0.46024672250070575"/>
                </c:manualLayout>
              </c:layout>
              <c:tx>
                <c:rich>
                  <a:bodyPr wrap="square" lIns="38100" tIns="19050" rIns="38100" bIns="19050" anchor="ctr">
                    <a:noAutofit/>
                  </a:bodyPr>
                  <a:lstStyle/>
                  <a:p>
                    <a:pPr>
                      <a:defRPr sz="1200" b="0" kern="0" baseline="0">
                        <a:ln>
                          <a:noFill/>
                        </a:ln>
                        <a:solidFill>
                          <a:srgbClr val="3D96AE"/>
                        </a:solidFill>
                        <a:effectLst/>
                        <a:latin typeface="+mn-lt"/>
                      </a:defRPr>
                    </a:pPr>
                    <a:fld id="{C8739B47-82C3-4A0B-B132-BA2736803D77}" type="VALUE">
                      <a:rPr lang="en-US" altLang="ja-JP">
                        <a:solidFill>
                          <a:srgbClr val="3D96AE"/>
                        </a:solidFill>
                      </a:rPr>
                      <a:pPr>
                        <a:defRPr sz="1200" b="0" kern="0" baseline="0">
                          <a:ln>
                            <a:noFill/>
                          </a:ln>
                          <a:solidFill>
                            <a:srgbClr val="3D96AE"/>
                          </a:solidFill>
                          <a:effectLst/>
                          <a:latin typeface="+mn-lt"/>
                        </a:defRPr>
                      </a:pPr>
                      <a:t>[値]</a:t>
                    </a:fld>
                    <a:endParaRPr lang="ja-JP" altLang="en-US"/>
                  </a:p>
                </c:rich>
              </c:tx>
              <c:numFmt formatCode="\(\+##.0%;[Black]\(\-##.0%\)" sourceLinked="0"/>
              <c:spPr>
                <a:noFill/>
                <a:ln>
                  <a:noFill/>
                </a:ln>
                <a:effectLst/>
              </c:spPr>
              <c:dLblPos val="r"/>
              <c:showLegendKey val="0"/>
              <c:showVal val="1"/>
              <c:showCatName val="0"/>
              <c:showSerName val="0"/>
              <c:showPercent val="0"/>
              <c:showBubbleSize val="0"/>
              <c:separator> </c:separator>
              <c:extLst>
                <c:ext xmlns:c15="http://schemas.microsoft.com/office/drawing/2012/chart" uri="{CE6537A1-D6FC-4f65-9D91-7224C49458BB}">
                  <c15:layout>
                    <c:manualLayout>
                      <c:w val="7.2393657897115993E-2"/>
                      <c:h val="1.9737924845424332E-2"/>
                    </c:manualLayout>
                  </c15:layout>
                  <c15:dlblFieldTable/>
                  <c15:showDataLabelsRange val="0"/>
                </c:ext>
                <c:ext xmlns:c16="http://schemas.microsoft.com/office/drawing/2014/chart" uri="{C3380CC4-5D6E-409C-BE32-E72D297353CC}">
                  <c16:uniqueId val="{00000004-DE52-43B9-963C-B42FE0EBAB7F}"/>
                </c:ext>
              </c:extLst>
            </c:dLbl>
            <c:dLbl>
              <c:idx val="5"/>
              <c:layout>
                <c:manualLayout>
                  <c:x val="0.5895419842403643"/>
                  <c:y val="0.26208977424400054"/>
                </c:manualLayout>
              </c:layout>
              <c:tx>
                <c:rich>
                  <a:bodyPr wrap="square" lIns="38100" tIns="19050" rIns="38100" bIns="19050" anchor="ctr">
                    <a:spAutoFit/>
                  </a:bodyPr>
                  <a:lstStyle/>
                  <a:p>
                    <a:pPr>
                      <a:defRPr sz="1200" b="0">
                        <a:ln>
                          <a:noFill/>
                        </a:ln>
                        <a:solidFill>
                          <a:srgbClr val="F79646"/>
                        </a:solidFill>
                      </a:defRPr>
                    </a:pPr>
                    <a:fld id="{BB573966-803B-4A8B-BA30-9C60F59375B9}" type="VALUE">
                      <a:rPr lang="en-US" altLang="ja-JP" sz="1200" b="0" baseline="0">
                        <a:ln>
                          <a:noFill/>
                        </a:ln>
                        <a:solidFill>
                          <a:srgbClr val="F79646"/>
                        </a:solidFill>
                      </a:rPr>
                      <a:pPr>
                        <a:defRPr sz="1200" b="0">
                          <a:ln>
                            <a:noFill/>
                          </a:ln>
                          <a:solidFill>
                            <a:srgbClr val="F79646"/>
                          </a:solidFill>
                        </a:defRPr>
                      </a:pPr>
                      <a:t>[値]</a:t>
                    </a:fld>
                    <a:endParaRPr lang="ja-JP" altLang="en-US"/>
                  </a:p>
                </c:rich>
              </c:tx>
              <c:numFmt formatCode="\(\+##.0%;[Black]\(\-##.0%\)" sourceLinked="0"/>
              <c:spPr>
                <a:noFill/>
                <a:ln>
                  <a:noFill/>
                </a:ln>
                <a:effectLst/>
              </c:spP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6-DE52-43B9-963C-B42FE0EBAB7F}"/>
                </c:ext>
              </c:extLst>
            </c:dLbl>
            <c:dLbl>
              <c:idx val="6"/>
              <c:layout>
                <c:manualLayout>
                  <c:x val="0.57184083568606914"/>
                  <c:y val="0.51392335411472612"/>
                </c:manualLayout>
              </c:layout>
              <c:tx>
                <c:rich>
                  <a:bodyPr wrap="square" lIns="38100" tIns="19050" rIns="38100" bIns="19050" anchor="ctr">
                    <a:spAutoFit/>
                  </a:bodyPr>
                  <a:lstStyle/>
                  <a:p>
                    <a:pPr>
                      <a:defRPr sz="1200" b="0">
                        <a:ln>
                          <a:noFill/>
                        </a:ln>
                        <a:solidFill>
                          <a:schemeClr val="accent1">
                            <a:lumMod val="60000"/>
                            <a:lumOff val="40000"/>
                          </a:schemeClr>
                        </a:solidFill>
                      </a:defRPr>
                    </a:pPr>
                    <a:fld id="{362432E5-3C66-46F1-B286-751B9AEDD15B}" type="VALUE">
                      <a:rPr lang="en-US" altLang="ja-JP" sz="1200" b="0" baseline="0">
                        <a:ln>
                          <a:noFill/>
                        </a:ln>
                        <a:solidFill>
                          <a:schemeClr val="accent1">
                            <a:lumMod val="60000"/>
                            <a:lumOff val="40000"/>
                          </a:schemeClr>
                        </a:solidFill>
                      </a:rPr>
                      <a:pPr>
                        <a:defRPr sz="1200" b="0">
                          <a:ln>
                            <a:noFill/>
                          </a:ln>
                          <a:solidFill>
                            <a:schemeClr val="accent1">
                              <a:lumMod val="60000"/>
                              <a:lumOff val="40000"/>
                            </a:schemeClr>
                          </a:solidFill>
                        </a:defRPr>
                      </a:pPr>
                      <a:t>[値]</a:t>
                    </a:fld>
                    <a:endParaRPr lang="ja-JP" altLang="en-US"/>
                  </a:p>
                </c:rich>
              </c:tx>
              <c:numFmt formatCode="\(\+##.0%;[Black]\(\-##.0%\)" sourceLinked="0"/>
              <c:spPr>
                <a:noFill/>
                <a:ln>
                  <a:noFill/>
                </a:ln>
                <a:effectLst/>
              </c:spP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7-DE52-43B9-963C-B42FE0EBAB7F}"/>
                </c:ext>
              </c:extLst>
            </c:dLbl>
            <c:dLbl>
              <c:idx val="7"/>
              <c:layout>
                <c:manualLayout>
                  <c:x val="0.54782178346582744"/>
                  <c:y val="7.090558715085625E-2"/>
                </c:manualLayout>
              </c:layout>
              <c:tx>
                <c:rich>
                  <a:bodyPr wrap="square" lIns="38100" tIns="19050" rIns="38100" bIns="19050" anchor="ctr">
                    <a:spAutoFit/>
                  </a:bodyPr>
                  <a:lstStyle/>
                  <a:p>
                    <a:pPr>
                      <a:defRPr sz="1200" b="0">
                        <a:ln>
                          <a:noFill/>
                        </a:ln>
                        <a:solidFill>
                          <a:srgbClr val="4A452A"/>
                        </a:solidFill>
                      </a:defRPr>
                    </a:pPr>
                    <a:fld id="{38C003A6-878C-49B0-AFD7-9FE22E54CB03}" type="VALUE">
                      <a:rPr lang="en-US" altLang="ja-JP" sz="1200" b="0" baseline="0">
                        <a:ln>
                          <a:noFill/>
                        </a:ln>
                        <a:solidFill>
                          <a:srgbClr val="4A452A"/>
                        </a:solidFill>
                      </a:rPr>
                      <a:pPr>
                        <a:defRPr sz="1200" b="0">
                          <a:ln>
                            <a:noFill/>
                          </a:ln>
                          <a:solidFill>
                            <a:srgbClr val="4A452A"/>
                          </a:solidFill>
                        </a:defRPr>
                      </a:pPr>
                      <a:t>[値]</a:t>
                    </a:fld>
                    <a:endParaRPr lang="ja-JP" altLang="en-US"/>
                  </a:p>
                </c:rich>
              </c:tx>
              <c:numFmt formatCode="\(\+##.0%;[Black]\(\-##.0%\)" sourceLinked="0"/>
              <c:spPr>
                <a:noFill/>
                <a:ln>
                  <a:noFill/>
                </a:ln>
                <a:effectLst/>
              </c:spP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B-DE52-43B9-963C-B42FE0EBAB7F}"/>
                </c:ext>
              </c:extLst>
            </c:dLbl>
            <c:dLbl>
              <c:idx val="8"/>
              <c:layout>
                <c:manualLayout>
                  <c:x val="0.43686798673432964"/>
                  <c:y val="5.271740095054484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176F-4D5F-8416-2B2BB8A8EA06}"/>
                </c:ext>
              </c:extLst>
            </c:dLbl>
            <c:numFmt formatCode="\(\+##.0%;[Black]\(\-##.0%\)" sourceLinked="0"/>
            <c:spPr>
              <a:noFill/>
              <a:ln>
                <a:noFill/>
              </a:ln>
              <a:effectLst/>
            </c:spPr>
            <c:txPr>
              <a:bodyPr wrap="square" lIns="38100" tIns="19050" rIns="38100" bIns="19050" anchor="ctr">
                <a:spAutoFit/>
              </a:bodyPr>
              <a:lstStyle/>
              <a:p>
                <a:pPr>
                  <a:defRPr sz="1200" b="0">
                    <a:ln>
                      <a:noFill/>
                    </a:ln>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'3.Allocated_CO2-Sector'!$BC$69:$BC$76</c:f>
              <c:numCache>
                <c:formatCode>#,##0.0%;[Red]\-#,##0.0%</c:formatCode>
                <c:ptCount val="8"/>
                <c:pt idx="0">
                  <c:v>-7.2704203321306893E-2</c:v>
                </c:pt>
                <c:pt idx="1">
                  <c:v>-0.15189040556474454</c:v>
                </c:pt>
                <c:pt idx="2">
                  <c:v>-0.13840418021090073</c:v>
                </c:pt>
                <c:pt idx="3">
                  <c:v>-0.10810530867578694</c:v>
                </c:pt>
                <c:pt idx="4">
                  <c:v>-2.7106770851506368E-2</c:v>
                </c:pt>
                <c:pt idx="5">
                  <c:v>-0.17592223727852174</c:v>
                </c:pt>
                <c:pt idx="6">
                  <c:v>-7.8611847494819975E-2</c:v>
                </c:pt>
                <c:pt idx="7">
                  <c:v>-0.31631558013051575</c:v>
                </c:pt>
              </c:numCache>
            </c:numRef>
          </c:val>
          <c:smooth val="0"/>
          <c:extLst>
            <c:ext xmlns:c16="http://schemas.microsoft.com/office/drawing/2014/chart" uri="{C3380CC4-5D6E-409C-BE32-E72D297353CC}">
              <c16:uniqueId val="{00000002-DE52-43B9-963C-B42FE0EBAB7F}"/>
            </c:ext>
          </c:extLst>
        </c:ser>
        <c:ser>
          <c:idx val="10"/>
          <c:order val="10"/>
          <c:tx>
            <c:strRef>
              <c:f>'3.Allocated_CO2-Sector'!$Y$79</c:f>
              <c:strCache>
                <c:ptCount val="1"/>
                <c:pt idx="0">
                  <c:v>■2013年度比</c:v>
                </c:pt>
              </c:strCache>
            </c:strRef>
          </c:tx>
          <c:spPr>
            <a:ln>
              <a:noFill/>
            </a:ln>
          </c:spPr>
          <c:marker>
            <c:symbol val="none"/>
          </c:marker>
          <c:dLbls>
            <c:dLbl>
              <c:idx val="0"/>
              <c:layout>
                <c:manualLayout>
                  <c:x val="0.69836254494228245"/>
                  <c:y val="0.35171264742047842"/>
                </c:manualLayout>
              </c:layout>
              <c:tx>
                <c:rich>
                  <a:bodyPr wrap="square" lIns="38100" tIns="19050" rIns="38100" bIns="19050" anchor="ctr">
                    <a:spAutoFit/>
                  </a:bodyPr>
                  <a:lstStyle/>
                  <a:p>
                    <a:pPr>
                      <a:defRPr sz="1200">
                        <a:solidFill>
                          <a:srgbClr val="4572A7"/>
                        </a:solidFill>
                      </a:defRPr>
                    </a:pPr>
                    <a:fld id="{12F51AF5-743E-4FAD-8592-4653544EF7F3}" type="VALUE">
                      <a:rPr lang="en-US" altLang="ja-JP" sz="1200" baseline="0">
                        <a:solidFill>
                          <a:srgbClr val="4572A7"/>
                        </a:solidFill>
                      </a:rPr>
                      <a:pPr>
                        <a:defRPr sz="1200">
                          <a:solidFill>
                            <a:srgbClr val="4572A7"/>
                          </a:solidFill>
                        </a:defRPr>
                      </a:pPr>
                      <a:t>[値]</a:t>
                    </a:fld>
                    <a:endParaRPr lang="ja-JP" altLang="en-US"/>
                  </a:p>
                </c:rich>
              </c:tx>
              <c:numFmt formatCode="&quot;&lt;&quot;##.0%;[Black]\&lt;\-##.0%&quot;&gt;&quot;" sourceLinked="0"/>
              <c:spPr>
                <a:noFill/>
                <a:ln>
                  <a:noFill/>
                </a:ln>
                <a:effectLst/>
              </c:spP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12-DE52-43B9-963C-B42FE0EBAB7F}"/>
                </c:ext>
              </c:extLst>
            </c:dLbl>
            <c:dLbl>
              <c:idx val="1"/>
              <c:layout>
                <c:manualLayout>
                  <c:x val="0.66930001317716403"/>
                  <c:y val="-0.10535081820589233"/>
                </c:manualLayout>
              </c:layout>
              <c:tx>
                <c:rich>
                  <a:bodyPr wrap="square" lIns="38100" tIns="19050" rIns="38100" bIns="19050" anchor="ctr">
                    <a:noAutofit/>
                  </a:bodyPr>
                  <a:lstStyle/>
                  <a:p>
                    <a:pPr>
                      <a:defRPr sz="1200">
                        <a:solidFill>
                          <a:srgbClr val="A8423F"/>
                        </a:solidFill>
                      </a:defRPr>
                    </a:pPr>
                    <a:fld id="{B4885629-DD54-4200-A2F4-A22D00B6614B}" type="VALUE">
                      <a:rPr lang="en-US" altLang="ja-JP" sz="1200" baseline="0">
                        <a:solidFill>
                          <a:srgbClr val="A8423F"/>
                        </a:solidFill>
                      </a:rPr>
                      <a:pPr>
                        <a:defRPr sz="1200">
                          <a:solidFill>
                            <a:srgbClr val="A8423F"/>
                          </a:solidFill>
                        </a:defRPr>
                      </a:pPr>
                      <a:t>[値]</a:t>
                    </a:fld>
                    <a:endParaRPr lang="ja-JP" altLang="en-US"/>
                  </a:p>
                </c:rich>
              </c:tx>
              <c:numFmt formatCode="&quot;&lt;&quot;##.0%;[Black]\&lt;\-##.0%&quot;&gt;&quot;" sourceLinked="0"/>
              <c:spPr>
                <a:noFill/>
                <a:ln>
                  <a:noFill/>
                </a:ln>
                <a:effectLst/>
              </c:spPr>
              <c:showLegendKey val="0"/>
              <c:showVal val="1"/>
              <c:showCatName val="0"/>
              <c:showSerName val="0"/>
              <c:showPercent val="0"/>
              <c:showBubbleSize val="0"/>
              <c:extLst>
                <c:ext xmlns:c15="http://schemas.microsoft.com/office/drawing/2012/chart" uri="{CE6537A1-D6FC-4f65-9D91-7224C49458BB}">
                  <c15:layout>
                    <c:manualLayout>
                      <c:w val="8.588719600817693E-2"/>
                      <c:h val="4.3494920232143269E-2"/>
                    </c:manualLayout>
                  </c15:layout>
                  <c15:dlblFieldTable/>
                  <c15:showDataLabelsRange val="0"/>
                </c:ext>
                <c:ext xmlns:c16="http://schemas.microsoft.com/office/drawing/2014/chart" uri="{C3380CC4-5D6E-409C-BE32-E72D297353CC}">
                  <c16:uniqueId val="{0000000F-DE52-43B9-963C-B42FE0EBAB7F}"/>
                </c:ext>
              </c:extLst>
            </c:dLbl>
            <c:dLbl>
              <c:idx val="2"/>
              <c:layout>
                <c:manualLayout>
                  <c:x val="0.65477074867037555"/>
                  <c:y val="0.24331663046797913"/>
                </c:manualLayout>
              </c:layout>
              <c:tx>
                <c:rich>
                  <a:bodyPr wrap="square" lIns="38100" tIns="19050" rIns="38100" bIns="19050" anchor="ctr">
                    <a:spAutoFit/>
                  </a:bodyPr>
                  <a:lstStyle/>
                  <a:p>
                    <a:pPr>
                      <a:defRPr sz="1200">
                        <a:solidFill>
                          <a:srgbClr val="86A44A"/>
                        </a:solidFill>
                        <a:latin typeface="+mn-lt"/>
                      </a:defRPr>
                    </a:pPr>
                    <a:fld id="{FBE84D81-9128-430A-8F42-35F3823043D9}" type="VALUE">
                      <a:rPr lang="en-US" altLang="ja-JP" sz="1200" baseline="0">
                        <a:solidFill>
                          <a:srgbClr val="86A44A"/>
                        </a:solidFill>
                        <a:latin typeface="+mn-lt"/>
                      </a:rPr>
                      <a:pPr>
                        <a:defRPr sz="1200">
                          <a:solidFill>
                            <a:srgbClr val="86A44A"/>
                          </a:solidFill>
                          <a:latin typeface="+mn-lt"/>
                        </a:defRPr>
                      </a:pPr>
                      <a:t>[値]</a:t>
                    </a:fld>
                    <a:endParaRPr lang="ja-JP" altLang="en-US"/>
                  </a:p>
                </c:rich>
              </c:tx>
              <c:numFmt formatCode="&quot;&lt;&quot;##.0%;[Black]\&lt;\-##.0%&quot;&gt;&quot;" sourceLinked="0"/>
              <c:spPr>
                <a:noFill/>
                <a:ln>
                  <a:noFill/>
                </a:ln>
                <a:effectLst/>
              </c:spP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10-DE52-43B9-963C-B42FE0EBAB7F}"/>
                </c:ext>
              </c:extLst>
            </c:dLbl>
            <c:dLbl>
              <c:idx val="3"/>
              <c:layout>
                <c:manualLayout>
                  <c:x val="0.63403550815402687"/>
                  <c:y val="8.0844056435682293E-2"/>
                </c:manualLayout>
              </c:layout>
              <c:tx>
                <c:rich>
                  <a:bodyPr wrap="square" lIns="38100" tIns="19050" rIns="38100" bIns="19050" anchor="ctr">
                    <a:spAutoFit/>
                  </a:bodyPr>
                  <a:lstStyle/>
                  <a:p>
                    <a:pPr>
                      <a:defRPr sz="1200">
                        <a:solidFill>
                          <a:srgbClr val="6E548D"/>
                        </a:solidFill>
                      </a:defRPr>
                    </a:pPr>
                    <a:fld id="{0D642081-1A91-44F2-9ACB-52CEF261F025}" type="VALUE">
                      <a:rPr lang="en-US" altLang="ja-JP" sz="1200" baseline="0">
                        <a:solidFill>
                          <a:srgbClr val="6E548D"/>
                        </a:solidFill>
                      </a:rPr>
                      <a:pPr>
                        <a:defRPr sz="1200">
                          <a:solidFill>
                            <a:srgbClr val="6E548D"/>
                          </a:solidFill>
                        </a:defRPr>
                      </a:pPr>
                      <a:t>[値]</a:t>
                    </a:fld>
                    <a:endParaRPr lang="ja-JP" altLang="en-US"/>
                  </a:p>
                </c:rich>
              </c:tx>
              <c:numFmt formatCode="&quot;&lt;&quot;##.0%;[Black]\&lt;\-##.0%&quot;&gt;&quot;" sourceLinked="0"/>
              <c:spPr>
                <a:noFill/>
                <a:ln>
                  <a:noFill/>
                </a:ln>
                <a:effectLst/>
              </c:spP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E-DE52-43B9-963C-B42FE0EBAB7F}"/>
                </c:ext>
              </c:extLst>
            </c:dLbl>
            <c:dLbl>
              <c:idx val="4"/>
              <c:layout>
                <c:manualLayout>
                  <c:x val="0.6108886292698229"/>
                  <c:y val="8.2556735491047112E-2"/>
                </c:manualLayout>
              </c:layout>
              <c:tx>
                <c:rich>
                  <a:bodyPr wrap="square" lIns="38100" tIns="19050" rIns="38100" bIns="19050" anchor="ctr">
                    <a:spAutoFit/>
                  </a:bodyPr>
                  <a:lstStyle/>
                  <a:p>
                    <a:pPr>
                      <a:defRPr sz="1200" b="0">
                        <a:solidFill>
                          <a:srgbClr val="3D96AE"/>
                        </a:solidFill>
                      </a:defRPr>
                    </a:pPr>
                    <a:fld id="{D23DD246-43AB-4774-8344-D09B721D98F0}" type="VALUE">
                      <a:rPr lang="en-US" altLang="ja-JP" sz="1200" b="0" baseline="0">
                        <a:solidFill>
                          <a:srgbClr val="3D96AE"/>
                        </a:solidFill>
                      </a:rPr>
                      <a:pPr>
                        <a:defRPr sz="1200" b="0">
                          <a:solidFill>
                            <a:srgbClr val="3D96AE"/>
                          </a:solidFill>
                        </a:defRPr>
                      </a:pPr>
                      <a:t>[値]</a:t>
                    </a:fld>
                    <a:endParaRPr lang="ja-JP" altLang="en-US"/>
                  </a:p>
                </c:rich>
              </c:tx>
              <c:numFmt formatCode="&quot;&lt;&quot;##.0%;[Black]\&lt;\-##.0%&quot;&gt;&quot;" sourceLinked="0"/>
              <c:spPr>
                <a:noFill/>
                <a:ln>
                  <a:noFill/>
                </a:ln>
                <a:effectLst/>
              </c:spP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11-DE52-43B9-963C-B42FE0EBAB7F}"/>
                </c:ext>
              </c:extLst>
            </c:dLbl>
            <c:dLbl>
              <c:idx val="5"/>
              <c:layout>
                <c:manualLayout>
                  <c:x val="0.59090831359649765"/>
                  <c:y val="0.49252528183859107"/>
                </c:manualLayout>
              </c:layout>
              <c:tx>
                <c:rich>
                  <a:bodyPr wrap="square" lIns="38100" tIns="19050" rIns="38100" bIns="19050" anchor="ctr">
                    <a:spAutoFit/>
                  </a:bodyPr>
                  <a:lstStyle/>
                  <a:p>
                    <a:pPr>
                      <a:defRPr sz="1200">
                        <a:solidFill>
                          <a:srgbClr val="F79646"/>
                        </a:solidFill>
                      </a:defRPr>
                    </a:pPr>
                    <a:fld id="{01DB3C14-8B65-4522-B00A-980EBDE72F03}" type="VALUE">
                      <a:rPr lang="en-US" altLang="ja-JP" sz="1200" baseline="0">
                        <a:solidFill>
                          <a:srgbClr val="F79646"/>
                        </a:solidFill>
                      </a:rPr>
                      <a:pPr>
                        <a:defRPr sz="1200">
                          <a:solidFill>
                            <a:srgbClr val="F79646"/>
                          </a:solidFill>
                        </a:defRPr>
                      </a:pPr>
                      <a:t>[値]</a:t>
                    </a:fld>
                    <a:endParaRPr lang="ja-JP" altLang="en-US"/>
                  </a:p>
                </c:rich>
              </c:tx>
              <c:numFmt formatCode="&quot;&lt;&quot;##.0%;[Black]\&lt;\-##.0%&quot;&gt;&quot;" sourceLinked="0"/>
              <c:spPr>
                <a:noFill/>
                <a:ln>
                  <a:noFill/>
                </a:ln>
                <a:effectLst/>
              </c:spP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13-DE52-43B9-963C-B42FE0EBAB7F}"/>
                </c:ext>
              </c:extLst>
            </c:dLbl>
            <c:dLbl>
              <c:idx val="6"/>
              <c:layout>
                <c:manualLayout>
                  <c:x val="0.56806143945762155"/>
                  <c:y val="0.63797622283815514"/>
                </c:manualLayout>
              </c:layout>
              <c:tx>
                <c:rich>
                  <a:bodyPr wrap="square" lIns="38100" tIns="19050" rIns="38100" bIns="19050" anchor="ctr" anchorCtr="0">
                    <a:noAutofit/>
                  </a:bodyPr>
                  <a:lstStyle/>
                  <a:p>
                    <a:pPr algn="l">
                      <a:defRPr sz="1200">
                        <a:solidFill>
                          <a:schemeClr val="accent1">
                            <a:lumMod val="60000"/>
                            <a:lumOff val="40000"/>
                          </a:schemeClr>
                        </a:solidFill>
                        <a:latin typeface="+mn-lt"/>
                      </a:defRPr>
                    </a:pPr>
                    <a:fld id="{69380A69-A663-4C5C-BEF5-B727C921AEB2}" type="VALUE">
                      <a:rPr lang="en-US" altLang="ja-JP" sz="1200" baseline="0">
                        <a:solidFill>
                          <a:schemeClr val="accent1">
                            <a:lumMod val="60000"/>
                            <a:lumOff val="40000"/>
                          </a:schemeClr>
                        </a:solidFill>
                        <a:latin typeface="+mn-lt"/>
                      </a:rPr>
                      <a:pPr algn="l">
                        <a:defRPr sz="1200">
                          <a:solidFill>
                            <a:schemeClr val="accent1">
                              <a:lumMod val="60000"/>
                              <a:lumOff val="40000"/>
                            </a:schemeClr>
                          </a:solidFill>
                          <a:latin typeface="+mn-lt"/>
                        </a:defRPr>
                      </a:pPr>
                      <a:t>[値]</a:t>
                    </a:fld>
                    <a:endParaRPr lang="ja-JP" altLang="en-US"/>
                  </a:p>
                </c:rich>
              </c:tx>
              <c:numFmt formatCode="\&lt;#0.0%;[Red]\&lt;\-#0.0%\&gt;" sourceLinked="0"/>
              <c:spPr>
                <a:noFill/>
                <a:ln>
                  <a:noFill/>
                </a:ln>
                <a:effectLst/>
              </c:spPr>
              <c:showLegendKey val="0"/>
              <c:showVal val="1"/>
              <c:showCatName val="0"/>
              <c:showSerName val="0"/>
              <c:showPercent val="0"/>
              <c:showBubbleSize val="0"/>
              <c:separator>
</c:separator>
              <c:extLst>
                <c:ext xmlns:c15="http://schemas.microsoft.com/office/drawing/2012/chart" uri="{CE6537A1-D6FC-4f65-9D91-7224C49458BB}">
                  <c15:layout>
                    <c:manualLayout>
                      <c:w val="0.10433267083648652"/>
                      <c:h val="2.9790113805539694E-2"/>
                    </c:manualLayout>
                  </c15:layout>
                  <c15:dlblFieldTable/>
                  <c15:showDataLabelsRange val="0"/>
                </c:ext>
                <c:ext xmlns:c16="http://schemas.microsoft.com/office/drawing/2014/chart" uri="{C3380CC4-5D6E-409C-BE32-E72D297353CC}">
                  <c16:uniqueId val="{0000000D-DE52-43B9-963C-B42FE0EBAB7F}"/>
                </c:ext>
              </c:extLst>
            </c:dLbl>
            <c:dLbl>
              <c:idx val="7"/>
              <c:layout>
                <c:manualLayout>
                  <c:x val="0.53405808625211337"/>
                  <c:y val="0.46231284468024852"/>
                </c:manualLayout>
              </c:layout>
              <c:tx>
                <c:rich>
                  <a:bodyPr wrap="square" lIns="38100" tIns="19050" rIns="38100" bIns="19050" anchor="ctr">
                    <a:noAutofit/>
                  </a:bodyPr>
                  <a:lstStyle/>
                  <a:p>
                    <a:pPr>
                      <a:defRPr sz="1200">
                        <a:solidFill>
                          <a:srgbClr val="4A452A"/>
                        </a:solidFill>
                        <a:latin typeface="+mn-lt"/>
                      </a:defRPr>
                    </a:pPr>
                    <a:fld id="{F4A2D953-3C75-4560-91FC-2F688FE59705}" type="VALUE">
                      <a:rPr lang="en-US" altLang="ja-JP" sz="1200" baseline="0">
                        <a:solidFill>
                          <a:srgbClr val="4A452A"/>
                        </a:solidFill>
                        <a:latin typeface="+mn-lt"/>
                      </a:rPr>
                      <a:pPr>
                        <a:defRPr sz="1200">
                          <a:solidFill>
                            <a:srgbClr val="4A452A"/>
                          </a:solidFill>
                          <a:latin typeface="+mn-lt"/>
                        </a:defRPr>
                      </a:pPr>
                      <a:t>[値]</a:t>
                    </a:fld>
                    <a:endParaRPr lang="ja-JP" altLang="en-US"/>
                  </a:p>
                </c:rich>
              </c:tx>
              <c:numFmt formatCode="&quot;&lt;&quot;##.0%;[Black]\&lt;\-##.0%&quot;&gt;&quot;" sourceLinked="0"/>
              <c:spPr>
                <a:noFill/>
                <a:ln>
                  <a:noFill/>
                </a:ln>
                <a:effectLst/>
              </c:spPr>
              <c:showLegendKey val="0"/>
              <c:showVal val="1"/>
              <c:showCatName val="0"/>
              <c:showSerName val="0"/>
              <c:showPercent val="0"/>
              <c:showBubbleSize val="0"/>
              <c:separator>
</c:separator>
              <c:extLst>
                <c:ext xmlns:c15="http://schemas.microsoft.com/office/drawing/2012/chart" uri="{CE6537A1-D6FC-4f65-9D91-7224C49458BB}">
                  <c15:layout>
                    <c:manualLayout>
                      <c:w val="9.0329069472107462E-2"/>
                      <c:h val="2.6463466024084937E-2"/>
                    </c:manualLayout>
                  </c15:layout>
                  <c15:dlblFieldTable/>
                  <c15:showDataLabelsRange val="0"/>
                </c:ext>
                <c:ext xmlns:c16="http://schemas.microsoft.com/office/drawing/2014/chart" uri="{C3380CC4-5D6E-409C-BE32-E72D297353CC}">
                  <c16:uniqueId val="{0000000C-DE52-43B9-963C-B42FE0EBAB7F}"/>
                </c:ext>
              </c:extLst>
            </c:dLbl>
            <c:dLbl>
              <c:idx val="8"/>
              <c:layout>
                <c:manualLayout>
                  <c:x val="0.47813892557328719"/>
                  <c:y val="0.42173920760435984"/>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176F-4D5F-8416-2B2BB8A8EA06}"/>
                </c:ext>
              </c:extLst>
            </c:dLbl>
            <c:numFmt formatCode="&quot;&lt;&quot;##.0%;[Black]\&lt;\-##.0%&quot;&gt;&quot;" sourceLinked="0"/>
            <c:spPr>
              <a:noFill/>
              <a:ln>
                <a:noFill/>
              </a:ln>
              <a:effectLst/>
            </c:spPr>
            <c:txPr>
              <a:bodyPr wrap="square" lIns="38100" tIns="19050" rIns="38100" bIns="19050" anchor="ctr">
                <a:spAutoFit/>
              </a:bodyPr>
              <a:lstStyle/>
              <a:p>
                <a:pPr>
                  <a:defRPr sz="12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'3.Allocated_CO2-Sector'!$BC$82:$BC$89</c:f>
              <c:numCache>
                <c:formatCode>#,##0.0%;[Red]\-#,##0.0%</c:formatCode>
                <c:ptCount val="8"/>
                <c:pt idx="0">
                  <c:v>-9.586567779075339E-2</c:v>
                </c:pt>
                <c:pt idx="1">
                  <c:v>-0.14708233322565245</c:v>
                </c:pt>
                <c:pt idx="2">
                  <c:v>-6.1880030013393705E-2</c:v>
                </c:pt>
                <c:pt idx="3">
                  <c:v>-0.16831196042919461</c:v>
                </c:pt>
                <c:pt idx="4">
                  <c:v>-0.20197758099034002</c:v>
                </c:pt>
                <c:pt idx="5">
                  <c:v>-5.0620439648808024E-2</c:v>
                </c:pt>
                <c:pt idx="6" formatCode="#,##0.00%;[Red]\-#,##0.00%">
                  <c:v>-6.7945799180864075E-3</c:v>
                </c:pt>
                <c:pt idx="7">
                  <c:v>-0.11519276333342887</c:v>
                </c:pt>
              </c:numCache>
            </c:numRef>
          </c:val>
          <c:smooth val="0"/>
          <c:extLst>
            <c:ext xmlns:c16="http://schemas.microsoft.com/office/drawing/2014/chart" uri="{C3380CC4-5D6E-409C-BE32-E72D297353CC}">
              <c16:uniqueId val="{00000003-DE52-43B9-963C-B42FE0EBAB7F}"/>
            </c:ext>
          </c:extLst>
        </c:ser>
        <c:dLbls>
          <c:showLegendKey val="0"/>
          <c:showVal val="0"/>
          <c:showCatName val="0"/>
          <c:showSerName val="0"/>
          <c:showPercent val="0"/>
          <c:showBubbleSize val="0"/>
        </c:dLbls>
        <c:marker val="1"/>
        <c:smooth val="0"/>
        <c:axId val="593178088"/>
        <c:axId val="593172184"/>
      </c:lineChart>
      <c:catAx>
        <c:axId val="179901568"/>
        <c:scaling>
          <c:orientation val="minMax"/>
        </c:scaling>
        <c:delete val="0"/>
        <c:axPos val="b"/>
        <c:numFmt formatCode="General" sourceLinked="1"/>
        <c:majorTickMark val="out"/>
        <c:minorTickMark val="none"/>
        <c:tickLblPos val="nextTo"/>
        <c:txPr>
          <a:bodyPr rot="-5400000" vert="horz"/>
          <a:lstStyle/>
          <a:p>
            <a:pPr>
              <a:defRPr sz="1200"/>
            </a:pPr>
            <a:endParaRPr lang="ja-JP"/>
          </a:p>
        </c:txPr>
        <c:crossAx val="179903104"/>
        <c:crosses val="autoZero"/>
        <c:auto val="1"/>
        <c:lblAlgn val="ctr"/>
        <c:lblOffset val="100"/>
        <c:noMultiLvlLbl val="0"/>
      </c:catAx>
      <c:valAx>
        <c:axId val="179903104"/>
        <c:scaling>
          <c:orientation val="minMax"/>
          <c:max val="550"/>
          <c:min val="0"/>
        </c:scaling>
        <c:delete val="0"/>
        <c:axPos val="l"/>
        <c:numFmt formatCode="#,##0_ " sourceLinked="0"/>
        <c:majorTickMark val="out"/>
        <c:minorTickMark val="none"/>
        <c:tickLblPos val="nextTo"/>
        <c:txPr>
          <a:bodyPr/>
          <a:lstStyle/>
          <a:p>
            <a:pPr>
              <a:defRPr sz="1200"/>
            </a:pPr>
            <a:endParaRPr lang="ja-JP"/>
          </a:p>
        </c:txPr>
        <c:crossAx val="179901568"/>
        <c:crosses val="autoZero"/>
        <c:crossBetween val="between"/>
      </c:valAx>
      <c:valAx>
        <c:axId val="593172184"/>
        <c:scaling>
          <c:orientation val="minMax"/>
        </c:scaling>
        <c:delete val="0"/>
        <c:axPos val="r"/>
        <c:numFmt formatCode="#,##0.0%;[Red]\-#,##0.0%" sourceLinked="1"/>
        <c:majorTickMark val="out"/>
        <c:minorTickMark val="none"/>
        <c:tickLblPos val="none"/>
        <c:spPr>
          <a:noFill/>
          <a:ln>
            <a:noFill/>
          </a:ln>
        </c:spPr>
        <c:crossAx val="593178088"/>
        <c:crosses val="max"/>
        <c:crossBetween val="between"/>
      </c:valAx>
      <c:catAx>
        <c:axId val="593178088"/>
        <c:scaling>
          <c:orientation val="minMax"/>
        </c:scaling>
        <c:delete val="1"/>
        <c:axPos val="b"/>
        <c:majorTickMark val="out"/>
        <c:minorTickMark val="none"/>
        <c:tickLblPos val="nextTo"/>
        <c:crossAx val="593172184"/>
        <c:crosses val="autoZero"/>
        <c:auto val="1"/>
        <c:lblAlgn val="ctr"/>
        <c:lblOffset val="100"/>
        <c:noMultiLvlLbl val="0"/>
      </c:catAx>
    </c:plotArea>
    <c:plotVisOnly val="1"/>
    <c:dispBlanksAs val="gap"/>
    <c:showDLblsOverMax val="0"/>
  </c:chart>
  <c:spPr>
    <a:solidFill>
      <a:schemeClr val="bg1"/>
    </a:solidFill>
    <a:ln>
      <a:noFill/>
    </a:ln>
  </c:spPr>
  <c:printSettings>
    <c:headerFooter/>
    <c:pageMargins b="0.75000000000000056" l="0.70000000000000051" r="0.70000000000000051" t="0.75000000000000056" header="0.30000000000000027" footer="0.30000000000000027"/>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3353338934121876"/>
          <c:y val="0.20400000000000001"/>
          <c:w val="0.56481961298153893"/>
          <c:h val="0.61455768618934614"/>
        </c:manualLayout>
      </c:layout>
      <c:doughnutChart>
        <c:varyColors val="1"/>
        <c:ser>
          <c:idx val="2"/>
          <c:order val="0"/>
          <c:tx>
            <c:strRef>
              <c:f>'リンク切公表時非表示（グラフの添え物）'!$AP$25</c:f>
              <c:strCache>
                <c:ptCount val="1"/>
                <c:pt idx="0">
                  <c:v>2005年度</c:v>
                </c:pt>
              </c:strCache>
            </c:strRef>
          </c:tx>
          <c:spPr>
            <a:noFill/>
            <a:ln>
              <a:noFill/>
            </a:ln>
          </c:spPr>
          <c:dLbls>
            <c:dLbl>
              <c:idx val="0"/>
              <c:layout>
                <c:manualLayout>
                  <c:x val="1.4991084659618506E-3"/>
                  <c:y val="-9.4076225913356445E-2"/>
                </c:manualLayout>
              </c:layout>
              <c:spPr>
                <a:noFill/>
                <a:ln>
                  <a:noFill/>
                </a:ln>
                <a:effectLst/>
              </c:spPr>
              <c:txPr>
                <a:bodyPr wrap="square" lIns="38100" tIns="19050" rIns="38100" bIns="19050" anchor="ctr">
                  <a:noAutofit/>
                </a:bodyPr>
                <a:lstStyle/>
                <a:p>
                  <a:pPr>
                    <a:defRPr sz="1100"/>
                  </a:pPr>
                  <a:endParaRPr lang="ja-JP"/>
                </a:p>
              </c:txPr>
              <c:showLegendKey val="0"/>
              <c:showVal val="1"/>
              <c:showCatName val="0"/>
              <c:showSerName val="1"/>
              <c:showPercent val="0"/>
              <c:showBubbleSize val="0"/>
              <c:separator>
</c:separator>
              <c:extLst>
                <c:ext xmlns:c15="http://schemas.microsoft.com/office/drawing/2012/chart" uri="{CE6537A1-D6FC-4f65-9D91-7224C49458BB}">
                  <c15:layout>
                    <c:manualLayout>
                      <c:w val="0.49235575064239079"/>
                      <c:h val="0.11059056732967959"/>
                    </c:manualLayout>
                  </c15:layout>
                </c:ext>
                <c:ext xmlns:c16="http://schemas.microsoft.com/office/drawing/2014/chart" uri="{C3380CC4-5D6E-409C-BE32-E72D297353CC}">
                  <c16:uniqueId val="{00000001-BEBF-406B-8245-62793400769C}"/>
                </c:ext>
              </c:extLst>
            </c:dLbl>
            <c:spPr>
              <a:noFill/>
              <a:ln>
                <a:noFill/>
              </a:ln>
              <a:effectLst/>
            </c:spPr>
            <c:showLegendKey val="0"/>
            <c:showVal val="1"/>
            <c:showCatName val="0"/>
            <c:showSerName val="1"/>
            <c:showPercent val="0"/>
            <c:showBubbleSize val="0"/>
            <c:separator>
</c:separator>
            <c:showLeaderLines val="0"/>
            <c:extLst>
              <c:ext xmlns:c15="http://schemas.microsoft.com/office/drawing/2012/chart" uri="{CE6537A1-D6FC-4f65-9D91-7224C49458BB}"/>
            </c:extLst>
          </c:dLbls>
          <c:cat>
            <c:strRef>
              <c:f>'リンク切公表時非表示（グラフの添え物）'!$W$25:$W$33</c:f>
              <c:strCache>
                <c:ptCount val="9"/>
                <c:pt idx="0">
                  <c:v>エネルギー転換部門
（製油所、発電所等）</c:v>
                </c:pt>
                <c:pt idx="1">
                  <c:v>産業部門
（工場等）</c:v>
                </c:pt>
                <c:pt idx="2">
                  <c:v>運輸部門
（自動車等）</c:v>
                </c:pt>
                <c:pt idx="3">
                  <c:v>業務その他部門
（商業･ｻｰﾋﾞｽ･事業所等）</c:v>
                </c:pt>
                <c:pt idx="4">
                  <c:v>家庭部門</c:v>
                </c:pt>
                <c:pt idx="5">
                  <c:v>工業プロセス及び製品の使用</c:v>
                </c:pt>
                <c:pt idx="6">
                  <c:v>廃棄物
（焼却等）</c:v>
                </c:pt>
                <c:pt idx="7">
                  <c:v>その他
（農業・間接CO2等）</c:v>
                </c:pt>
                <c:pt idx="8">
                  <c:v> 電気熱配分誤差</c:v>
                </c:pt>
              </c:strCache>
            </c:strRef>
          </c:cat>
          <c:val>
            <c:numRef>
              <c:f>'リンク切公表時非表示（グラフの添え物）'!$AP$26</c:f>
              <c:numCache>
                <c:formatCode>##"億"#,###"万トン"</c:formatCode>
                <c:ptCount val="1"/>
                <c:pt idx="0">
                  <c:v>129300</c:v>
                </c:pt>
              </c:numCache>
            </c:numRef>
          </c:val>
          <c:extLst>
            <c:ext xmlns:c16="http://schemas.microsoft.com/office/drawing/2014/chart" uri="{C3380CC4-5D6E-409C-BE32-E72D297353CC}">
              <c16:uniqueId val="{00000000-BEBF-406B-8245-62793400769C}"/>
            </c:ext>
          </c:extLst>
        </c:ser>
        <c:ser>
          <c:idx val="0"/>
          <c:order val="1"/>
          <c:tx>
            <c:strRef>
              <c:f>'4.CO2-Share'!$C$4</c:f>
              <c:strCache>
                <c:ptCount val="1"/>
                <c:pt idx="0">
                  <c:v>■【電気・熱配分前】</c:v>
                </c:pt>
              </c:strCache>
            </c:strRef>
          </c:tx>
          <c:spPr>
            <a:ln>
              <a:solidFill>
                <a:sysClr val="windowText" lastClr="000000"/>
              </a:solidFill>
            </a:ln>
          </c:spPr>
          <c:dPt>
            <c:idx val="0"/>
            <c:bubble3D val="0"/>
            <c:spPr>
              <a:solidFill>
                <a:srgbClr val="9999FF"/>
              </a:solidFill>
              <a:ln>
                <a:solidFill>
                  <a:sysClr val="windowText" lastClr="000000"/>
                </a:solidFill>
              </a:ln>
            </c:spPr>
            <c:extLst>
              <c:ext xmlns:c16="http://schemas.microsoft.com/office/drawing/2014/chart" uri="{C3380CC4-5D6E-409C-BE32-E72D297353CC}">
                <c16:uniqueId val="{00000009-ACC9-47A9-B82F-42385754E875}"/>
              </c:ext>
            </c:extLst>
          </c:dPt>
          <c:dPt>
            <c:idx val="1"/>
            <c:bubble3D val="0"/>
            <c:spPr>
              <a:solidFill>
                <a:srgbClr val="993366"/>
              </a:solidFill>
              <a:ln>
                <a:solidFill>
                  <a:sysClr val="windowText" lastClr="000000"/>
                </a:solidFill>
              </a:ln>
            </c:spPr>
            <c:extLst>
              <c:ext xmlns:c16="http://schemas.microsoft.com/office/drawing/2014/chart" uri="{C3380CC4-5D6E-409C-BE32-E72D297353CC}">
                <c16:uniqueId val="{0000000A-ACC9-47A9-B82F-42385754E875}"/>
              </c:ext>
            </c:extLst>
          </c:dPt>
          <c:dPt>
            <c:idx val="2"/>
            <c:bubble3D val="0"/>
            <c:spPr>
              <a:solidFill>
                <a:srgbClr val="FFFFCC"/>
              </a:solidFill>
              <a:ln>
                <a:solidFill>
                  <a:sysClr val="windowText" lastClr="000000"/>
                </a:solidFill>
              </a:ln>
            </c:spPr>
            <c:extLst>
              <c:ext xmlns:c16="http://schemas.microsoft.com/office/drawing/2014/chart" uri="{C3380CC4-5D6E-409C-BE32-E72D297353CC}">
                <c16:uniqueId val="{0000000B-ACC9-47A9-B82F-42385754E875}"/>
              </c:ext>
            </c:extLst>
          </c:dPt>
          <c:dPt>
            <c:idx val="3"/>
            <c:bubble3D val="0"/>
            <c:spPr>
              <a:solidFill>
                <a:srgbClr val="C0C0C0"/>
              </a:solidFill>
              <a:ln>
                <a:solidFill>
                  <a:sysClr val="windowText" lastClr="000000"/>
                </a:solidFill>
              </a:ln>
            </c:spPr>
            <c:extLst>
              <c:ext xmlns:c16="http://schemas.microsoft.com/office/drawing/2014/chart" uri="{C3380CC4-5D6E-409C-BE32-E72D297353CC}">
                <c16:uniqueId val="{0000000C-ACC9-47A9-B82F-42385754E875}"/>
              </c:ext>
            </c:extLst>
          </c:dPt>
          <c:dPt>
            <c:idx val="4"/>
            <c:bubble3D val="0"/>
            <c:spPr>
              <a:solidFill>
                <a:srgbClr val="333399"/>
              </a:solidFill>
              <a:ln>
                <a:solidFill>
                  <a:sysClr val="windowText" lastClr="000000"/>
                </a:solidFill>
              </a:ln>
            </c:spPr>
            <c:extLst>
              <c:ext xmlns:c16="http://schemas.microsoft.com/office/drawing/2014/chart" uri="{C3380CC4-5D6E-409C-BE32-E72D297353CC}">
                <c16:uniqueId val="{0000000D-ACC9-47A9-B82F-42385754E875}"/>
              </c:ext>
            </c:extLst>
          </c:dPt>
          <c:dPt>
            <c:idx val="5"/>
            <c:bubble3D val="0"/>
            <c:spPr>
              <a:solidFill>
                <a:srgbClr val="FF8080"/>
              </a:solidFill>
              <a:ln>
                <a:solidFill>
                  <a:sysClr val="windowText" lastClr="000000"/>
                </a:solidFill>
              </a:ln>
            </c:spPr>
            <c:extLst>
              <c:ext xmlns:c16="http://schemas.microsoft.com/office/drawing/2014/chart" uri="{C3380CC4-5D6E-409C-BE32-E72D297353CC}">
                <c16:uniqueId val="{0000000E-ACC9-47A9-B82F-42385754E875}"/>
              </c:ext>
            </c:extLst>
          </c:dPt>
          <c:dPt>
            <c:idx val="7"/>
            <c:bubble3D val="0"/>
            <c:spPr>
              <a:solidFill>
                <a:srgbClr val="3366FF"/>
              </a:solidFill>
              <a:ln>
                <a:solidFill>
                  <a:sysClr val="windowText" lastClr="000000"/>
                </a:solidFill>
              </a:ln>
            </c:spPr>
            <c:extLst>
              <c:ext xmlns:c16="http://schemas.microsoft.com/office/drawing/2014/chart" uri="{C3380CC4-5D6E-409C-BE32-E72D297353CC}">
                <c16:uniqueId val="{0000000F-ACC9-47A9-B82F-42385754E875}"/>
              </c:ext>
            </c:extLst>
          </c:dPt>
          <c:dLbls>
            <c:dLbl>
              <c:idx val="0"/>
              <c:layout>
                <c:manualLayout>
                  <c:x val="0.19130795748666263"/>
                  <c:y val="-0.16789146394052024"/>
                </c:manualLayout>
              </c:layout>
              <c:showLegendKey val="0"/>
              <c:showVal val="1"/>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9-ACC9-47A9-B82F-42385754E875}"/>
                </c:ext>
              </c:extLst>
            </c:dLbl>
            <c:dLbl>
              <c:idx val="1"/>
              <c:layout>
                <c:manualLayout>
                  <c:x val="0.36151813187704568"/>
                  <c:y val="-9.5529849064909286E-2"/>
                </c:manualLayout>
              </c:layout>
              <c:showLegendKey val="0"/>
              <c:showVal val="1"/>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A-ACC9-47A9-B82F-42385754E875}"/>
                </c:ext>
              </c:extLst>
            </c:dLbl>
            <c:dLbl>
              <c:idx val="2"/>
              <c:layout>
                <c:manualLayout>
                  <c:x val="-2.3413725376218549E-2"/>
                  <c:y val="0.3727999999999998"/>
                </c:manualLayout>
              </c:layout>
              <c:showLegendKey val="0"/>
              <c:showVal val="1"/>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B-ACC9-47A9-B82F-42385754E875}"/>
                </c:ext>
              </c:extLst>
            </c:dLbl>
            <c:dLbl>
              <c:idx val="3"/>
              <c:layout>
                <c:manualLayout>
                  <c:x val="-0.21513298150350182"/>
                  <c:y val="0.43429199632227306"/>
                </c:manualLayout>
              </c:layout>
              <c:showLegendKey val="0"/>
              <c:showVal val="1"/>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C-ACC9-47A9-B82F-42385754E875}"/>
                </c:ext>
              </c:extLst>
            </c:dLbl>
            <c:dLbl>
              <c:idx val="4"/>
              <c:layout>
                <c:manualLayout>
                  <c:x val="-0.29733672533923733"/>
                  <c:y val="8.3509701195308372E-2"/>
                </c:manualLayout>
              </c:layout>
              <c:numFmt formatCode="\(0.0%\)" sourceLinked="0"/>
              <c:spPr>
                <a:noFill/>
                <a:ln>
                  <a:noFill/>
                </a:ln>
                <a:effectLst/>
              </c:spPr>
              <c:txPr>
                <a:bodyPr wrap="square" lIns="38100" tIns="19050" rIns="38100" bIns="19050" anchor="ctr">
                  <a:noAutofit/>
                </a:bodyPr>
                <a:lstStyle/>
                <a:p>
                  <a:pPr>
                    <a:defRPr sz="1000"/>
                  </a:pPr>
                  <a:endParaRPr lang="ja-JP"/>
                </a:p>
              </c:txPr>
              <c:showLegendKey val="0"/>
              <c:showVal val="1"/>
              <c:showCatName val="0"/>
              <c:showSerName val="0"/>
              <c:showPercent val="0"/>
              <c:showBubbleSize val="0"/>
              <c:separator>
</c:separator>
              <c:extLst>
                <c:ext xmlns:c15="http://schemas.microsoft.com/office/drawing/2012/chart" uri="{CE6537A1-D6FC-4f65-9D91-7224C49458BB}">
                  <c15:layout>
                    <c:manualLayout>
                      <c:w val="0.11530449148496433"/>
                      <c:h val="4.8815387927213787E-2"/>
                    </c:manualLayout>
                  </c15:layout>
                </c:ext>
                <c:ext xmlns:c16="http://schemas.microsoft.com/office/drawing/2014/chart" uri="{C3380CC4-5D6E-409C-BE32-E72D297353CC}">
                  <c16:uniqueId val="{0000000D-ACC9-47A9-B82F-42385754E875}"/>
                </c:ext>
              </c:extLst>
            </c:dLbl>
            <c:dLbl>
              <c:idx val="5"/>
              <c:layout>
                <c:manualLayout>
                  <c:x val="-0.29018711969596905"/>
                  <c:y val="-5.1451152803229115E-2"/>
                </c:manualLayout>
              </c:layout>
              <c:showLegendKey val="0"/>
              <c:showVal val="1"/>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E-ACC9-47A9-B82F-42385754E875}"/>
                </c:ext>
              </c:extLst>
            </c:dLbl>
            <c:dLbl>
              <c:idx val="6"/>
              <c:layout>
                <c:manualLayout>
                  <c:x val="-0.19427320653094637"/>
                  <c:y val="-0.17631783049018515"/>
                </c:manualLayout>
              </c:layout>
              <c:numFmt formatCode="\(0.0%\)" sourceLinked="0"/>
              <c:spPr>
                <a:noFill/>
                <a:ln>
                  <a:noFill/>
                </a:ln>
                <a:effectLst/>
              </c:spPr>
              <c:txPr>
                <a:bodyPr wrap="square" lIns="38100" tIns="19050" rIns="38100" bIns="19050" anchor="ctr">
                  <a:noAutofit/>
                </a:bodyPr>
                <a:lstStyle/>
                <a:p>
                  <a:pPr>
                    <a:defRPr sz="1000"/>
                  </a:pPr>
                  <a:endParaRPr lang="ja-JP"/>
                </a:p>
              </c:txPr>
              <c:showLegendKey val="0"/>
              <c:showVal val="1"/>
              <c:showCatName val="0"/>
              <c:showSerName val="0"/>
              <c:showPercent val="0"/>
              <c:showBubbleSize val="0"/>
              <c:separator>
</c:separator>
              <c:extLst>
                <c:ext xmlns:c15="http://schemas.microsoft.com/office/drawing/2012/chart" uri="{CE6537A1-D6FC-4f65-9D91-7224C49458BB}">
                  <c15:layout>
                    <c:manualLayout>
                      <c:w val="0.13282687873247856"/>
                      <c:h val="4.8350859217783933E-2"/>
                    </c:manualLayout>
                  </c15:layout>
                </c:ext>
                <c:ext xmlns:c16="http://schemas.microsoft.com/office/drawing/2014/chart" uri="{C3380CC4-5D6E-409C-BE32-E72D297353CC}">
                  <c16:uniqueId val="{00000010-ACC9-47A9-B82F-42385754E875}"/>
                </c:ext>
              </c:extLst>
            </c:dLbl>
            <c:dLbl>
              <c:idx val="7"/>
              <c:layout>
                <c:manualLayout>
                  <c:x val="2.9893553920518193E-2"/>
                  <c:y val="-0.1860172572071867"/>
                </c:manualLayout>
              </c:layout>
              <c:numFmt formatCode="0.0%" sourceLinked="0"/>
              <c:spPr>
                <a:noFill/>
                <a:ln>
                  <a:noFill/>
                </a:ln>
                <a:effectLst/>
              </c:spPr>
              <c:txPr>
                <a:bodyPr wrap="square" lIns="38100" tIns="19050" rIns="38100" bIns="19050" anchor="ctr">
                  <a:noAutofit/>
                </a:bodyPr>
                <a:lstStyle/>
                <a:p>
                  <a:pPr>
                    <a:defRPr sz="1000"/>
                  </a:pPr>
                  <a:endParaRPr lang="ja-JP"/>
                </a:p>
              </c:txPr>
              <c:showLegendKey val="0"/>
              <c:showVal val="1"/>
              <c:showCatName val="0"/>
              <c:showSerName val="0"/>
              <c:showPercent val="0"/>
              <c:showBubbleSize val="0"/>
              <c:separator>
</c:separator>
              <c:extLst>
                <c:ext xmlns:c15="http://schemas.microsoft.com/office/drawing/2012/chart" uri="{CE6537A1-D6FC-4f65-9D91-7224C49458BB}">
                  <c15:layout>
                    <c:manualLayout>
                      <c:w val="0.12730788819248218"/>
                      <c:h val="5.250920648661591E-2"/>
                    </c:manualLayout>
                  </c15:layout>
                </c:ext>
                <c:ext xmlns:c16="http://schemas.microsoft.com/office/drawing/2014/chart" uri="{C3380CC4-5D6E-409C-BE32-E72D297353CC}">
                  <c16:uniqueId val="{0000000F-ACC9-47A9-B82F-42385754E875}"/>
                </c:ext>
              </c:extLst>
            </c:dLbl>
            <c:numFmt formatCode="\(0.0%\)" sourceLinked="0"/>
            <c:spPr>
              <a:noFill/>
              <a:ln>
                <a:noFill/>
              </a:ln>
              <a:effectLst/>
            </c:spPr>
            <c:txPr>
              <a:bodyPr wrap="square" lIns="38100" tIns="19050" rIns="38100" bIns="19050" anchor="ctr">
                <a:spAutoFit/>
              </a:bodyPr>
              <a:lstStyle/>
              <a:p>
                <a:pPr>
                  <a:defRPr sz="1000"/>
                </a:pPr>
                <a:endParaRPr lang="ja-JP"/>
              </a:p>
            </c:txPr>
            <c:showLegendKey val="0"/>
            <c:showVal val="1"/>
            <c:showCatName val="0"/>
            <c:showSerName val="0"/>
            <c:showPercent val="0"/>
            <c:showBubbleSize val="0"/>
            <c:separator>
</c:separator>
            <c:showLeaderLines val="0"/>
            <c:extLst>
              <c:ext xmlns:c15="http://schemas.microsoft.com/office/drawing/2012/chart" uri="{CE6537A1-D6FC-4f65-9D91-7224C49458BB}"/>
            </c:extLst>
          </c:dLbls>
          <c:cat>
            <c:strRef>
              <c:f>'リンク切公表時非表示（グラフの添え物）'!$W$25:$W$33</c:f>
              <c:strCache>
                <c:ptCount val="9"/>
                <c:pt idx="0">
                  <c:v>エネルギー転換部門
（製油所、発電所等）</c:v>
                </c:pt>
                <c:pt idx="1">
                  <c:v>産業部門
（工場等）</c:v>
                </c:pt>
                <c:pt idx="2">
                  <c:v>運輸部門
（自動車等）</c:v>
                </c:pt>
                <c:pt idx="3">
                  <c:v>業務その他部門
（商業･ｻｰﾋﾞｽ･事業所等）</c:v>
                </c:pt>
                <c:pt idx="4">
                  <c:v>家庭部門</c:v>
                </c:pt>
                <c:pt idx="5">
                  <c:v>工業プロセス及び製品の使用</c:v>
                </c:pt>
                <c:pt idx="6">
                  <c:v>廃棄物
（焼却等）</c:v>
                </c:pt>
                <c:pt idx="7">
                  <c:v>その他
（農業・間接CO2等）</c:v>
                </c:pt>
                <c:pt idx="8">
                  <c:v> 電気熱配分誤差</c:v>
                </c:pt>
              </c:strCache>
            </c:strRef>
          </c:cat>
          <c:val>
            <c:numRef>
              <c:f>'4.CO2-Share'!$E$6:$E$13</c:f>
              <c:numCache>
                <c:formatCode>0.0%</c:formatCode>
                <c:ptCount val="8"/>
                <c:pt idx="0">
                  <c:v>0.32775690449008188</c:v>
                </c:pt>
                <c:pt idx="1">
                  <c:v>0.28339921201641238</c:v>
                </c:pt>
                <c:pt idx="2">
                  <c:v>0.18348504277373756</c:v>
                </c:pt>
                <c:pt idx="3">
                  <c:v>7.9109756920335755E-2</c:v>
                </c:pt>
                <c:pt idx="4">
                  <c:v>5.4425910017732615E-2</c:v>
                </c:pt>
                <c:pt idx="5">
                  <c:v>4.3824425666333225E-2</c:v>
                </c:pt>
                <c:pt idx="6">
                  <c:v>2.4473175764493271E-2</c:v>
                </c:pt>
                <c:pt idx="7">
                  <c:v>3.5255723508732474E-3</c:v>
                </c:pt>
              </c:numCache>
            </c:numRef>
          </c:val>
          <c:extLst>
            <c:ext xmlns:c16="http://schemas.microsoft.com/office/drawing/2014/chart" uri="{C3380CC4-5D6E-409C-BE32-E72D297353CC}">
              <c16:uniqueId val="{00000000-38D6-4B2C-9716-2CD031200908}"/>
            </c:ext>
          </c:extLst>
        </c:ser>
        <c:ser>
          <c:idx val="1"/>
          <c:order val="2"/>
          <c:tx>
            <c:strRef>
              <c:f>'4.CO2-Share'!$C$17</c:f>
              <c:strCache>
                <c:ptCount val="1"/>
                <c:pt idx="0">
                  <c:v>■【電気・熱配分後】</c:v>
                </c:pt>
              </c:strCache>
            </c:strRef>
          </c:tx>
          <c:spPr>
            <a:ln>
              <a:solidFill>
                <a:sysClr val="windowText" lastClr="000000"/>
              </a:solidFill>
            </a:ln>
          </c:spPr>
          <c:dPt>
            <c:idx val="0"/>
            <c:bubble3D val="0"/>
            <c:spPr>
              <a:solidFill>
                <a:srgbClr val="9999FF"/>
              </a:solidFill>
              <a:ln>
                <a:solidFill>
                  <a:sysClr val="windowText" lastClr="000000"/>
                </a:solidFill>
              </a:ln>
            </c:spPr>
            <c:extLst>
              <c:ext xmlns:c16="http://schemas.microsoft.com/office/drawing/2014/chart" uri="{C3380CC4-5D6E-409C-BE32-E72D297353CC}">
                <c16:uniqueId val="{00000000-ACC9-47A9-B82F-42385754E875}"/>
              </c:ext>
            </c:extLst>
          </c:dPt>
          <c:dPt>
            <c:idx val="1"/>
            <c:bubble3D val="0"/>
            <c:spPr>
              <a:solidFill>
                <a:srgbClr val="993366"/>
              </a:solidFill>
              <a:ln>
                <a:solidFill>
                  <a:sysClr val="windowText" lastClr="000000"/>
                </a:solidFill>
              </a:ln>
            </c:spPr>
            <c:extLst>
              <c:ext xmlns:c16="http://schemas.microsoft.com/office/drawing/2014/chart" uri="{C3380CC4-5D6E-409C-BE32-E72D297353CC}">
                <c16:uniqueId val="{00000001-ACC9-47A9-B82F-42385754E875}"/>
              </c:ext>
            </c:extLst>
          </c:dPt>
          <c:dPt>
            <c:idx val="2"/>
            <c:bubble3D val="0"/>
            <c:spPr>
              <a:solidFill>
                <a:srgbClr val="FFFFCC"/>
              </a:solidFill>
              <a:ln>
                <a:solidFill>
                  <a:sysClr val="windowText" lastClr="000000"/>
                </a:solidFill>
              </a:ln>
            </c:spPr>
            <c:extLst>
              <c:ext xmlns:c16="http://schemas.microsoft.com/office/drawing/2014/chart" uri="{C3380CC4-5D6E-409C-BE32-E72D297353CC}">
                <c16:uniqueId val="{00000002-ACC9-47A9-B82F-42385754E875}"/>
              </c:ext>
            </c:extLst>
          </c:dPt>
          <c:dPt>
            <c:idx val="3"/>
            <c:bubble3D val="0"/>
            <c:spPr>
              <a:solidFill>
                <a:srgbClr val="C0C0C0"/>
              </a:solidFill>
              <a:ln>
                <a:solidFill>
                  <a:sysClr val="windowText" lastClr="000000"/>
                </a:solidFill>
              </a:ln>
            </c:spPr>
            <c:extLst>
              <c:ext xmlns:c16="http://schemas.microsoft.com/office/drawing/2014/chart" uri="{C3380CC4-5D6E-409C-BE32-E72D297353CC}">
                <c16:uniqueId val="{00000003-ACC9-47A9-B82F-42385754E875}"/>
              </c:ext>
            </c:extLst>
          </c:dPt>
          <c:dPt>
            <c:idx val="4"/>
            <c:bubble3D val="0"/>
            <c:spPr>
              <a:solidFill>
                <a:srgbClr val="333399"/>
              </a:solidFill>
              <a:ln>
                <a:solidFill>
                  <a:sysClr val="windowText" lastClr="000000"/>
                </a:solidFill>
              </a:ln>
            </c:spPr>
            <c:extLst>
              <c:ext xmlns:c16="http://schemas.microsoft.com/office/drawing/2014/chart" uri="{C3380CC4-5D6E-409C-BE32-E72D297353CC}">
                <c16:uniqueId val="{00000004-ACC9-47A9-B82F-42385754E875}"/>
              </c:ext>
            </c:extLst>
          </c:dPt>
          <c:dPt>
            <c:idx val="5"/>
            <c:bubble3D val="0"/>
            <c:spPr>
              <a:solidFill>
                <a:srgbClr val="FF8080"/>
              </a:solidFill>
              <a:ln>
                <a:solidFill>
                  <a:sysClr val="windowText" lastClr="000000"/>
                </a:solidFill>
              </a:ln>
            </c:spPr>
            <c:extLst>
              <c:ext xmlns:c16="http://schemas.microsoft.com/office/drawing/2014/chart" uri="{C3380CC4-5D6E-409C-BE32-E72D297353CC}">
                <c16:uniqueId val="{00000005-ACC9-47A9-B82F-42385754E875}"/>
              </c:ext>
            </c:extLst>
          </c:dPt>
          <c:dPt>
            <c:idx val="7"/>
            <c:bubble3D val="0"/>
            <c:spPr>
              <a:solidFill>
                <a:srgbClr val="3366FF"/>
              </a:solidFill>
              <a:ln>
                <a:solidFill>
                  <a:sysClr val="windowText" lastClr="000000"/>
                </a:solidFill>
              </a:ln>
            </c:spPr>
            <c:extLst>
              <c:ext xmlns:c16="http://schemas.microsoft.com/office/drawing/2014/chart" uri="{C3380CC4-5D6E-409C-BE32-E72D297353CC}">
                <c16:uniqueId val="{00000007-ACC9-47A9-B82F-42385754E875}"/>
              </c:ext>
            </c:extLst>
          </c:dPt>
          <c:dLbls>
            <c:dLbl>
              <c:idx val="0"/>
              <c:layout>
                <c:manualLayout>
                  <c:x val="0.28172515173310114"/>
                  <c:y val="-8.118093614057699E-2"/>
                </c:manualLayout>
              </c:layout>
              <c:showLegendKey val="0"/>
              <c:showVal val="1"/>
              <c:showCatName val="1"/>
              <c:showSerName val="0"/>
              <c:showPercent val="0"/>
              <c:showBubbleSize val="0"/>
              <c:separator>
</c:separator>
              <c:extLst>
                <c:ext xmlns:c15="http://schemas.microsoft.com/office/drawing/2012/chart" uri="{CE6537A1-D6FC-4f65-9D91-7224C49458BB}">
                  <c15:layout>
                    <c:manualLayout>
                      <c:w val="0.26485166142240596"/>
                      <c:h val="0.10733974842318411"/>
                    </c:manualLayout>
                  </c15:layout>
                </c:ext>
                <c:ext xmlns:c16="http://schemas.microsoft.com/office/drawing/2014/chart" uri="{C3380CC4-5D6E-409C-BE32-E72D297353CC}">
                  <c16:uniqueId val="{00000000-ACC9-47A9-B82F-42385754E875}"/>
                </c:ext>
              </c:extLst>
            </c:dLbl>
            <c:dLbl>
              <c:idx val="1"/>
              <c:layout>
                <c:manualLayout>
                  <c:x val="0.16789307812120127"/>
                  <c:y val="7.1076150120864988E-3"/>
                </c:manualLayout>
              </c:layout>
              <c:showLegendKey val="0"/>
              <c:showVal val="1"/>
              <c:showCatName val="1"/>
              <c:showSerName val="0"/>
              <c:showPercent val="0"/>
              <c:showBubbleSize val="0"/>
              <c:separator>
</c:separator>
              <c:extLst>
                <c:ext xmlns:c15="http://schemas.microsoft.com/office/drawing/2012/chart" uri="{CE6537A1-D6FC-4f65-9D91-7224C49458BB}">
                  <c15:layout>
                    <c:manualLayout>
                      <c:w val="0.13207476136942092"/>
                      <c:h val="0.12510803145640198"/>
                    </c:manualLayout>
                  </c15:layout>
                </c:ext>
                <c:ext xmlns:c16="http://schemas.microsoft.com/office/drawing/2014/chart" uri="{C3380CC4-5D6E-409C-BE32-E72D297353CC}">
                  <c16:uniqueId val="{00000001-ACC9-47A9-B82F-42385754E875}"/>
                </c:ext>
              </c:extLst>
            </c:dLbl>
            <c:dLbl>
              <c:idx val="2"/>
              <c:layout>
                <c:manualLayout>
                  <c:x val="-0.13121728128750976"/>
                  <c:y val="9.2466319535412275E-2"/>
                </c:manualLayout>
              </c:layout>
              <c:showLegendKey val="0"/>
              <c:showVal val="1"/>
              <c:showCatName val="1"/>
              <c:showSerName val="0"/>
              <c:showPercent val="0"/>
              <c:showBubbleSize val="0"/>
              <c:separator>
</c:separator>
              <c:extLst>
                <c:ext xmlns:c15="http://schemas.microsoft.com/office/drawing/2012/chart" uri="{CE6537A1-D6FC-4f65-9D91-7224C49458BB}">
                  <c15:layout>
                    <c:manualLayout>
                      <c:w val="0.18713311286896975"/>
                      <c:h val="0.10744074688321141"/>
                    </c:manualLayout>
                  </c15:layout>
                </c:ext>
                <c:ext xmlns:c16="http://schemas.microsoft.com/office/drawing/2014/chart" uri="{C3380CC4-5D6E-409C-BE32-E72D297353CC}">
                  <c16:uniqueId val="{00000002-ACC9-47A9-B82F-42385754E875}"/>
                </c:ext>
              </c:extLst>
            </c:dLbl>
            <c:dLbl>
              <c:idx val="3"/>
              <c:layout>
                <c:manualLayout>
                  <c:x val="-0.13910571756184084"/>
                  <c:y val="0.19833950493118646"/>
                </c:manualLayout>
              </c:layout>
              <c:showLegendKey val="0"/>
              <c:showVal val="1"/>
              <c:showCatName val="1"/>
              <c:showSerName val="0"/>
              <c:showPercent val="0"/>
              <c:showBubbleSize val="0"/>
              <c:separator>
</c:separator>
              <c:extLst>
                <c:ext xmlns:c15="http://schemas.microsoft.com/office/drawing/2012/chart" uri="{CE6537A1-D6FC-4f65-9D91-7224C49458BB}">
                  <c15:layout>
                    <c:manualLayout>
                      <c:w val="0.30761206816105569"/>
                      <c:h val="0.13038079187145973"/>
                    </c:manualLayout>
                  </c15:layout>
                </c:ext>
                <c:ext xmlns:c16="http://schemas.microsoft.com/office/drawing/2014/chart" uri="{C3380CC4-5D6E-409C-BE32-E72D297353CC}">
                  <c16:uniqueId val="{00000003-ACC9-47A9-B82F-42385754E875}"/>
                </c:ext>
              </c:extLst>
            </c:dLbl>
            <c:dLbl>
              <c:idx val="4"/>
              <c:layout>
                <c:manualLayout>
                  <c:x val="-0.22123847197930513"/>
                  <c:y val="4.0505222886138323E-2"/>
                </c:manualLayout>
              </c:layout>
              <c:showLegendKey val="0"/>
              <c:showVal val="1"/>
              <c:showCatName val="1"/>
              <c:showSerName val="0"/>
              <c:showPercent val="0"/>
              <c:showBubbleSize val="0"/>
              <c:separator>
</c:separator>
              <c:extLst>
                <c:ext xmlns:c15="http://schemas.microsoft.com/office/drawing/2012/chart" uri="{CE6537A1-D6FC-4f65-9D91-7224C49458BB}">
                  <c15:layout>
                    <c:manualLayout>
                      <c:w val="0.13207476136942092"/>
                      <c:h val="7.5356377057078108E-2"/>
                    </c:manualLayout>
                  </c15:layout>
                </c:ext>
                <c:ext xmlns:c16="http://schemas.microsoft.com/office/drawing/2014/chart" uri="{C3380CC4-5D6E-409C-BE32-E72D297353CC}">
                  <c16:uniqueId val="{00000004-ACC9-47A9-B82F-42385754E875}"/>
                </c:ext>
              </c:extLst>
            </c:dLbl>
            <c:dLbl>
              <c:idx val="5"/>
              <c:layout>
                <c:manualLayout>
                  <c:x val="-0.27065221352816005"/>
                  <c:y val="-3.5530411164480649E-2"/>
                </c:manualLayout>
              </c:layout>
              <c:showLegendKey val="0"/>
              <c:showVal val="1"/>
              <c:showCatName val="1"/>
              <c:showSerName val="0"/>
              <c:showPercent val="0"/>
              <c:showBubbleSize val="0"/>
              <c:separator>
</c:separator>
              <c:extLst>
                <c:ext xmlns:c15="http://schemas.microsoft.com/office/drawing/2012/chart" uri="{CE6537A1-D6FC-4f65-9D91-7224C49458BB}">
                  <c15:layout>
                    <c:manualLayout>
                      <c:w val="0.33917041905984779"/>
                      <c:h val="0.11041834731974692"/>
                    </c:manualLayout>
                  </c15:layout>
                </c:ext>
                <c:ext xmlns:c16="http://schemas.microsoft.com/office/drawing/2014/chart" uri="{C3380CC4-5D6E-409C-BE32-E72D297353CC}">
                  <c16:uniqueId val="{00000005-ACC9-47A9-B82F-42385754E875}"/>
                </c:ext>
              </c:extLst>
            </c:dLbl>
            <c:dLbl>
              <c:idx val="6"/>
              <c:layout>
                <c:manualLayout>
                  <c:x val="-0.18780906429738903"/>
                  <c:y val="-0.176364049678081"/>
                </c:manualLayout>
              </c:layout>
              <c:numFmt formatCode="0.0%" sourceLinked="0"/>
              <c:spPr>
                <a:noFill/>
                <a:ln>
                  <a:noFill/>
                </a:ln>
                <a:effectLst/>
              </c:spPr>
              <c:txPr>
                <a:bodyPr vertOverflow="overflow" horzOverflow="overflow" wrap="square" lIns="0" tIns="0" rIns="0" bIns="0" anchor="t">
                  <a:noAutofit/>
                </a:bodyPr>
                <a:lstStyle/>
                <a:p>
                  <a:pPr>
                    <a:defRPr sz="1000"/>
                  </a:pPr>
                  <a:endParaRPr lang="ja-JP"/>
                </a:p>
              </c:txPr>
              <c:showLegendKey val="0"/>
              <c:showVal val="1"/>
              <c:showCatName val="1"/>
              <c:showSerName val="0"/>
              <c:showPercent val="0"/>
              <c:showBubbleSize val="0"/>
              <c:separator>
</c:separator>
              <c:extLst>
                <c:ext xmlns:c15="http://schemas.microsoft.com/office/drawing/2012/chart" uri="{CE6537A1-D6FC-4f65-9D91-7224C49458BB}">
                  <c15:spPr xmlns:c15="http://schemas.microsoft.com/office/drawing/2012/chart">
                    <a:prstGeom prst="rect">
                      <a:avLst/>
                    </a:prstGeom>
                  </c15:spPr>
                  <c15:layout>
                    <c:manualLayout>
                      <c:w val="0.15897905001139434"/>
                      <c:h val="0.10723794840570919"/>
                    </c:manualLayout>
                  </c15:layout>
                </c:ext>
                <c:ext xmlns:c16="http://schemas.microsoft.com/office/drawing/2014/chart" uri="{C3380CC4-5D6E-409C-BE32-E72D297353CC}">
                  <c16:uniqueId val="{00000006-ACC9-47A9-B82F-42385754E875}"/>
                </c:ext>
              </c:extLst>
            </c:dLbl>
            <c:dLbl>
              <c:idx val="7"/>
              <c:layout>
                <c:manualLayout>
                  <c:x val="3.0899521036697918E-2"/>
                  <c:y val="-0.16357725195329126"/>
                </c:manualLayout>
              </c:layout>
              <c:numFmt formatCode="0.0%" sourceLinked="0"/>
              <c:spPr>
                <a:noFill/>
                <a:ln>
                  <a:noFill/>
                </a:ln>
                <a:effectLst/>
              </c:spPr>
              <c:txPr>
                <a:bodyPr vertOverflow="overflow" horzOverflow="overflow" wrap="square" lIns="0" tIns="0" rIns="0" bIns="0" anchor="t">
                  <a:noAutofit/>
                </a:bodyPr>
                <a:lstStyle/>
                <a:p>
                  <a:pPr>
                    <a:defRPr sz="1000"/>
                  </a:pPr>
                  <a:endParaRPr lang="ja-JP"/>
                </a:p>
              </c:txPr>
              <c:showLegendKey val="0"/>
              <c:showVal val="1"/>
              <c:showCatName val="1"/>
              <c:showSerName val="0"/>
              <c:showPercent val="0"/>
              <c:showBubbleSize val="0"/>
              <c:separator>
</c:separator>
              <c:extLst>
                <c:ext xmlns:c15="http://schemas.microsoft.com/office/drawing/2012/chart" uri="{CE6537A1-D6FC-4f65-9D91-7224C49458BB}">
                  <c15:layout>
                    <c:manualLayout>
                      <c:w val="0.23975579640114689"/>
                      <c:h val="0.15349156488030291"/>
                    </c:manualLayout>
                  </c15:layout>
                </c:ext>
                <c:ext xmlns:c16="http://schemas.microsoft.com/office/drawing/2014/chart" uri="{C3380CC4-5D6E-409C-BE32-E72D297353CC}">
                  <c16:uniqueId val="{00000007-ACC9-47A9-B82F-42385754E875}"/>
                </c:ext>
              </c:extLst>
            </c:dLbl>
            <c:dLbl>
              <c:idx val="8"/>
              <c:delete val="1"/>
              <c:extLst>
                <c:ext xmlns:c15="http://schemas.microsoft.com/office/drawing/2012/chart" uri="{CE6537A1-D6FC-4f65-9D91-7224C49458BB}"/>
                <c:ext xmlns:c16="http://schemas.microsoft.com/office/drawing/2014/chart" uri="{C3380CC4-5D6E-409C-BE32-E72D297353CC}">
                  <c16:uniqueId val="{00000000-BF8D-43BC-A4EA-C0DEACC62DC6}"/>
                </c:ext>
              </c:extLst>
            </c:dLbl>
            <c:numFmt formatCode="0.0%" sourceLinked="0"/>
            <c:spPr>
              <a:noFill/>
              <a:ln>
                <a:noFill/>
              </a:ln>
              <a:effectLst/>
            </c:spPr>
            <c:txPr>
              <a:bodyPr vertOverflow="overflow" horzOverflow="overflow" wrap="square" lIns="0" tIns="0" rIns="0" bIns="0" anchor="ctr">
                <a:noAutofit/>
              </a:bodyPr>
              <a:lstStyle/>
              <a:p>
                <a:pPr>
                  <a:defRPr sz="1000"/>
                </a:pPr>
                <a:endParaRPr lang="ja-JP"/>
              </a:p>
            </c:txPr>
            <c:showLegendKey val="0"/>
            <c:showVal val="1"/>
            <c:showCatName val="1"/>
            <c:showSerName val="0"/>
            <c:showPercent val="0"/>
            <c:showBubbleSize val="0"/>
            <c:separator>
</c:separator>
            <c:showLeaderLines val="1"/>
            <c:leaderLines>
              <c:spPr>
                <a:ln>
                  <a:solidFill>
                    <a:schemeClr val="bg1">
                      <a:lumMod val="50000"/>
                    </a:schemeClr>
                  </a:solidFill>
                </a:ln>
              </c:spPr>
            </c:leaderLines>
            <c:extLst>
              <c:ext xmlns:c15="http://schemas.microsoft.com/office/drawing/2012/chart" uri="{CE6537A1-D6FC-4f65-9D91-7224C49458BB}">
                <c15:spPr xmlns:c15="http://schemas.microsoft.com/office/drawing/2012/chart">
                  <a:prstGeom prst="rect">
                    <a:avLst/>
                  </a:prstGeom>
                </c15:spPr>
              </c:ext>
            </c:extLst>
          </c:dLbls>
          <c:cat>
            <c:strRef>
              <c:f>'リンク切公表時非表示（グラフの添え物）'!$W$25:$W$33</c:f>
              <c:strCache>
                <c:ptCount val="9"/>
                <c:pt idx="0">
                  <c:v>エネルギー転換部門
（製油所、発電所等）</c:v>
                </c:pt>
                <c:pt idx="1">
                  <c:v>産業部門
（工場等）</c:v>
                </c:pt>
                <c:pt idx="2">
                  <c:v>運輸部門
（自動車等）</c:v>
                </c:pt>
                <c:pt idx="3">
                  <c:v>業務その他部門
（商業･ｻｰﾋﾞｽ･事業所等）</c:v>
                </c:pt>
                <c:pt idx="4">
                  <c:v>家庭部門</c:v>
                </c:pt>
                <c:pt idx="5">
                  <c:v>工業プロセス及び製品の使用</c:v>
                </c:pt>
                <c:pt idx="6">
                  <c:v>廃棄物
（焼却等）</c:v>
                </c:pt>
                <c:pt idx="7">
                  <c:v>その他
（農業・間接CO2等）</c:v>
                </c:pt>
                <c:pt idx="8">
                  <c:v> 電気熱配分誤差</c:v>
                </c:pt>
              </c:strCache>
            </c:strRef>
          </c:cat>
          <c:val>
            <c:numRef>
              <c:f>'4.CO2-Share'!$E$19:$E$26</c:f>
              <c:numCache>
                <c:formatCode>0.0%</c:formatCode>
                <c:ptCount val="8"/>
                <c:pt idx="0">
                  <c:v>7.5800314789461073E-2</c:v>
                </c:pt>
                <c:pt idx="1">
                  <c:v>0.36140991164098502</c:v>
                </c:pt>
                <c:pt idx="2">
                  <c:v>0.18877208056780628</c:v>
                </c:pt>
                <c:pt idx="3">
                  <c:v>0.17039690825627038</c:v>
                </c:pt>
                <c:pt idx="4">
                  <c:v>0.13179761096377746</c:v>
                </c:pt>
                <c:pt idx="5">
                  <c:v>4.3824425666333225E-2</c:v>
                </c:pt>
                <c:pt idx="6">
                  <c:v>2.4473175764493271E-2</c:v>
                </c:pt>
                <c:pt idx="7">
                  <c:v>3.5255723508732474E-3</c:v>
                </c:pt>
              </c:numCache>
            </c:numRef>
          </c:val>
          <c:extLst>
            <c:ext xmlns:c16="http://schemas.microsoft.com/office/drawing/2014/chart" uri="{C3380CC4-5D6E-409C-BE32-E72D297353CC}">
              <c16:uniqueId val="{00000001-38D6-4B2C-9716-2CD031200908}"/>
            </c:ext>
          </c:extLst>
        </c:ser>
        <c:dLbls>
          <c:showLegendKey val="0"/>
          <c:showVal val="0"/>
          <c:showCatName val="0"/>
          <c:showSerName val="0"/>
          <c:showPercent val="0"/>
          <c:showBubbleSize val="0"/>
          <c:showLeaderLines val="0"/>
        </c:dLbls>
        <c:firstSliceAng val="0"/>
        <c:holeSize val="25"/>
      </c:doughnutChart>
      <c:spPr>
        <a:noFill/>
        <a:ln w="25400">
          <a:noFill/>
        </a:ln>
      </c:spPr>
    </c:plotArea>
    <c:plotVisOnly val="1"/>
    <c:dispBlanksAs val="zero"/>
    <c:showDLblsOverMax val="0"/>
  </c:chart>
  <c:spPr>
    <a:noFill/>
    <a:ln>
      <a:noFill/>
    </a:ln>
  </c:spPr>
  <c:printSettings>
    <c:headerFooter alignWithMargins="0"/>
    <c:pageMargins b="0.98399999999999999" l="0.78700000000000003" r="0.78700000000000003" t="0.98399999999999999" header="0.51200000000000001" footer="0.51200000000000001"/>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5955792839596598"/>
          <c:y val="0.1970555889032074"/>
          <c:w val="0.49408100725652015"/>
          <c:h val="0.57309837930412089"/>
        </c:manualLayout>
      </c:layout>
      <c:doughnutChart>
        <c:varyColors val="1"/>
        <c:ser>
          <c:idx val="2"/>
          <c:order val="0"/>
          <c:tx>
            <c:strRef>
              <c:f>'リンク切公表時非表示（グラフの添え物）'!$AX$25</c:f>
              <c:strCache>
                <c:ptCount val="1"/>
                <c:pt idx="0">
                  <c:v>2013年度</c:v>
                </c:pt>
              </c:strCache>
            </c:strRef>
          </c:tx>
          <c:spPr>
            <a:noFill/>
            <a:ln>
              <a:noFill/>
            </a:ln>
          </c:spPr>
          <c:dLbls>
            <c:dLbl>
              <c:idx val="0"/>
              <c:layout>
                <c:manualLayout>
                  <c:x val="2.9006181971081152E-3"/>
                  <c:y val="-8.8027652539165183E-2"/>
                </c:manualLayout>
              </c:layout>
              <c:spPr>
                <a:noFill/>
                <a:ln>
                  <a:noFill/>
                </a:ln>
                <a:effectLst/>
              </c:spPr>
              <c:txPr>
                <a:bodyPr wrap="square" lIns="38100" tIns="19050" rIns="38100" bIns="19050" anchor="ctr">
                  <a:noAutofit/>
                </a:bodyPr>
                <a:lstStyle/>
                <a:p>
                  <a:pPr>
                    <a:defRPr sz="1100"/>
                  </a:pPr>
                  <a:endParaRPr lang="ja-JP"/>
                </a:p>
              </c:txPr>
              <c:showLegendKey val="0"/>
              <c:showVal val="1"/>
              <c:showCatName val="0"/>
              <c:showSerName val="1"/>
              <c:showPercent val="0"/>
              <c:showBubbleSize val="0"/>
              <c:separator>
</c:separator>
              <c:extLst>
                <c:ext xmlns:c15="http://schemas.microsoft.com/office/drawing/2012/chart" uri="{CE6537A1-D6FC-4f65-9D91-7224C49458BB}">
                  <c15:layout>
                    <c:manualLayout>
                      <c:w val="0.47470969265552049"/>
                      <c:h val="0.1132638357460269"/>
                    </c:manualLayout>
                  </c15:layout>
                </c:ext>
                <c:ext xmlns:c16="http://schemas.microsoft.com/office/drawing/2014/chart" uri="{C3380CC4-5D6E-409C-BE32-E72D297353CC}">
                  <c16:uniqueId val="{00000001-40E0-4276-A7D0-32C44A887AD2}"/>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extLst>
          </c:dLbls>
          <c:cat>
            <c:strRef>
              <c:f>'リンク切公表時非表示（グラフの添え物）'!$W$25:$W$33</c:f>
              <c:strCache>
                <c:ptCount val="9"/>
                <c:pt idx="0">
                  <c:v>エネルギー転換部門
（製油所、発電所等）</c:v>
                </c:pt>
                <c:pt idx="1">
                  <c:v>産業部門
（工場等）</c:v>
                </c:pt>
                <c:pt idx="2">
                  <c:v>運輸部門
（自動車等）</c:v>
                </c:pt>
                <c:pt idx="3">
                  <c:v>業務その他部門
（商業･ｻｰﾋﾞｽ･事業所等）</c:v>
                </c:pt>
                <c:pt idx="4">
                  <c:v>家庭部門</c:v>
                </c:pt>
                <c:pt idx="5">
                  <c:v>工業プロセス及び製品の使用</c:v>
                </c:pt>
                <c:pt idx="6">
                  <c:v>廃棄物
（焼却等）</c:v>
                </c:pt>
                <c:pt idx="7">
                  <c:v>その他
（農業・間接CO2等）</c:v>
                </c:pt>
                <c:pt idx="8">
                  <c:v> 電気熱配分誤差</c:v>
                </c:pt>
              </c:strCache>
            </c:strRef>
          </c:cat>
          <c:val>
            <c:numRef>
              <c:f>'リンク切公表時非表示（グラフの添え物）'!$AX$26</c:f>
              <c:numCache>
                <c:formatCode>##"億"#,###"万トン"</c:formatCode>
                <c:ptCount val="1"/>
                <c:pt idx="0">
                  <c:v>131700</c:v>
                </c:pt>
              </c:numCache>
            </c:numRef>
          </c:val>
          <c:extLst>
            <c:ext xmlns:c16="http://schemas.microsoft.com/office/drawing/2014/chart" uri="{C3380CC4-5D6E-409C-BE32-E72D297353CC}">
              <c16:uniqueId val="{00000000-40E0-4276-A7D0-32C44A887AD2}"/>
            </c:ext>
          </c:extLst>
        </c:ser>
        <c:ser>
          <c:idx val="0"/>
          <c:order val="1"/>
          <c:tx>
            <c:strRef>
              <c:f>'4.CO2-Share'!$C$4</c:f>
              <c:strCache>
                <c:ptCount val="1"/>
                <c:pt idx="0">
                  <c:v>■【電気・熱配分前】</c:v>
                </c:pt>
              </c:strCache>
            </c:strRef>
          </c:tx>
          <c:spPr>
            <a:ln>
              <a:solidFill>
                <a:sysClr val="windowText" lastClr="000000"/>
              </a:solidFill>
            </a:ln>
          </c:spPr>
          <c:dPt>
            <c:idx val="0"/>
            <c:bubble3D val="0"/>
            <c:spPr>
              <a:solidFill>
                <a:srgbClr val="9999FF"/>
              </a:solidFill>
              <a:ln>
                <a:solidFill>
                  <a:sysClr val="windowText" lastClr="000000"/>
                </a:solidFill>
              </a:ln>
            </c:spPr>
            <c:extLst>
              <c:ext xmlns:c16="http://schemas.microsoft.com/office/drawing/2014/chart" uri="{C3380CC4-5D6E-409C-BE32-E72D297353CC}">
                <c16:uniqueId val="{00000009-F4AE-48A0-BF2C-DDCC9757A7D0}"/>
              </c:ext>
            </c:extLst>
          </c:dPt>
          <c:dPt>
            <c:idx val="1"/>
            <c:bubble3D val="0"/>
            <c:spPr>
              <a:solidFill>
                <a:srgbClr val="993366"/>
              </a:solidFill>
              <a:ln>
                <a:solidFill>
                  <a:sysClr val="windowText" lastClr="000000"/>
                </a:solidFill>
              </a:ln>
            </c:spPr>
            <c:extLst>
              <c:ext xmlns:c16="http://schemas.microsoft.com/office/drawing/2014/chart" uri="{C3380CC4-5D6E-409C-BE32-E72D297353CC}">
                <c16:uniqueId val="{00000008-F4AE-48A0-BF2C-DDCC9757A7D0}"/>
              </c:ext>
            </c:extLst>
          </c:dPt>
          <c:dPt>
            <c:idx val="2"/>
            <c:bubble3D val="0"/>
            <c:spPr>
              <a:solidFill>
                <a:srgbClr val="FFFFCC"/>
              </a:solidFill>
              <a:ln>
                <a:solidFill>
                  <a:sysClr val="windowText" lastClr="000000"/>
                </a:solidFill>
              </a:ln>
            </c:spPr>
            <c:extLst>
              <c:ext xmlns:c16="http://schemas.microsoft.com/office/drawing/2014/chart" uri="{C3380CC4-5D6E-409C-BE32-E72D297353CC}">
                <c16:uniqueId val="{0000000A-F4AE-48A0-BF2C-DDCC9757A7D0}"/>
              </c:ext>
            </c:extLst>
          </c:dPt>
          <c:dPt>
            <c:idx val="3"/>
            <c:bubble3D val="0"/>
            <c:spPr>
              <a:solidFill>
                <a:srgbClr val="C0C0C0"/>
              </a:solidFill>
              <a:ln>
                <a:solidFill>
                  <a:sysClr val="windowText" lastClr="000000"/>
                </a:solidFill>
              </a:ln>
            </c:spPr>
            <c:extLst>
              <c:ext xmlns:c16="http://schemas.microsoft.com/office/drawing/2014/chart" uri="{C3380CC4-5D6E-409C-BE32-E72D297353CC}">
                <c16:uniqueId val="{0000000B-F4AE-48A0-BF2C-DDCC9757A7D0}"/>
              </c:ext>
            </c:extLst>
          </c:dPt>
          <c:dPt>
            <c:idx val="4"/>
            <c:bubble3D val="0"/>
            <c:spPr>
              <a:solidFill>
                <a:srgbClr val="333399"/>
              </a:solidFill>
              <a:ln>
                <a:solidFill>
                  <a:sysClr val="windowText" lastClr="000000"/>
                </a:solidFill>
              </a:ln>
            </c:spPr>
            <c:extLst>
              <c:ext xmlns:c16="http://schemas.microsoft.com/office/drawing/2014/chart" uri="{C3380CC4-5D6E-409C-BE32-E72D297353CC}">
                <c16:uniqueId val="{0000000C-F4AE-48A0-BF2C-DDCC9757A7D0}"/>
              </c:ext>
            </c:extLst>
          </c:dPt>
          <c:dPt>
            <c:idx val="5"/>
            <c:bubble3D val="0"/>
            <c:spPr>
              <a:solidFill>
                <a:srgbClr val="FF8080"/>
              </a:solidFill>
              <a:ln>
                <a:solidFill>
                  <a:sysClr val="windowText" lastClr="000000"/>
                </a:solidFill>
              </a:ln>
            </c:spPr>
            <c:extLst>
              <c:ext xmlns:c16="http://schemas.microsoft.com/office/drawing/2014/chart" uri="{C3380CC4-5D6E-409C-BE32-E72D297353CC}">
                <c16:uniqueId val="{0000000E-F4AE-48A0-BF2C-DDCC9757A7D0}"/>
              </c:ext>
            </c:extLst>
          </c:dPt>
          <c:dPt>
            <c:idx val="7"/>
            <c:bubble3D val="0"/>
            <c:spPr>
              <a:solidFill>
                <a:srgbClr val="3366FF"/>
              </a:solidFill>
              <a:ln>
                <a:solidFill>
                  <a:sysClr val="windowText" lastClr="000000"/>
                </a:solidFill>
              </a:ln>
            </c:spPr>
            <c:extLst>
              <c:ext xmlns:c16="http://schemas.microsoft.com/office/drawing/2014/chart" uri="{C3380CC4-5D6E-409C-BE32-E72D297353CC}">
                <c16:uniqueId val="{0000000F-F4AE-48A0-BF2C-DDCC9757A7D0}"/>
              </c:ext>
            </c:extLst>
          </c:dPt>
          <c:dLbls>
            <c:dLbl>
              <c:idx val="0"/>
              <c:layout>
                <c:manualLayout>
                  <c:x val="0.18098673859552555"/>
                  <c:y val="-0.17636679404885666"/>
                </c:manualLayout>
              </c:layout>
              <c:showLegendKey val="0"/>
              <c:showVal val="1"/>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9-F4AE-48A0-BF2C-DDCC9757A7D0}"/>
                </c:ext>
              </c:extLst>
            </c:dLbl>
            <c:dLbl>
              <c:idx val="1"/>
              <c:layout>
                <c:manualLayout>
                  <c:x val="0.38824355237381669"/>
                  <c:y val="-3.8929798667791622E-2"/>
                </c:manualLayout>
              </c:layout>
              <c:showLegendKey val="0"/>
              <c:showVal val="1"/>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8-F4AE-48A0-BF2C-DDCC9757A7D0}"/>
                </c:ext>
              </c:extLst>
            </c:dLbl>
            <c:dLbl>
              <c:idx val="2"/>
              <c:layout>
                <c:manualLayout>
                  <c:x val="-7.5039771172811756E-2"/>
                  <c:y val="0.32226431488765106"/>
                </c:manualLayout>
              </c:layout>
              <c:showLegendKey val="0"/>
              <c:showVal val="1"/>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A-F4AE-48A0-BF2C-DDCC9757A7D0}"/>
                </c:ext>
              </c:extLst>
            </c:dLbl>
            <c:dLbl>
              <c:idx val="3"/>
              <c:layout>
                <c:manualLayout>
                  <c:x val="-0.24183587207795873"/>
                  <c:y val="0.32950098853633647"/>
                </c:manualLayout>
              </c:layout>
              <c:showLegendKey val="0"/>
              <c:showVal val="1"/>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B-F4AE-48A0-BF2C-DDCC9757A7D0}"/>
                </c:ext>
              </c:extLst>
            </c:dLbl>
            <c:dLbl>
              <c:idx val="4"/>
              <c:layout>
                <c:manualLayout>
                  <c:x val="-0.32908836076181158"/>
                  <c:y val="0.1071749688327715"/>
                </c:manualLayout>
              </c:layout>
              <c:showLegendKey val="0"/>
              <c:showVal val="1"/>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C-F4AE-48A0-BF2C-DDCC9757A7D0}"/>
                </c:ext>
              </c:extLst>
            </c:dLbl>
            <c:dLbl>
              <c:idx val="5"/>
              <c:layout>
                <c:manualLayout>
                  <c:x val="-0.28553864513344651"/>
                  <c:y val="-3.8969854331596568E-2"/>
                </c:manualLayout>
              </c:layout>
              <c:numFmt formatCode="&quot;(&quot;0.0%&quot;)&quot;" sourceLinked="0"/>
              <c:spPr>
                <a:noFill/>
                <a:ln>
                  <a:noFill/>
                </a:ln>
                <a:effectLst/>
              </c:spPr>
              <c:txPr>
                <a:bodyPr wrap="square" lIns="38100" tIns="19050" rIns="38100" bIns="19050" anchor="ctr">
                  <a:noAutofit/>
                </a:bodyPr>
                <a:lstStyle/>
                <a:p>
                  <a:pPr>
                    <a:defRPr sz="1000"/>
                  </a:pPr>
                  <a:endParaRPr lang="ja-JP"/>
                </a:p>
              </c:txPr>
              <c:showLegendKey val="0"/>
              <c:showVal val="1"/>
              <c:showCatName val="0"/>
              <c:showSerName val="0"/>
              <c:showPercent val="0"/>
              <c:showBubbleSize val="0"/>
              <c:separator>
</c:separator>
              <c:extLst>
                <c:ext xmlns:c15="http://schemas.microsoft.com/office/drawing/2012/chart" uri="{CE6537A1-D6FC-4f65-9D91-7224C49458BB}">
                  <c15:layout>
                    <c:manualLayout>
                      <c:w val="9.7933777744584352E-2"/>
                      <c:h val="5.2003430198159319E-2"/>
                    </c:manualLayout>
                  </c15:layout>
                </c:ext>
                <c:ext xmlns:c16="http://schemas.microsoft.com/office/drawing/2014/chart" uri="{C3380CC4-5D6E-409C-BE32-E72D297353CC}">
                  <c16:uniqueId val="{0000000E-F4AE-48A0-BF2C-DDCC9757A7D0}"/>
                </c:ext>
              </c:extLst>
            </c:dLbl>
            <c:dLbl>
              <c:idx val="6"/>
              <c:layout>
                <c:manualLayout>
                  <c:x val="-0.26707337727100994"/>
                  <c:y val="-0.17553152192619767"/>
                </c:manualLayout>
              </c:layout>
              <c:showLegendKey val="0"/>
              <c:showVal val="1"/>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D-F4AE-48A0-BF2C-DDCC9757A7D0}"/>
                </c:ext>
              </c:extLst>
            </c:dLbl>
            <c:dLbl>
              <c:idx val="7"/>
              <c:layout>
                <c:manualLayout>
                  <c:x val="-2.0035587781021876E-2"/>
                  <c:y val="-0.19453440148427367"/>
                </c:manualLayout>
              </c:layout>
              <c:numFmt formatCode="\(0.0%\)" sourceLinked="0"/>
              <c:spPr>
                <a:noFill/>
                <a:ln>
                  <a:noFill/>
                </a:ln>
                <a:effectLst/>
              </c:spPr>
              <c:txPr>
                <a:bodyPr wrap="square" lIns="38100" tIns="19050" rIns="38100" bIns="19050" anchor="ctr">
                  <a:noAutofit/>
                </a:bodyPr>
                <a:lstStyle/>
                <a:p>
                  <a:pPr>
                    <a:defRPr sz="1000"/>
                  </a:pPr>
                  <a:endParaRPr lang="ja-JP"/>
                </a:p>
              </c:txPr>
              <c:showLegendKey val="0"/>
              <c:showVal val="1"/>
              <c:showCatName val="0"/>
              <c:showSerName val="0"/>
              <c:showPercent val="0"/>
              <c:showBubbleSize val="0"/>
              <c:separator>
</c:separator>
              <c:extLst>
                <c:ext xmlns:c15="http://schemas.microsoft.com/office/drawing/2012/chart" uri="{CE6537A1-D6FC-4f65-9D91-7224C49458BB}">
                  <c15:layout>
                    <c:manualLayout>
                      <c:w val="9.8082081331505575E-2"/>
                      <c:h val="4.5808689885027551E-2"/>
                    </c:manualLayout>
                  </c15:layout>
                </c:ext>
                <c:ext xmlns:c16="http://schemas.microsoft.com/office/drawing/2014/chart" uri="{C3380CC4-5D6E-409C-BE32-E72D297353CC}">
                  <c16:uniqueId val="{0000000F-F4AE-48A0-BF2C-DDCC9757A7D0}"/>
                </c:ext>
              </c:extLst>
            </c:dLbl>
            <c:numFmt formatCode="&quot;(&quot;0.0%&quot;)&quot;" sourceLinked="0"/>
            <c:spPr>
              <a:noFill/>
              <a:ln>
                <a:noFill/>
              </a:ln>
              <a:effectLst/>
            </c:spPr>
            <c:txPr>
              <a:bodyPr wrap="square" lIns="38100" tIns="19050" rIns="38100" bIns="19050" anchor="ctr">
                <a:spAutoFit/>
              </a:bodyPr>
              <a:lstStyle/>
              <a:p>
                <a:pPr>
                  <a:defRPr sz="1000"/>
                </a:pPr>
                <a:endParaRPr lang="ja-JP"/>
              </a:p>
            </c:txPr>
            <c:showLegendKey val="0"/>
            <c:showVal val="1"/>
            <c:showCatName val="0"/>
            <c:showSerName val="0"/>
            <c:showPercent val="0"/>
            <c:showBubbleSize val="0"/>
            <c:separator>
</c:separator>
            <c:showLeaderLines val="0"/>
            <c:extLst>
              <c:ext xmlns:c15="http://schemas.microsoft.com/office/drawing/2012/chart" uri="{CE6537A1-D6FC-4f65-9D91-7224C49458BB}"/>
            </c:extLst>
          </c:dLbls>
          <c:cat>
            <c:strRef>
              <c:f>'リンク切公表時非表示（グラフの添え物）'!$W$25:$W$33</c:f>
              <c:strCache>
                <c:ptCount val="9"/>
                <c:pt idx="0">
                  <c:v>エネルギー転換部門
（製油所、発電所等）</c:v>
                </c:pt>
                <c:pt idx="1">
                  <c:v>産業部門
（工場等）</c:v>
                </c:pt>
                <c:pt idx="2">
                  <c:v>運輸部門
（自動車等）</c:v>
                </c:pt>
                <c:pt idx="3">
                  <c:v>業務その他部門
（商業･ｻｰﾋﾞｽ･事業所等）</c:v>
                </c:pt>
                <c:pt idx="4">
                  <c:v>家庭部門</c:v>
                </c:pt>
                <c:pt idx="5">
                  <c:v>工業プロセス及び製品の使用</c:v>
                </c:pt>
                <c:pt idx="6">
                  <c:v>廃棄物
（焼却等）</c:v>
                </c:pt>
                <c:pt idx="7">
                  <c:v>その他
（農業・間接CO2等）</c:v>
                </c:pt>
                <c:pt idx="8">
                  <c:v> 電気熱配分誤差</c:v>
                </c:pt>
              </c:strCache>
            </c:strRef>
          </c:cat>
          <c:val>
            <c:numRef>
              <c:f>'4.CO2-Share'!$G$6:$G$13</c:f>
              <c:numCache>
                <c:formatCode>0.0%</c:formatCode>
                <c:ptCount val="8"/>
                <c:pt idx="0">
                  <c:v>0.39851945580143816</c:v>
                </c:pt>
                <c:pt idx="1">
                  <c:v>0.2521360964246192</c:v>
                </c:pt>
                <c:pt idx="2">
                  <c:v>0.16309860457465516</c:v>
                </c:pt>
                <c:pt idx="3">
                  <c:v>7.8137311494960754E-2</c:v>
                </c:pt>
                <c:pt idx="4">
                  <c:v>4.5790495228759213E-2</c:v>
                </c:pt>
                <c:pt idx="5">
                  <c:v>3.7351053059183854E-2</c:v>
                </c:pt>
                <c:pt idx="6">
                  <c:v>2.2292161035781573E-2</c:v>
                </c:pt>
                <c:pt idx="7">
                  <c:v>2.6748223806021296E-3</c:v>
                </c:pt>
              </c:numCache>
            </c:numRef>
          </c:val>
          <c:extLst>
            <c:ext xmlns:c16="http://schemas.microsoft.com/office/drawing/2014/chart" uri="{C3380CC4-5D6E-409C-BE32-E72D297353CC}">
              <c16:uniqueId val="{00000000-2834-471A-9B6F-40E3E8FF6D36}"/>
            </c:ext>
          </c:extLst>
        </c:ser>
        <c:ser>
          <c:idx val="1"/>
          <c:order val="2"/>
          <c:tx>
            <c:strRef>
              <c:f>'4.CO2-Share'!$C$17</c:f>
              <c:strCache>
                <c:ptCount val="1"/>
                <c:pt idx="0">
                  <c:v>■【電気・熱配分後】</c:v>
                </c:pt>
              </c:strCache>
            </c:strRef>
          </c:tx>
          <c:spPr>
            <a:ln>
              <a:solidFill>
                <a:sysClr val="windowText" lastClr="000000"/>
              </a:solidFill>
            </a:ln>
          </c:spPr>
          <c:dPt>
            <c:idx val="0"/>
            <c:bubble3D val="0"/>
            <c:spPr>
              <a:solidFill>
                <a:srgbClr val="9999FF"/>
              </a:solidFill>
              <a:ln>
                <a:solidFill>
                  <a:sysClr val="windowText" lastClr="000000"/>
                </a:solidFill>
              </a:ln>
            </c:spPr>
            <c:extLst>
              <c:ext xmlns:c16="http://schemas.microsoft.com/office/drawing/2014/chart" uri="{C3380CC4-5D6E-409C-BE32-E72D297353CC}">
                <c16:uniqueId val="{00000000-F4AE-48A0-BF2C-DDCC9757A7D0}"/>
              </c:ext>
            </c:extLst>
          </c:dPt>
          <c:dPt>
            <c:idx val="1"/>
            <c:bubble3D val="0"/>
            <c:spPr>
              <a:solidFill>
                <a:srgbClr val="993366"/>
              </a:solidFill>
              <a:ln>
                <a:solidFill>
                  <a:sysClr val="windowText" lastClr="000000"/>
                </a:solidFill>
              </a:ln>
            </c:spPr>
            <c:extLst>
              <c:ext xmlns:c16="http://schemas.microsoft.com/office/drawing/2014/chart" uri="{C3380CC4-5D6E-409C-BE32-E72D297353CC}">
                <c16:uniqueId val="{00000001-F4AE-48A0-BF2C-DDCC9757A7D0}"/>
              </c:ext>
            </c:extLst>
          </c:dPt>
          <c:dPt>
            <c:idx val="2"/>
            <c:bubble3D val="0"/>
            <c:spPr>
              <a:solidFill>
                <a:srgbClr val="FFFFCC"/>
              </a:solidFill>
              <a:ln>
                <a:solidFill>
                  <a:sysClr val="windowText" lastClr="000000"/>
                </a:solidFill>
              </a:ln>
            </c:spPr>
            <c:extLst>
              <c:ext xmlns:c16="http://schemas.microsoft.com/office/drawing/2014/chart" uri="{C3380CC4-5D6E-409C-BE32-E72D297353CC}">
                <c16:uniqueId val="{00000002-F4AE-48A0-BF2C-DDCC9757A7D0}"/>
              </c:ext>
            </c:extLst>
          </c:dPt>
          <c:dPt>
            <c:idx val="3"/>
            <c:bubble3D val="0"/>
            <c:spPr>
              <a:solidFill>
                <a:srgbClr val="C0C0C0"/>
              </a:solidFill>
              <a:ln>
                <a:solidFill>
                  <a:sysClr val="windowText" lastClr="000000"/>
                </a:solidFill>
              </a:ln>
            </c:spPr>
            <c:extLst>
              <c:ext xmlns:c16="http://schemas.microsoft.com/office/drawing/2014/chart" uri="{C3380CC4-5D6E-409C-BE32-E72D297353CC}">
                <c16:uniqueId val="{00000003-F4AE-48A0-BF2C-DDCC9757A7D0}"/>
              </c:ext>
            </c:extLst>
          </c:dPt>
          <c:dPt>
            <c:idx val="4"/>
            <c:bubble3D val="0"/>
            <c:spPr>
              <a:solidFill>
                <a:srgbClr val="333399"/>
              </a:solidFill>
              <a:ln>
                <a:solidFill>
                  <a:sysClr val="windowText" lastClr="000000"/>
                </a:solidFill>
              </a:ln>
            </c:spPr>
            <c:extLst>
              <c:ext xmlns:c16="http://schemas.microsoft.com/office/drawing/2014/chart" uri="{C3380CC4-5D6E-409C-BE32-E72D297353CC}">
                <c16:uniqueId val="{00000004-F4AE-48A0-BF2C-DDCC9757A7D0}"/>
              </c:ext>
            </c:extLst>
          </c:dPt>
          <c:dPt>
            <c:idx val="5"/>
            <c:bubble3D val="0"/>
            <c:spPr>
              <a:solidFill>
                <a:srgbClr val="FF8080"/>
              </a:solidFill>
              <a:ln>
                <a:solidFill>
                  <a:sysClr val="windowText" lastClr="000000"/>
                </a:solidFill>
              </a:ln>
            </c:spPr>
            <c:extLst>
              <c:ext xmlns:c16="http://schemas.microsoft.com/office/drawing/2014/chart" uri="{C3380CC4-5D6E-409C-BE32-E72D297353CC}">
                <c16:uniqueId val="{00000005-F4AE-48A0-BF2C-DDCC9757A7D0}"/>
              </c:ext>
            </c:extLst>
          </c:dPt>
          <c:dPt>
            <c:idx val="7"/>
            <c:bubble3D val="0"/>
            <c:spPr>
              <a:solidFill>
                <a:srgbClr val="3366FF"/>
              </a:solidFill>
              <a:ln>
                <a:solidFill>
                  <a:sysClr val="windowText" lastClr="000000"/>
                </a:solidFill>
              </a:ln>
            </c:spPr>
            <c:extLst>
              <c:ext xmlns:c16="http://schemas.microsoft.com/office/drawing/2014/chart" uri="{C3380CC4-5D6E-409C-BE32-E72D297353CC}">
                <c16:uniqueId val="{00000007-F4AE-48A0-BF2C-DDCC9757A7D0}"/>
              </c:ext>
            </c:extLst>
          </c:dPt>
          <c:dLbls>
            <c:dLbl>
              <c:idx val="0"/>
              <c:layout>
                <c:manualLayout>
                  <c:x val="0.27829410304320518"/>
                  <c:y val="-5.4673727395933534E-2"/>
                </c:manualLayout>
              </c:layout>
              <c:showLegendKey val="0"/>
              <c:showVal val="1"/>
              <c:showCatName val="1"/>
              <c:showSerName val="0"/>
              <c:showPercent val="0"/>
              <c:showBubbleSize val="0"/>
              <c:separator>
</c:separator>
              <c:extLst>
                <c:ext xmlns:c15="http://schemas.microsoft.com/office/drawing/2012/chart" uri="{CE6537A1-D6FC-4f65-9D91-7224C49458BB}">
                  <c15:layout>
                    <c:manualLayout>
                      <c:w val="0.23691518056725577"/>
                      <c:h val="0.12355979848080144"/>
                    </c:manualLayout>
                  </c15:layout>
                </c:ext>
                <c:ext xmlns:c16="http://schemas.microsoft.com/office/drawing/2014/chart" uri="{C3380CC4-5D6E-409C-BE32-E72D297353CC}">
                  <c16:uniqueId val="{00000000-F4AE-48A0-BF2C-DDCC9757A7D0}"/>
                </c:ext>
              </c:extLst>
            </c:dLbl>
            <c:dLbl>
              <c:idx val="1"/>
              <c:layout>
                <c:manualLayout>
                  <c:x val="0.14470122148001408"/>
                  <c:y val="6.7252814503959021E-2"/>
                </c:manualLayout>
              </c:layout>
              <c:showLegendKey val="0"/>
              <c:showVal val="1"/>
              <c:showCatName val="1"/>
              <c:showSerName val="0"/>
              <c:showPercent val="0"/>
              <c:showBubbleSize val="0"/>
              <c:separator>
</c:separator>
              <c:extLst>
                <c:ext xmlns:c15="http://schemas.microsoft.com/office/drawing/2012/chart" uri="{CE6537A1-D6FC-4f65-9D91-7224C49458BB}">
                  <c15:layout>
                    <c:manualLayout>
                      <c:w val="0.12445707621796841"/>
                      <c:h val="0.13768834089709242"/>
                    </c:manualLayout>
                  </c15:layout>
                </c:ext>
                <c:ext xmlns:c16="http://schemas.microsoft.com/office/drawing/2014/chart" uri="{C3380CC4-5D6E-409C-BE32-E72D297353CC}">
                  <c16:uniqueId val="{00000001-F4AE-48A0-BF2C-DDCC9757A7D0}"/>
                </c:ext>
              </c:extLst>
            </c:dLbl>
            <c:dLbl>
              <c:idx val="2"/>
              <c:layout>
                <c:manualLayout>
                  <c:x val="-0.21089840509997437"/>
                  <c:y val="2.3915338474002221E-2"/>
                </c:manualLayout>
              </c:layout>
              <c:showLegendKey val="0"/>
              <c:showVal val="1"/>
              <c:showCatName val="1"/>
              <c:showSerName val="0"/>
              <c:showPercent val="0"/>
              <c:showBubbleSize val="0"/>
              <c:separator>
</c:separator>
              <c:extLst>
                <c:ext xmlns:c15="http://schemas.microsoft.com/office/drawing/2012/chart" uri="{CE6537A1-D6FC-4f65-9D91-7224C49458BB}">
                  <c15:layout>
                    <c:manualLayout>
                      <c:w val="0.17829771418893584"/>
                      <c:h val="0.12370829153216834"/>
                    </c:manualLayout>
                  </c15:layout>
                </c:ext>
                <c:ext xmlns:c16="http://schemas.microsoft.com/office/drawing/2014/chart" uri="{C3380CC4-5D6E-409C-BE32-E72D297353CC}">
                  <c16:uniqueId val="{00000002-F4AE-48A0-BF2C-DDCC9757A7D0}"/>
                </c:ext>
              </c:extLst>
            </c:dLbl>
            <c:dLbl>
              <c:idx val="3"/>
              <c:layout>
                <c:manualLayout>
                  <c:x val="-0.16753968432038699"/>
                  <c:y val="6.4662449471311459E-2"/>
                </c:manualLayout>
              </c:layout>
              <c:showLegendKey val="0"/>
              <c:showVal val="1"/>
              <c:showCatName val="1"/>
              <c:showSerName val="0"/>
              <c:showPercent val="0"/>
              <c:showBubbleSize val="0"/>
              <c:separator>
</c:separator>
              <c:extLst>
                <c:ext xmlns:c15="http://schemas.microsoft.com/office/drawing/2012/chart" uri="{CE6537A1-D6FC-4f65-9D91-7224C49458BB}">
                  <c15:layout>
                    <c:manualLayout>
                      <c:w val="0.26371273126267503"/>
                      <c:h val="0.11687332882790233"/>
                    </c:manualLayout>
                  </c15:layout>
                </c:ext>
                <c:ext xmlns:c16="http://schemas.microsoft.com/office/drawing/2014/chart" uri="{C3380CC4-5D6E-409C-BE32-E72D297353CC}">
                  <c16:uniqueId val="{00000003-F4AE-48A0-BF2C-DDCC9757A7D0}"/>
                </c:ext>
              </c:extLst>
            </c:dLbl>
            <c:dLbl>
              <c:idx val="4"/>
              <c:layout>
                <c:manualLayout>
                  <c:x val="-0.24125354898355719"/>
                  <c:y val="6.045312970173855E-2"/>
                </c:manualLayout>
              </c:layout>
              <c:showLegendKey val="0"/>
              <c:showVal val="1"/>
              <c:showCatName val="1"/>
              <c:showSerName val="0"/>
              <c:showPercent val="0"/>
              <c:showBubbleSize val="0"/>
              <c:separator>
</c:separator>
              <c:extLst>
                <c:ext xmlns:c15="http://schemas.microsoft.com/office/drawing/2012/chart" uri="{CE6537A1-D6FC-4f65-9D91-7224C49458BB}">
                  <c15:layout>
                    <c:manualLayout>
                      <c:w val="0.12666336443635867"/>
                      <c:h val="8.9774864315609354E-2"/>
                    </c:manualLayout>
                  </c15:layout>
                </c:ext>
                <c:ext xmlns:c16="http://schemas.microsoft.com/office/drawing/2014/chart" uri="{C3380CC4-5D6E-409C-BE32-E72D297353CC}">
                  <c16:uniqueId val="{00000004-F4AE-48A0-BF2C-DDCC9757A7D0}"/>
                </c:ext>
              </c:extLst>
            </c:dLbl>
            <c:dLbl>
              <c:idx val="5"/>
              <c:layout>
                <c:manualLayout>
                  <c:x val="-0.28293557980825862"/>
                  <c:y val="-1.771324892783576E-2"/>
                </c:manualLayout>
              </c:layout>
              <c:showLegendKey val="0"/>
              <c:showVal val="1"/>
              <c:showCatName val="1"/>
              <c:showSerName val="0"/>
              <c:showPercent val="0"/>
              <c:showBubbleSize val="0"/>
              <c:separator>
</c:separator>
              <c:extLst>
                <c:ext xmlns:c15="http://schemas.microsoft.com/office/drawing/2012/chart" uri="{CE6537A1-D6FC-4f65-9D91-7224C49458BB}">
                  <c15:layout>
                    <c:manualLayout>
                      <c:w val="0.31997555104244624"/>
                      <c:h val="0.13471462572041423"/>
                    </c:manualLayout>
                  </c15:layout>
                </c:ext>
                <c:ext xmlns:c16="http://schemas.microsoft.com/office/drawing/2014/chart" uri="{C3380CC4-5D6E-409C-BE32-E72D297353CC}">
                  <c16:uniqueId val="{00000005-F4AE-48A0-BF2C-DDCC9757A7D0}"/>
                </c:ext>
              </c:extLst>
            </c:dLbl>
            <c:dLbl>
              <c:idx val="6"/>
              <c:layout>
                <c:manualLayout>
                  <c:x val="-0.26157227135013544"/>
                  <c:y val="-0.17212600375266024"/>
                </c:manualLayout>
              </c:layout>
              <c:showLegendKey val="0"/>
              <c:showVal val="1"/>
              <c:showCatName val="1"/>
              <c:showSerName val="0"/>
              <c:showPercent val="0"/>
              <c:showBubbleSize val="0"/>
              <c:separator>
</c:separator>
              <c:extLst>
                <c:ext xmlns:c15="http://schemas.microsoft.com/office/drawing/2012/chart" uri="{CE6537A1-D6FC-4f65-9D91-7224C49458BB}">
                  <c15:layout>
                    <c:manualLayout>
                      <c:w val="0.13872738760934356"/>
                      <c:h val="0.11844113486490003"/>
                    </c:manualLayout>
                  </c15:layout>
                </c:ext>
                <c:ext xmlns:c16="http://schemas.microsoft.com/office/drawing/2014/chart" uri="{C3380CC4-5D6E-409C-BE32-E72D297353CC}">
                  <c16:uniqueId val="{00000006-F4AE-48A0-BF2C-DDCC9757A7D0}"/>
                </c:ext>
              </c:extLst>
            </c:dLbl>
            <c:dLbl>
              <c:idx val="7"/>
              <c:layout>
                <c:manualLayout>
                  <c:x val="-1.7845104320912679E-2"/>
                  <c:y val="-0.16901834350458178"/>
                </c:manualLayout>
              </c:layout>
              <c:numFmt formatCode="0.0%" sourceLinked="0"/>
              <c:spPr>
                <a:noFill/>
                <a:ln>
                  <a:noFill/>
                </a:ln>
                <a:effectLst/>
              </c:spPr>
              <c:txPr>
                <a:bodyPr vertOverflow="overflow" horzOverflow="overflow" wrap="square" lIns="0" tIns="0" rIns="0" bIns="0" anchor="t">
                  <a:noAutofit/>
                </a:bodyPr>
                <a:lstStyle/>
                <a:p>
                  <a:pPr>
                    <a:defRPr sz="1000"/>
                  </a:pPr>
                  <a:endParaRPr lang="ja-JP"/>
                </a:p>
              </c:txPr>
              <c:showLegendKey val="0"/>
              <c:showVal val="1"/>
              <c:showCatName val="1"/>
              <c:showSerName val="0"/>
              <c:showPercent val="0"/>
              <c:showBubbleSize val="0"/>
              <c:separator>
</c:separator>
              <c:extLst>
                <c:ext xmlns:c15="http://schemas.microsoft.com/office/drawing/2012/chart" uri="{CE6537A1-D6FC-4f65-9D91-7224C49458BB}">
                  <c15:spPr xmlns:c15="http://schemas.microsoft.com/office/drawing/2012/chart">
                    <a:prstGeom prst="rect">
                      <a:avLst/>
                    </a:prstGeom>
                  </c15:spPr>
                  <c15:layout>
                    <c:manualLayout>
                      <c:w val="0.21834681475970105"/>
                      <c:h val="0.13527227774722853"/>
                    </c:manualLayout>
                  </c15:layout>
                </c:ext>
                <c:ext xmlns:c16="http://schemas.microsoft.com/office/drawing/2014/chart" uri="{C3380CC4-5D6E-409C-BE32-E72D297353CC}">
                  <c16:uniqueId val="{00000007-F4AE-48A0-BF2C-DDCC9757A7D0}"/>
                </c:ext>
              </c:extLst>
            </c:dLbl>
            <c:dLbl>
              <c:idx val="8"/>
              <c:delete val="1"/>
              <c:extLst>
                <c:ext xmlns:c15="http://schemas.microsoft.com/office/drawing/2012/chart" uri="{CE6537A1-D6FC-4f65-9D91-7224C49458BB}"/>
                <c:ext xmlns:c16="http://schemas.microsoft.com/office/drawing/2014/chart" uri="{C3380CC4-5D6E-409C-BE32-E72D297353CC}">
                  <c16:uniqueId val="{00000000-0D84-457A-A526-FFC8940ECA43}"/>
                </c:ext>
              </c:extLst>
            </c:dLbl>
            <c:numFmt formatCode="0.0%" sourceLinked="0"/>
            <c:spPr>
              <a:noFill/>
              <a:ln>
                <a:noFill/>
              </a:ln>
              <a:effectLst/>
            </c:spPr>
            <c:txPr>
              <a:bodyPr vertOverflow="overflow" horzOverflow="overflow" wrap="square" lIns="0" tIns="0" rIns="0" bIns="0" anchor="ctr">
                <a:noAutofit/>
              </a:bodyPr>
              <a:lstStyle/>
              <a:p>
                <a:pPr>
                  <a:defRPr sz="1000"/>
                </a:pPr>
                <a:endParaRPr lang="ja-JP"/>
              </a:p>
            </c:txPr>
            <c:showLegendKey val="0"/>
            <c:showVal val="1"/>
            <c:showCatName val="1"/>
            <c:showSerName val="0"/>
            <c:showPercent val="0"/>
            <c:showBubbleSize val="0"/>
            <c:separator>
</c:separator>
            <c:showLeaderLines val="1"/>
            <c:leaderLines>
              <c:spPr>
                <a:ln>
                  <a:solidFill>
                    <a:schemeClr val="bg1">
                      <a:lumMod val="50000"/>
                    </a:schemeClr>
                  </a:solidFill>
                </a:ln>
              </c:spPr>
            </c:leaderLines>
            <c:extLst>
              <c:ext xmlns:c15="http://schemas.microsoft.com/office/drawing/2012/chart" uri="{CE6537A1-D6FC-4f65-9D91-7224C49458BB}">
                <c15:spPr xmlns:c15="http://schemas.microsoft.com/office/drawing/2012/chart">
                  <a:prstGeom prst="rect">
                    <a:avLst/>
                  </a:prstGeom>
                </c15:spPr>
              </c:ext>
            </c:extLst>
          </c:dLbls>
          <c:cat>
            <c:strRef>
              <c:f>'リンク切公表時非表示（グラフの添え物）'!$W$25:$W$33</c:f>
              <c:strCache>
                <c:ptCount val="9"/>
                <c:pt idx="0">
                  <c:v>エネルギー転換部門
（製油所、発電所等）</c:v>
                </c:pt>
                <c:pt idx="1">
                  <c:v>産業部門
（工場等）</c:v>
                </c:pt>
                <c:pt idx="2">
                  <c:v>運輸部門
（自動車等）</c:v>
                </c:pt>
                <c:pt idx="3">
                  <c:v>業務その他部門
（商業･ｻｰﾋﾞｽ･事業所等）</c:v>
                </c:pt>
                <c:pt idx="4">
                  <c:v>家庭部門</c:v>
                </c:pt>
                <c:pt idx="5">
                  <c:v>工業プロセス及び製品の使用</c:v>
                </c:pt>
                <c:pt idx="6">
                  <c:v>廃棄物
（焼却等）</c:v>
                </c:pt>
                <c:pt idx="7">
                  <c:v>その他
（農業・間接CO2等）</c:v>
                </c:pt>
                <c:pt idx="8">
                  <c:v> 電気熱配分誤差</c:v>
                </c:pt>
              </c:strCache>
            </c:strRef>
          </c:cat>
          <c:val>
            <c:numRef>
              <c:f>'4.CO2-Share'!$G$19:$G$26</c:f>
              <c:numCache>
                <c:formatCode>0.0%</c:formatCode>
                <c:ptCount val="8"/>
                <c:pt idx="0">
                  <c:v>7.7401438374561621E-2</c:v>
                </c:pt>
                <c:pt idx="1">
                  <c:v>0.35286064580413096</c:v>
                </c:pt>
                <c:pt idx="2">
                  <c:v>0.17023202460862469</c:v>
                </c:pt>
                <c:pt idx="3">
                  <c:v>0.17942094226312902</c:v>
                </c:pt>
                <c:pt idx="4">
                  <c:v>0.15776691247398617</c:v>
                </c:pt>
                <c:pt idx="5">
                  <c:v>3.7351053059183847E-2</c:v>
                </c:pt>
                <c:pt idx="6">
                  <c:v>2.2292161035781567E-2</c:v>
                </c:pt>
                <c:pt idx="7">
                  <c:v>2.6748223806021291E-3</c:v>
                </c:pt>
              </c:numCache>
            </c:numRef>
          </c:val>
          <c:extLst>
            <c:ext xmlns:c16="http://schemas.microsoft.com/office/drawing/2014/chart" uri="{C3380CC4-5D6E-409C-BE32-E72D297353CC}">
              <c16:uniqueId val="{00000001-2834-471A-9B6F-40E3E8FF6D36}"/>
            </c:ext>
          </c:extLst>
        </c:ser>
        <c:dLbls>
          <c:showLegendKey val="0"/>
          <c:showVal val="0"/>
          <c:showCatName val="0"/>
          <c:showSerName val="0"/>
          <c:showPercent val="0"/>
          <c:showBubbleSize val="0"/>
          <c:showLeaderLines val="0"/>
        </c:dLbls>
        <c:firstSliceAng val="0"/>
        <c:holeSize val="25"/>
      </c:doughnutChart>
      <c:spPr>
        <a:noFill/>
        <a:ln w="25400">
          <a:noFill/>
        </a:ln>
      </c:spPr>
    </c:plotArea>
    <c:plotVisOnly val="1"/>
    <c:dispBlanksAs val="zero"/>
    <c:showDLblsOverMax val="0"/>
  </c:chart>
  <c:spPr>
    <a:noFill/>
    <a:ln>
      <a:noFill/>
    </a:ln>
  </c:spPr>
  <c:printSettings>
    <c:headerFooter alignWithMargins="0"/>
    <c:pageMargins b="0.98399999999999999" l="0.78700000000000003" r="0.78700000000000003" t="0.98399999999999999" header="0.51200000000000001" footer="0.51200000000000001"/>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107563422528985"/>
          <c:y val="0.23732750568798991"/>
          <c:w val="0.52042653091420465"/>
          <c:h val="0.57014622337858223"/>
        </c:manualLayout>
      </c:layout>
      <c:doughnutChart>
        <c:varyColors val="1"/>
        <c:ser>
          <c:idx val="2"/>
          <c:order val="0"/>
          <c:tx>
            <c:strRef>
              <c:f>'リンク切公表時非表示（グラフの添え物）'!$BC$25</c:f>
              <c:strCache>
                <c:ptCount val="1"/>
                <c:pt idx="0">
                  <c:v>2018年度（速報値）</c:v>
                </c:pt>
              </c:strCache>
            </c:strRef>
          </c:tx>
          <c:dPt>
            <c:idx val="0"/>
            <c:bubble3D val="0"/>
            <c:spPr>
              <a:noFill/>
              <a:ln>
                <a:noFill/>
              </a:ln>
            </c:spPr>
            <c:extLst>
              <c:ext xmlns:c16="http://schemas.microsoft.com/office/drawing/2014/chart" uri="{C3380CC4-5D6E-409C-BE32-E72D297353CC}">
                <c16:uniqueId val="{00000001-7596-4171-9830-5D1BF993C706}"/>
              </c:ext>
            </c:extLst>
          </c:dPt>
          <c:dLbls>
            <c:dLbl>
              <c:idx val="0"/>
              <c:layout>
                <c:manualLayout>
                  <c:x val="6.3871535487298953E-3"/>
                  <c:y val="-7.5682734868884854E-2"/>
                </c:manualLayout>
              </c:layout>
              <c:spPr>
                <a:noFill/>
                <a:ln>
                  <a:noFill/>
                </a:ln>
                <a:effectLst/>
              </c:spPr>
              <c:txPr>
                <a:bodyPr wrap="square" lIns="38100" tIns="19050" rIns="38100" bIns="19050" anchor="ctr">
                  <a:noAutofit/>
                </a:bodyPr>
                <a:lstStyle/>
                <a:p>
                  <a:pPr>
                    <a:defRPr sz="1100"/>
                  </a:pPr>
                  <a:endParaRPr lang="ja-JP"/>
                </a:p>
              </c:txPr>
              <c:showLegendKey val="0"/>
              <c:showVal val="1"/>
              <c:showCatName val="0"/>
              <c:showSerName val="1"/>
              <c:showPercent val="0"/>
              <c:showBubbleSize val="0"/>
              <c:separator>
</c:separator>
              <c:extLst>
                <c:ext xmlns:c15="http://schemas.microsoft.com/office/drawing/2012/chart" uri="{CE6537A1-D6FC-4f65-9D91-7224C49458BB}">
                  <c15:layout>
                    <c:manualLayout>
                      <c:w val="0.3283212633768261"/>
                      <c:h val="0.1070865741329296"/>
                    </c:manualLayout>
                  </c15:layout>
                </c:ext>
                <c:ext xmlns:c16="http://schemas.microsoft.com/office/drawing/2014/chart" uri="{C3380CC4-5D6E-409C-BE32-E72D297353CC}">
                  <c16:uniqueId val="{00000001-7596-4171-9830-5D1BF993C706}"/>
                </c:ext>
              </c:extLst>
            </c:dLbl>
            <c:spPr>
              <a:noFill/>
              <a:ln>
                <a:noFill/>
              </a:ln>
              <a:effectLst/>
            </c:spPr>
            <c:showLegendKey val="0"/>
            <c:showVal val="1"/>
            <c:showCatName val="0"/>
            <c:showSerName val="0"/>
            <c:showPercent val="0"/>
            <c:showBubbleSize val="0"/>
            <c:separator>
</c:separator>
            <c:showLeaderLines val="0"/>
            <c:extLst>
              <c:ext xmlns:c15="http://schemas.microsoft.com/office/drawing/2012/chart" uri="{CE6537A1-D6FC-4f65-9D91-7224C49458BB}"/>
            </c:extLst>
          </c:dLbls>
          <c:cat>
            <c:strRef>
              <c:f>'リンク切公表時非表示（グラフの添え物）'!$W$25:$W$33</c:f>
              <c:strCache>
                <c:ptCount val="9"/>
                <c:pt idx="0">
                  <c:v>エネルギー転換部門
（製油所、発電所等）</c:v>
                </c:pt>
                <c:pt idx="1">
                  <c:v>産業部門
（工場等）</c:v>
                </c:pt>
                <c:pt idx="2">
                  <c:v>運輸部門
（自動車等）</c:v>
                </c:pt>
                <c:pt idx="3">
                  <c:v>業務その他部門
（商業･ｻｰﾋﾞｽ･事業所等）</c:v>
                </c:pt>
                <c:pt idx="4">
                  <c:v>家庭部門</c:v>
                </c:pt>
                <c:pt idx="5">
                  <c:v>工業プロセス及び製品の使用</c:v>
                </c:pt>
                <c:pt idx="6">
                  <c:v>廃棄物
（焼却等）</c:v>
                </c:pt>
                <c:pt idx="7">
                  <c:v>その他
（農業・間接CO2等）</c:v>
                </c:pt>
                <c:pt idx="8">
                  <c:v> 電気熱配分誤差</c:v>
                </c:pt>
              </c:strCache>
            </c:strRef>
          </c:cat>
          <c:val>
            <c:numRef>
              <c:f>'リンク切公表時非表示（グラフの添え物）'!$BC$26</c:f>
              <c:numCache>
                <c:formatCode>##"億"#,###"万トン"</c:formatCode>
                <c:ptCount val="1"/>
                <c:pt idx="0">
                  <c:v>113900</c:v>
                </c:pt>
              </c:numCache>
            </c:numRef>
          </c:val>
          <c:extLst>
            <c:ext xmlns:c16="http://schemas.microsoft.com/office/drawing/2014/chart" uri="{C3380CC4-5D6E-409C-BE32-E72D297353CC}">
              <c16:uniqueId val="{00000000-7596-4171-9830-5D1BF993C706}"/>
            </c:ext>
          </c:extLst>
        </c:ser>
        <c:ser>
          <c:idx val="0"/>
          <c:order val="1"/>
          <c:tx>
            <c:strRef>
              <c:f>'4.CO2-Share'!$C$4</c:f>
              <c:strCache>
                <c:ptCount val="1"/>
                <c:pt idx="0">
                  <c:v>■【電気・熱配分前】</c:v>
                </c:pt>
              </c:strCache>
            </c:strRef>
          </c:tx>
          <c:spPr>
            <a:ln>
              <a:solidFill>
                <a:sysClr val="windowText" lastClr="000000"/>
              </a:solidFill>
            </a:ln>
          </c:spPr>
          <c:dPt>
            <c:idx val="0"/>
            <c:bubble3D val="0"/>
            <c:spPr>
              <a:solidFill>
                <a:srgbClr val="9999FF"/>
              </a:solidFill>
              <a:ln>
                <a:solidFill>
                  <a:sysClr val="windowText" lastClr="000000"/>
                </a:solidFill>
              </a:ln>
            </c:spPr>
            <c:extLst>
              <c:ext xmlns:c16="http://schemas.microsoft.com/office/drawing/2014/chart" uri="{C3380CC4-5D6E-409C-BE32-E72D297353CC}">
                <c16:uniqueId val="{0000000A-411B-41C2-A7B1-8D6E03645044}"/>
              </c:ext>
            </c:extLst>
          </c:dPt>
          <c:dPt>
            <c:idx val="1"/>
            <c:bubble3D val="0"/>
            <c:spPr>
              <a:solidFill>
                <a:srgbClr val="993366"/>
              </a:solidFill>
              <a:ln>
                <a:solidFill>
                  <a:sysClr val="windowText" lastClr="000000"/>
                </a:solidFill>
              </a:ln>
            </c:spPr>
            <c:extLst>
              <c:ext xmlns:c16="http://schemas.microsoft.com/office/drawing/2014/chart" uri="{C3380CC4-5D6E-409C-BE32-E72D297353CC}">
                <c16:uniqueId val="{00000009-411B-41C2-A7B1-8D6E03645044}"/>
              </c:ext>
            </c:extLst>
          </c:dPt>
          <c:dPt>
            <c:idx val="2"/>
            <c:bubble3D val="0"/>
            <c:spPr>
              <a:solidFill>
                <a:srgbClr val="FFFFCC"/>
              </a:solidFill>
              <a:ln>
                <a:solidFill>
                  <a:sysClr val="windowText" lastClr="000000"/>
                </a:solidFill>
              </a:ln>
            </c:spPr>
            <c:extLst>
              <c:ext xmlns:c16="http://schemas.microsoft.com/office/drawing/2014/chart" uri="{C3380CC4-5D6E-409C-BE32-E72D297353CC}">
                <c16:uniqueId val="{00000008-411B-41C2-A7B1-8D6E03645044}"/>
              </c:ext>
            </c:extLst>
          </c:dPt>
          <c:dPt>
            <c:idx val="3"/>
            <c:bubble3D val="0"/>
            <c:spPr>
              <a:solidFill>
                <a:srgbClr val="C0C0C0"/>
              </a:solidFill>
              <a:ln>
                <a:solidFill>
                  <a:sysClr val="windowText" lastClr="000000"/>
                </a:solidFill>
              </a:ln>
            </c:spPr>
            <c:extLst>
              <c:ext xmlns:c16="http://schemas.microsoft.com/office/drawing/2014/chart" uri="{C3380CC4-5D6E-409C-BE32-E72D297353CC}">
                <c16:uniqueId val="{0000000B-411B-41C2-A7B1-8D6E03645044}"/>
              </c:ext>
            </c:extLst>
          </c:dPt>
          <c:dPt>
            <c:idx val="4"/>
            <c:bubble3D val="0"/>
            <c:spPr>
              <a:solidFill>
                <a:srgbClr val="333399"/>
              </a:solidFill>
              <a:ln>
                <a:solidFill>
                  <a:sysClr val="windowText" lastClr="000000"/>
                </a:solidFill>
              </a:ln>
            </c:spPr>
            <c:extLst>
              <c:ext xmlns:c16="http://schemas.microsoft.com/office/drawing/2014/chart" uri="{C3380CC4-5D6E-409C-BE32-E72D297353CC}">
                <c16:uniqueId val="{0000000C-411B-41C2-A7B1-8D6E03645044}"/>
              </c:ext>
            </c:extLst>
          </c:dPt>
          <c:dPt>
            <c:idx val="5"/>
            <c:bubble3D val="0"/>
            <c:spPr>
              <a:solidFill>
                <a:srgbClr val="FF8080"/>
              </a:solidFill>
              <a:ln>
                <a:solidFill>
                  <a:sysClr val="windowText" lastClr="000000"/>
                </a:solidFill>
              </a:ln>
            </c:spPr>
            <c:extLst>
              <c:ext xmlns:c16="http://schemas.microsoft.com/office/drawing/2014/chart" uri="{C3380CC4-5D6E-409C-BE32-E72D297353CC}">
                <c16:uniqueId val="{0000000D-411B-41C2-A7B1-8D6E03645044}"/>
              </c:ext>
            </c:extLst>
          </c:dPt>
          <c:dPt>
            <c:idx val="7"/>
            <c:bubble3D val="0"/>
            <c:spPr>
              <a:solidFill>
                <a:srgbClr val="3366FF"/>
              </a:solidFill>
              <a:ln>
                <a:solidFill>
                  <a:sysClr val="windowText" lastClr="000000"/>
                </a:solidFill>
              </a:ln>
            </c:spPr>
            <c:extLst>
              <c:ext xmlns:c16="http://schemas.microsoft.com/office/drawing/2014/chart" uri="{C3380CC4-5D6E-409C-BE32-E72D297353CC}">
                <c16:uniqueId val="{0000000E-411B-41C2-A7B1-8D6E03645044}"/>
              </c:ext>
            </c:extLst>
          </c:dPt>
          <c:dLbls>
            <c:dLbl>
              <c:idx val="0"/>
              <c:layout>
                <c:manualLayout>
                  <c:x val="0.11642334399418094"/>
                  <c:y val="-0.30953293806598858"/>
                </c:manualLayout>
              </c:layout>
              <c:showLegendKey val="0"/>
              <c:showVal val="1"/>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A-411B-41C2-A7B1-8D6E03645044}"/>
                </c:ext>
              </c:extLst>
            </c:dLbl>
            <c:dLbl>
              <c:idx val="1"/>
              <c:layout>
                <c:manualLayout>
                  <c:x val="0.37967173619000832"/>
                  <c:y val="-0.16159731461237403"/>
                </c:manualLayout>
              </c:layout>
              <c:showLegendKey val="0"/>
              <c:showVal val="1"/>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9-411B-41C2-A7B1-8D6E03645044}"/>
                </c:ext>
              </c:extLst>
            </c:dLbl>
            <c:dLbl>
              <c:idx val="2"/>
              <c:layout>
                <c:manualLayout>
                  <c:x val="0.12721972988949887"/>
                  <c:y val="0.42598100797140659"/>
                </c:manualLayout>
              </c:layout>
              <c:showLegendKey val="0"/>
              <c:showVal val="1"/>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8-411B-41C2-A7B1-8D6E03645044}"/>
                </c:ext>
              </c:extLst>
            </c:dLbl>
            <c:dLbl>
              <c:idx val="3"/>
              <c:layout>
                <c:manualLayout>
                  <c:x val="-0.28909424877929524"/>
                  <c:y val="0.37485197500380724"/>
                </c:manualLayout>
              </c:layout>
              <c:showLegendKey val="0"/>
              <c:showVal val="1"/>
              <c:showCatName val="0"/>
              <c:showSerName val="0"/>
              <c:showPercent val="0"/>
              <c:showBubbleSize val="0"/>
              <c:separator>
</c:separator>
              <c:extLst>
                <c:ext xmlns:c15="http://schemas.microsoft.com/office/drawing/2012/chart" uri="{CE6537A1-D6FC-4f65-9D91-7224C49458BB}">
                  <c15:layout>
                    <c:manualLayout>
                      <c:w val="9.1213132499145463E-2"/>
                      <c:h val="4.4475501669121099E-2"/>
                    </c:manualLayout>
                  </c15:layout>
                </c:ext>
                <c:ext xmlns:c16="http://schemas.microsoft.com/office/drawing/2014/chart" uri="{C3380CC4-5D6E-409C-BE32-E72D297353CC}">
                  <c16:uniqueId val="{0000000B-411B-41C2-A7B1-8D6E03645044}"/>
                </c:ext>
              </c:extLst>
            </c:dLbl>
            <c:dLbl>
              <c:idx val="4"/>
              <c:layout>
                <c:manualLayout>
                  <c:x val="-0.33664591348682943"/>
                  <c:y val="0.13177874879521836"/>
                </c:manualLayout>
              </c:layout>
              <c:numFmt formatCode="&quot;(&quot;0.0%&quot;)&quot;" sourceLinked="0"/>
              <c:spPr>
                <a:noFill/>
                <a:ln>
                  <a:noFill/>
                </a:ln>
                <a:effectLst/>
              </c:spPr>
              <c:txPr>
                <a:bodyPr wrap="square" lIns="38100" tIns="19050" rIns="38100" bIns="19050" anchor="ctr">
                  <a:noAutofit/>
                </a:bodyPr>
                <a:lstStyle/>
                <a:p>
                  <a:pPr>
                    <a:defRPr/>
                  </a:pPr>
                  <a:endParaRPr lang="ja-JP"/>
                </a:p>
              </c:txPr>
              <c:showLegendKey val="0"/>
              <c:showVal val="1"/>
              <c:showCatName val="0"/>
              <c:showSerName val="0"/>
              <c:showPercent val="0"/>
              <c:showBubbleSize val="0"/>
              <c:separator>
</c:separator>
              <c:extLst>
                <c:ext xmlns:c15="http://schemas.microsoft.com/office/drawing/2012/chart" uri="{CE6537A1-D6FC-4f65-9D91-7224C49458BB}">
                  <c15:layout>
                    <c:manualLayout>
                      <c:w val="0.12248727774485893"/>
                      <c:h val="4.7529850655298085E-2"/>
                    </c:manualLayout>
                  </c15:layout>
                </c:ext>
                <c:ext xmlns:c16="http://schemas.microsoft.com/office/drawing/2014/chart" uri="{C3380CC4-5D6E-409C-BE32-E72D297353CC}">
                  <c16:uniqueId val="{0000000C-411B-41C2-A7B1-8D6E03645044}"/>
                </c:ext>
              </c:extLst>
            </c:dLbl>
            <c:dLbl>
              <c:idx val="5"/>
              <c:layout>
                <c:manualLayout>
                  <c:x val="-0.35095158583762942"/>
                  <c:y val="-4.1501568913085422E-2"/>
                </c:manualLayout>
              </c:layout>
              <c:numFmt formatCode="&quot;(&quot;0.0%&quot;)&quot;" sourceLinked="0"/>
              <c:spPr>
                <a:noFill/>
                <a:ln>
                  <a:noFill/>
                </a:ln>
                <a:effectLst/>
              </c:spPr>
              <c:txPr>
                <a:bodyPr wrap="square" lIns="38100" tIns="19050" rIns="38100" bIns="19050" anchor="ctr">
                  <a:noAutofit/>
                </a:bodyPr>
                <a:lstStyle/>
                <a:p>
                  <a:pPr>
                    <a:defRPr/>
                  </a:pPr>
                  <a:endParaRPr lang="ja-JP"/>
                </a:p>
              </c:txPr>
              <c:showLegendKey val="0"/>
              <c:showVal val="1"/>
              <c:showCatName val="0"/>
              <c:showSerName val="0"/>
              <c:showPercent val="0"/>
              <c:showBubbleSize val="0"/>
              <c:separator>
</c:separator>
              <c:extLst>
                <c:ext xmlns:c15="http://schemas.microsoft.com/office/drawing/2012/chart" uri="{CE6537A1-D6FC-4f65-9D91-7224C49458BB}">
                  <c15:layout>
                    <c:manualLayout>
                      <c:w val="9.4417570613279128E-2"/>
                      <c:h val="2.9401586070775459E-2"/>
                    </c:manualLayout>
                  </c15:layout>
                </c:ext>
                <c:ext xmlns:c16="http://schemas.microsoft.com/office/drawing/2014/chart" uri="{C3380CC4-5D6E-409C-BE32-E72D297353CC}">
                  <c16:uniqueId val="{0000000D-411B-41C2-A7B1-8D6E03645044}"/>
                </c:ext>
              </c:extLst>
            </c:dLbl>
            <c:dLbl>
              <c:idx val="6"/>
              <c:layout>
                <c:manualLayout>
                  <c:x val="-0.27202320985374256"/>
                  <c:y val="-0.19654388735583209"/>
                </c:manualLayout>
              </c:layout>
              <c:showLegendKey val="0"/>
              <c:showVal val="1"/>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F-411B-41C2-A7B1-8D6E03645044}"/>
                </c:ext>
              </c:extLst>
            </c:dLbl>
            <c:dLbl>
              <c:idx val="7"/>
              <c:layout>
                <c:manualLayout>
                  <c:x val="-1.4660567999557965E-2"/>
                  <c:y val="-0.21203233475508554"/>
                </c:manualLayout>
              </c:layout>
              <c:numFmt formatCode="&quot;(&quot;0.0%&quot;)&quot;" sourceLinked="0"/>
              <c:spPr>
                <a:noFill/>
                <a:ln>
                  <a:noFill/>
                </a:ln>
                <a:effectLst/>
              </c:spPr>
              <c:txPr>
                <a:bodyPr wrap="square" lIns="38100" tIns="19050" rIns="38100" bIns="19050" anchor="ctr">
                  <a:spAutoFit/>
                </a:bodyPr>
                <a:lstStyle/>
                <a:p>
                  <a:pPr>
                    <a:defRPr/>
                  </a:pPr>
                  <a:endParaRPr lang="ja-JP"/>
                </a:p>
              </c:txPr>
              <c:showLegendKey val="0"/>
              <c:showVal val="1"/>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E-411B-41C2-A7B1-8D6E03645044}"/>
                </c:ext>
              </c:extLst>
            </c:dLbl>
            <c:numFmt formatCode="&quot;(&quot;0.0%&quot;)&quot;" sourceLinked="0"/>
            <c:spPr>
              <a:noFill/>
              <a:ln>
                <a:noFill/>
              </a:ln>
              <a:effectLst/>
            </c:spPr>
            <c:showLegendKey val="0"/>
            <c:showVal val="1"/>
            <c:showCatName val="0"/>
            <c:showSerName val="0"/>
            <c:showPercent val="0"/>
            <c:showBubbleSize val="0"/>
            <c:separator>
</c:separator>
            <c:showLeaderLines val="0"/>
            <c:extLst>
              <c:ext xmlns:c15="http://schemas.microsoft.com/office/drawing/2012/chart" uri="{CE6537A1-D6FC-4f65-9D91-7224C49458BB}"/>
            </c:extLst>
          </c:dLbls>
          <c:cat>
            <c:strRef>
              <c:f>'リンク切公表時非表示（グラフの添え物）'!$W$25:$W$33</c:f>
              <c:strCache>
                <c:ptCount val="9"/>
                <c:pt idx="0">
                  <c:v>エネルギー転換部門
（製油所、発電所等）</c:v>
                </c:pt>
                <c:pt idx="1">
                  <c:v>産業部門
（工場等）</c:v>
                </c:pt>
                <c:pt idx="2">
                  <c:v>運輸部門
（自動車等）</c:v>
                </c:pt>
                <c:pt idx="3">
                  <c:v>業務その他部門
（商業･ｻｰﾋﾞｽ･事業所等）</c:v>
                </c:pt>
                <c:pt idx="4">
                  <c:v>家庭部門</c:v>
                </c:pt>
                <c:pt idx="5">
                  <c:v>工業プロセス及び製品の使用</c:v>
                </c:pt>
                <c:pt idx="6">
                  <c:v>廃棄物
（焼却等）</c:v>
                </c:pt>
                <c:pt idx="7">
                  <c:v>その他
（農業・間接CO2等）</c:v>
                </c:pt>
                <c:pt idx="8">
                  <c:v> 電気熱配分誤差</c:v>
                </c:pt>
              </c:strCache>
            </c:strRef>
          </c:cat>
          <c:val>
            <c:numRef>
              <c:f>'4.CO2-Share'!$I$6:$I$13</c:f>
              <c:numCache>
                <c:formatCode>0.0%</c:formatCode>
                <c:ptCount val="8"/>
                <c:pt idx="0">
                  <c:v>0.40034351619854031</c:v>
                </c:pt>
                <c:pt idx="1">
                  <c:v>0.25123089949087513</c:v>
                </c:pt>
                <c:pt idx="2">
                  <c:v>0.17790588024696155</c:v>
                </c:pt>
                <c:pt idx="3">
                  <c:v>5.5302225704867244E-2</c:v>
                </c:pt>
                <c:pt idx="4">
                  <c:v>4.5871441268180796E-2</c:v>
                </c:pt>
                <c:pt idx="5">
                  <c:v>4.1005943755303385E-2</c:v>
                </c:pt>
                <c:pt idx="6">
                  <c:v>2.5603264115046546E-2</c:v>
                </c:pt>
                <c:pt idx="7">
                  <c:v>2.7368292202249616E-3</c:v>
                </c:pt>
              </c:numCache>
            </c:numRef>
          </c:val>
          <c:extLst>
            <c:ext xmlns:c16="http://schemas.microsoft.com/office/drawing/2014/chart" uri="{C3380CC4-5D6E-409C-BE32-E72D297353CC}">
              <c16:uniqueId val="{00000000-8719-4AB6-8E98-AA07CB376BDB}"/>
            </c:ext>
          </c:extLst>
        </c:ser>
        <c:ser>
          <c:idx val="1"/>
          <c:order val="2"/>
          <c:tx>
            <c:strRef>
              <c:f>'4.CO2-Share'!$C$17</c:f>
              <c:strCache>
                <c:ptCount val="1"/>
                <c:pt idx="0">
                  <c:v>■【電気・熱配分後】</c:v>
                </c:pt>
              </c:strCache>
            </c:strRef>
          </c:tx>
          <c:spPr>
            <a:ln>
              <a:solidFill>
                <a:sysClr val="windowText" lastClr="000000"/>
              </a:solidFill>
            </a:ln>
          </c:spPr>
          <c:dPt>
            <c:idx val="0"/>
            <c:bubble3D val="0"/>
            <c:spPr>
              <a:solidFill>
                <a:srgbClr val="9999FF"/>
              </a:solidFill>
              <a:ln>
                <a:solidFill>
                  <a:sysClr val="windowText" lastClr="000000"/>
                </a:solidFill>
              </a:ln>
            </c:spPr>
            <c:extLst>
              <c:ext xmlns:c16="http://schemas.microsoft.com/office/drawing/2014/chart" uri="{C3380CC4-5D6E-409C-BE32-E72D297353CC}">
                <c16:uniqueId val="{00000000-411B-41C2-A7B1-8D6E03645044}"/>
              </c:ext>
            </c:extLst>
          </c:dPt>
          <c:dPt>
            <c:idx val="1"/>
            <c:bubble3D val="0"/>
            <c:spPr>
              <a:solidFill>
                <a:srgbClr val="993366"/>
              </a:solidFill>
              <a:ln>
                <a:solidFill>
                  <a:sysClr val="windowText" lastClr="000000"/>
                </a:solidFill>
              </a:ln>
            </c:spPr>
            <c:extLst>
              <c:ext xmlns:c16="http://schemas.microsoft.com/office/drawing/2014/chart" uri="{C3380CC4-5D6E-409C-BE32-E72D297353CC}">
                <c16:uniqueId val="{00000001-411B-41C2-A7B1-8D6E03645044}"/>
              </c:ext>
            </c:extLst>
          </c:dPt>
          <c:dPt>
            <c:idx val="2"/>
            <c:bubble3D val="0"/>
            <c:spPr>
              <a:solidFill>
                <a:srgbClr val="FFFFCC"/>
              </a:solidFill>
              <a:ln>
                <a:solidFill>
                  <a:sysClr val="windowText" lastClr="000000"/>
                </a:solidFill>
              </a:ln>
            </c:spPr>
            <c:extLst>
              <c:ext xmlns:c16="http://schemas.microsoft.com/office/drawing/2014/chart" uri="{C3380CC4-5D6E-409C-BE32-E72D297353CC}">
                <c16:uniqueId val="{00000002-411B-41C2-A7B1-8D6E03645044}"/>
              </c:ext>
            </c:extLst>
          </c:dPt>
          <c:dPt>
            <c:idx val="3"/>
            <c:bubble3D val="0"/>
            <c:spPr>
              <a:solidFill>
                <a:srgbClr val="C0C0C0"/>
              </a:solidFill>
              <a:ln>
                <a:solidFill>
                  <a:sysClr val="windowText" lastClr="000000"/>
                </a:solidFill>
              </a:ln>
            </c:spPr>
            <c:extLst>
              <c:ext xmlns:c16="http://schemas.microsoft.com/office/drawing/2014/chart" uri="{C3380CC4-5D6E-409C-BE32-E72D297353CC}">
                <c16:uniqueId val="{00000003-411B-41C2-A7B1-8D6E03645044}"/>
              </c:ext>
            </c:extLst>
          </c:dPt>
          <c:dPt>
            <c:idx val="4"/>
            <c:bubble3D val="0"/>
            <c:spPr>
              <a:solidFill>
                <a:srgbClr val="333399"/>
              </a:solidFill>
              <a:ln>
                <a:solidFill>
                  <a:sysClr val="windowText" lastClr="000000"/>
                </a:solidFill>
              </a:ln>
            </c:spPr>
            <c:extLst>
              <c:ext xmlns:c16="http://schemas.microsoft.com/office/drawing/2014/chart" uri="{C3380CC4-5D6E-409C-BE32-E72D297353CC}">
                <c16:uniqueId val="{00000004-411B-41C2-A7B1-8D6E03645044}"/>
              </c:ext>
            </c:extLst>
          </c:dPt>
          <c:dPt>
            <c:idx val="5"/>
            <c:bubble3D val="0"/>
            <c:spPr>
              <a:solidFill>
                <a:srgbClr val="FF8080"/>
              </a:solidFill>
              <a:ln>
                <a:solidFill>
                  <a:sysClr val="windowText" lastClr="000000"/>
                </a:solidFill>
              </a:ln>
            </c:spPr>
            <c:extLst>
              <c:ext xmlns:c16="http://schemas.microsoft.com/office/drawing/2014/chart" uri="{C3380CC4-5D6E-409C-BE32-E72D297353CC}">
                <c16:uniqueId val="{00000005-411B-41C2-A7B1-8D6E03645044}"/>
              </c:ext>
            </c:extLst>
          </c:dPt>
          <c:dPt>
            <c:idx val="7"/>
            <c:bubble3D val="0"/>
            <c:spPr>
              <a:solidFill>
                <a:srgbClr val="3366FF"/>
              </a:solidFill>
              <a:ln>
                <a:solidFill>
                  <a:sysClr val="windowText" lastClr="000000"/>
                </a:solidFill>
              </a:ln>
            </c:spPr>
            <c:extLst>
              <c:ext xmlns:c16="http://schemas.microsoft.com/office/drawing/2014/chart" uri="{C3380CC4-5D6E-409C-BE32-E72D297353CC}">
                <c16:uniqueId val="{00000007-411B-41C2-A7B1-8D6E03645044}"/>
              </c:ext>
            </c:extLst>
          </c:dPt>
          <c:dLbls>
            <c:dLbl>
              <c:idx val="0"/>
              <c:layout>
                <c:manualLayout>
                  <c:x val="0.20609289769521963"/>
                  <c:y val="-0.19520980637442537"/>
                </c:manualLayout>
              </c:layout>
              <c:numFmt formatCode="0.0%" sourceLinked="0"/>
              <c:spPr>
                <a:noFill/>
                <a:ln>
                  <a:noFill/>
                </a:ln>
                <a:effectLst/>
              </c:spPr>
              <c:txPr>
                <a:bodyPr wrap="square" lIns="38100" tIns="19050" rIns="38100" bIns="19050" anchor="ctr">
                  <a:noAutofit/>
                </a:bodyPr>
                <a:lstStyle/>
                <a:p>
                  <a:pPr>
                    <a:defRPr/>
                  </a:pPr>
                  <a:endParaRPr lang="ja-JP"/>
                </a:p>
              </c:txPr>
              <c:showLegendKey val="0"/>
              <c:showVal val="1"/>
              <c:showCatName val="1"/>
              <c:showSerName val="0"/>
              <c:showPercent val="0"/>
              <c:showBubbleSize val="0"/>
              <c:separator>
</c:separator>
              <c:extLst>
                <c:ext xmlns:c15="http://schemas.microsoft.com/office/drawing/2012/chart" uri="{CE6537A1-D6FC-4f65-9D91-7224C49458BB}">
                  <c15:spPr xmlns:c15="http://schemas.microsoft.com/office/drawing/2012/chart">
                    <a:prstGeom prst="rect">
                      <a:avLst/>
                    </a:prstGeom>
                  </c15:spPr>
                  <c15:layout>
                    <c:manualLayout>
                      <c:w val="0.26679410489091809"/>
                      <c:h val="0.12831214111859449"/>
                    </c:manualLayout>
                  </c15:layout>
                </c:ext>
                <c:ext xmlns:c16="http://schemas.microsoft.com/office/drawing/2014/chart" uri="{C3380CC4-5D6E-409C-BE32-E72D297353CC}">
                  <c16:uniqueId val="{00000000-411B-41C2-A7B1-8D6E03645044}"/>
                </c:ext>
              </c:extLst>
            </c:dLbl>
            <c:dLbl>
              <c:idx val="1"/>
              <c:layout>
                <c:manualLayout>
                  <c:x val="0.13033531454994821"/>
                  <c:y val="-6.3455222069411857E-2"/>
                </c:manualLayout>
              </c:layout>
              <c:numFmt formatCode="0.0%" sourceLinked="0"/>
              <c:spPr>
                <a:noFill/>
                <a:ln>
                  <a:noFill/>
                </a:ln>
                <a:effectLst/>
              </c:spPr>
              <c:txPr>
                <a:bodyPr wrap="square" lIns="38100" tIns="19050" rIns="38100" bIns="19050" anchor="ctr">
                  <a:noAutofit/>
                </a:bodyPr>
                <a:lstStyle/>
                <a:p>
                  <a:pPr>
                    <a:defRPr/>
                  </a:pPr>
                  <a:endParaRPr lang="ja-JP"/>
                </a:p>
              </c:txPr>
              <c:showLegendKey val="0"/>
              <c:showVal val="1"/>
              <c:showCatName val="1"/>
              <c:showSerName val="0"/>
              <c:showPercent val="0"/>
              <c:showBubbleSize val="0"/>
              <c:separator>
</c:separator>
              <c:extLst>
                <c:ext xmlns:c15="http://schemas.microsoft.com/office/drawing/2012/chart" uri="{CE6537A1-D6FC-4f65-9D91-7224C49458BB}">
                  <c15:spPr xmlns:c15="http://schemas.microsoft.com/office/drawing/2012/chart">
                    <a:prstGeom prst="rect">
                      <a:avLst/>
                    </a:prstGeom>
                  </c15:spPr>
                  <c15:layout>
                    <c:manualLayout>
                      <c:w val="0.14198622024014496"/>
                      <c:h val="0.12510106617750602"/>
                    </c:manualLayout>
                  </c15:layout>
                </c:ext>
                <c:ext xmlns:c16="http://schemas.microsoft.com/office/drawing/2014/chart" uri="{C3380CC4-5D6E-409C-BE32-E72D297353CC}">
                  <c16:uniqueId val="{00000001-411B-41C2-A7B1-8D6E03645044}"/>
                </c:ext>
              </c:extLst>
            </c:dLbl>
            <c:dLbl>
              <c:idx val="2"/>
              <c:layout>
                <c:manualLayout>
                  <c:x val="-3.3783681498800676E-3"/>
                  <c:y val="0.12345803149640938"/>
                </c:manualLayout>
              </c:layout>
              <c:numFmt formatCode="0.0%" sourceLinked="0"/>
              <c:spPr>
                <a:noFill/>
                <a:ln>
                  <a:noFill/>
                </a:ln>
                <a:effectLst/>
              </c:spPr>
              <c:txPr>
                <a:bodyPr wrap="square" lIns="38100" tIns="19050" rIns="38100" bIns="19050" anchor="ctr">
                  <a:noAutofit/>
                </a:bodyPr>
                <a:lstStyle/>
                <a:p>
                  <a:pPr>
                    <a:defRPr/>
                  </a:pPr>
                  <a:endParaRPr lang="ja-JP"/>
                </a:p>
              </c:txPr>
              <c:showLegendKey val="0"/>
              <c:showVal val="1"/>
              <c:showCatName val="1"/>
              <c:showSerName val="0"/>
              <c:showPercent val="0"/>
              <c:showBubbleSize val="0"/>
              <c:separator>
</c:separator>
              <c:extLst>
                <c:ext xmlns:c15="http://schemas.microsoft.com/office/drawing/2012/chart" uri="{CE6537A1-D6FC-4f65-9D91-7224C49458BB}">
                  <c15:spPr xmlns:c15="http://schemas.microsoft.com/office/drawing/2012/chart">
                    <a:prstGeom prst="rect">
                      <a:avLst/>
                    </a:prstGeom>
                  </c15:spPr>
                  <c15:layout>
                    <c:manualLayout>
                      <c:w val="0.32688112670427488"/>
                      <c:h val="0.11736672303818831"/>
                    </c:manualLayout>
                  </c15:layout>
                </c:ext>
                <c:ext xmlns:c16="http://schemas.microsoft.com/office/drawing/2014/chart" uri="{C3380CC4-5D6E-409C-BE32-E72D297353CC}">
                  <c16:uniqueId val="{00000002-411B-41C2-A7B1-8D6E03645044}"/>
                </c:ext>
              </c:extLst>
            </c:dLbl>
            <c:dLbl>
              <c:idx val="3"/>
              <c:layout>
                <c:manualLayout>
                  <c:x val="-0.1975222956804065"/>
                  <c:y val="0.11402614645120555"/>
                </c:manualLayout>
              </c:layout>
              <c:numFmt formatCode="0.0%" sourceLinked="0"/>
              <c:spPr>
                <a:noFill/>
                <a:ln>
                  <a:noFill/>
                </a:ln>
                <a:effectLst/>
              </c:spPr>
              <c:txPr>
                <a:bodyPr wrap="square" lIns="38100" tIns="19050" rIns="38100" bIns="19050" anchor="ctr">
                  <a:noAutofit/>
                </a:bodyPr>
                <a:lstStyle/>
                <a:p>
                  <a:pPr>
                    <a:defRPr/>
                  </a:pPr>
                  <a:endParaRPr lang="ja-JP"/>
                </a:p>
              </c:txPr>
              <c:showLegendKey val="0"/>
              <c:showVal val="1"/>
              <c:showCatName val="1"/>
              <c:showSerName val="0"/>
              <c:showPercent val="0"/>
              <c:showBubbleSize val="0"/>
              <c:separator>
</c:separator>
              <c:extLst>
                <c:ext xmlns:c15="http://schemas.microsoft.com/office/drawing/2012/chart" uri="{CE6537A1-D6FC-4f65-9D91-7224C49458BB}">
                  <c15:spPr xmlns:c15="http://schemas.microsoft.com/office/drawing/2012/chart">
                    <a:prstGeom prst="rect">
                      <a:avLst/>
                    </a:prstGeom>
                  </c15:spPr>
                  <c15:layout>
                    <c:manualLayout>
                      <c:w val="0.29911335694384411"/>
                      <c:h val="0.13592428661535619"/>
                    </c:manualLayout>
                  </c15:layout>
                </c:ext>
                <c:ext xmlns:c16="http://schemas.microsoft.com/office/drawing/2014/chart" uri="{C3380CC4-5D6E-409C-BE32-E72D297353CC}">
                  <c16:uniqueId val="{00000003-411B-41C2-A7B1-8D6E03645044}"/>
                </c:ext>
              </c:extLst>
            </c:dLbl>
            <c:dLbl>
              <c:idx val="4"/>
              <c:layout>
                <c:manualLayout>
                  <c:x val="-0.24845959582579893"/>
                  <c:y val="8.7697517662971985E-2"/>
                </c:manualLayout>
              </c:layout>
              <c:numFmt formatCode="0.0%" sourceLinked="0"/>
              <c:spPr>
                <a:noFill/>
                <a:ln>
                  <a:noFill/>
                </a:ln>
                <a:effectLst/>
              </c:spPr>
              <c:txPr>
                <a:bodyPr wrap="square" lIns="38100" tIns="19050" rIns="38100" bIns="19050" anchor="ctr">
                  <a:noAutofit/>
                </a:bodyPr>
                <a:lstStyle/>
                <a:p>
                  <a:pPr>
                    <a:defRPr/>
                  </a:pPr>
                  <a:endParaRPr lang="ja-JP"/>
                </a:p>
              </c:txPr>
              <c:showLegendKey val="0"/>
              <c:showVal val="1"/>
              <c:showCatName val="1"/>
              <c:showSerName val="0"/>
              <c:showPercent val="0"/>
              <c:showBubbleSize val="0"/>
              <c:separator>
</c:separator>
              <c:extLst>
                <c:ext xmlns:c15="http://schemas.microsoft.com/office/drawing/2012/chart" uri="{CE6537A1-D6FC-4f65-9D91-7224C49458BB}">
                  <c15:spPr xmlns:c15="http://schemas.microsoft.com/office/drawing/2012/chart">
                    <a:prstGeom prst="rect">
                      <a:avLst/>
                    </a:prstGeom>
                  </c15:spPr>
                  <c15:layout>
                    <c:manualLayout>
                      <c:w val="0.17950453501952443"/>
                      <c:h val="8.3750358999238939E-2"/>
                    </c:manualLayout>
                  </c15:layout>
                </c:ext>
                <c:ext xmlns:c16="http://schemas.microsoft.com/office/drawing/2014/chart" uri="{C3380CC4-5D6E-409C-BE32-E72D297353CC}">
                  <c16:uniqueId val="{00000004-411B-41C2-A7B1-8D6E03645044}"/>
                </c:ext>
              </c:extLst>
            </c:dLbl>
            <c:dLbl>
              <c:idx val="5"/>
              <c:layout>
                <c:manualLayout>
                  <c:x val="-0.36213849283010968"/>
                  <c:y val="-2.7208526114900239E-2"/>
                </c:manualLayout>
              </c:layout>
              <c:numFmt formatCode="0.0%" sourceLinked="0"/>
              <c:spPr>
                <a:noFill/>
                <a:ln>
                  <a:noFill/>
                </a:ln>
                <a:effectLst/>
              </c:spPr>
              <c:txPr>
                <a:bodyPr wrap="square" lIns="38100" tIns="19050" rIns="38100" bIns="19050" anchor="ctr">
                  <a:noAutofit/>
                </a:bodyPr>
                <a:lstStyle/>
                <a:p>
                  <a:pPr>
                    <a:defRPr/>
                  </a:pPr>
                  <a:endParaRPr lang="ja-JP"/>
                </a:p>
              </c:txPr>
              <c:showLegendKey val="0"/>
              <c:showVal val="1"/>
              <c:showCatName val="1"/>
              <c:showSerName val="0"/>
              <c:showPercent val="0"/>
              <c:showBubbleSize val="0"/>
              <c:separator>
</c:separator>
              <c:extLst>
                <c:ext xmlns:c15="http://schemas.microsoft.com/office/drawing/2012/chart" uri="{CE6537A1-D6FC-4f65-9D91-7224C49458BB}">
                  <c15:spPr xmlns:c15="http://schemas.microsoft.com/office/drawing/2012/chart">
                    <a:prstGeom prst="rect">
                      <a:avLst/>
                    </a:prstGeom>
                  </c15:spPr>
                  <c15:layout>
                    <c:manualLayout>
                      <c:w val="0.34853515425424414"/>
                      <c:h val="0.12160307116909844"/>
                    </c:manualLayout>
                  </c15:layout>
                </c:ext>
                <c:ext xmlns:c16="http://schemas.microsoft.com/office/drawing/2014/chart" uri="{C3380CC4-5D6E-409C-BE32-E72D297353CC}">
                  <c16:uniqueId val="{00000005-411B-41C2-A7B1-8D6E03645044}"/>
                </c:ext>
              </c:extLst>
            </c:dLbl>
            <c:dLbl>
              <c:idx val="6"/>
              <c:layout>
                <c:manualLayout>
                  <c:x val="-0.26346673347649002"/>
                  <c:y val="-0.20166885679769117"/>
                </c:manualLayout>
              </c:layout>
              <c:numFmt formatCode="0.0%" sourceLinked="0"/>
              <c:spPr>
                <a:noFill/>
                <a:ln>
                  <a:noFill/>
                </a:ln>
                <a:effectLst/>
              </c:spPr>
              <c:txPr>
                <a:bodyPr vertOverflow="clip" horzOverflow="clip" wrap="square" lIns="38100" tIns="19050" rIns="38100" bIns="19050" anchor="ctr">
                  <a:noAutofit/>
                </a:bodyPr>
                <a:lstStyle/>
                <a:p>
                  <a:pPr>
                    <a:defRPr/>
                  </a:pPr>
                  <a:endParaRPr lang="ja-JP"/>
                </a:p>
              </c:txPr>
              <c:showLegendKey val="0"/>
              <c:showVal val="1"/>
              <c:showCatName val="1"/>
              <c:showSerName val="0"/>
              <c:showPercent val="0"/>
              <c:showBubbleSize val="0"/>
              <c:separator>
</c:separator>
              <c:extLst>
                <c:ext xmlns:c15="http://schemas.microsoft.com/office/drawing/2012/chart" uri="{CE6537A1-D6FC-4f65-9D91-7224C49458BB}">
                  <c15:spPr xmlns:c15="http://schemas.microsoft.com/office/drawing/2012/chart">
                    <a:prstGeom prst="rect">
                      <a:avLst/>
                    </a:prstGeom>
                  </c15:spPr>
                  <c15:layout>
                    <c:manualLayout>
                      <c:w val="0.15851072123575971"/>
                      <c:h val="0.11968170514740493"/>
                    </c:manualLayout>
                  </c15:layout>
                </c:ext>
                <c:ext xmlns:c16="http://schemas.microsoft.com/office/drawing/2014/chart" uri="{C3380CC4-5D6E-409C-BE32-E72D297353CC}">
                  <c16:uniqueId val="{00000006-411B-41C2-A7B1-8D6E03645044}"/>
                </c:ext>
              </c:extLst>
            </c:dLbl>
            <c:dLbl>
              <c:idx val="7"/>
              <c:layout>
                <c:manualLayout>
                  <c:x val="-1.6256255610948858E-2"/>
                  <c:y val="-0.18219353332755384"/>
                </c:manualLayout>
              </c:layout>
              <c:numFmt formatCode="\(0.0%\)" sourceLinked="0"/>
              <c:spPr>
                <a:noFill/>
                <a:ln>
                  <a:noFill/>
                </a:ln>
                <a:effectLst/>
              </c:spPr>
              <c:txPr>
                <a:bodyPr vertOverflow="overflow" horzOverflow="overflow" wrap="square" lIns="0" tIns="0" rIns="0" bIns="0" anchor="t">
                  <a:noAutofit/>
                </a:bodyPr>
                <a:lstStyle/>
                <a:p>
                  <a:pPr>
                    <a:defRPr/>
                  </a:pPr>
                  <a:endParaRPr lang="ja-JP"/>
                </a:p>
              </c:txPr>
              <c:showLegendKey val="0"/>
              <c:showVal val="1"/>
              <c:showCatName val="1"/>
              <c:showSerName val="0"/>
              <c:showPercent val="0"/>
              <c:showBubbleSize val="0"/>
              <c:separator>
</c:separator>
              <c:extLst>
                <c:ext xmlns:c15="http://schemas.microsoft.com/office/drawing/2012/chart" uri="{CE6537A1-D6FC-4f65-9D91-7224C49458BB}">
                  <c15:spPr xmlns:c15="http://schemas.microsoft.com/office/drawing/2012/chart">
                    <a:prstGeom prst="rect">
                      <a:avLst/>
                    </a:prstGeom>
                  </c15:spPr>
                  <c15:layout>
                    <c:manualLayout>
                      <c:w val="0.24562941892862578"/>
                      <c:h val="0.14939856760612916"/>
                    </c:manualLayout>
                  </c15:layout>
                </c:ext>
                <c:ext xmlns:c16="http://schemas.microsoft.com/office/drawing/2014/chart" uri="{C3380CC4-5D6E-409C-BE32-E72D297353CC}">
                  <c16:uniqueId val="{00000007-411B-41C2-A7B1-8D6E03645044}"/>
                </c:ext>
              </c:extLst>
            </c:dLbl>
            <c:dLbl>
              <c:idx val="8"/>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2-86CB-46C5-9E09-C825295D5339}"/>
                </c:ext>
              </c:extLst>
            </c:dLbl>
            <c:numFmt formatCode="0.0%" sourceLinked="0"/>
            <c:spPr>
              <a:noFill/>
              <a:ln>
                <a:noFill/>
              </a:ln>
              <a:effectLst/>
            </c:spPr>
            <c:showLegendKey val="0"/>
            <c:showVal val="1"/>
            <c:showCatName val="1"/>
            <c:showSerName val="0"/>
            <c:showPercent val="0"/>
            <c:showBubbleSize val="0"/>
            <c:separator>
</c:separator>
            <c:showLeaderLines val="1"/>
            <c:leaderLines>
              <c:spPr>
                <a:ln>
                  <a:solidFill>
                    <a:schemeClr val="bg1">
                      <a:lumMod val="50000"/>
                    </a:schemeClr>
                  </a:solidFill>
                </a:ln>
              </c:spPr>
            </c:leaderLines>
            <c:extLst>
              <c:ext xmlns:c15="http://schemas.microsoft.com/office/drawing/2012/chart" uri="{CE6537A1-D6FC-4f65-9D91-7224C49458BB}">
                <c15:spPr xmlns:c15="http://schemas.microsoft.com/office/drawing/2012/chart">
                  <a:prstGeom prst="rect">
                    <a:avLst/>
                  </a:prstGeom>
                </c15:spPr>
              </c:ext>
            </c:extLst>
          </c:dLbls>
          <c:cat>
            <c:strRef>
              <c:f>'リンク切公表時非表示（グラフの添え物）'!$W$25:$W$33</c:f>
              <c:strCache>
                <c:ptCount val="9"/>
                <c:pt idx="0">
                  <c:v>エネルギー転換部門
（製油所、発電所等）</c:v>
                </c:pt>
                <c:pt idx="1">
                  <c:v>産業部門
（工場等）</c:v>
                </c:pt>
                <c:pt idx="2">
                  <c:v>運輸部門
（自動車等）</c:v>
                </c:pt>
                <c:pt idx="3">
                  <c:v>業務その他部門
（商業･ｻｰﾋﾞｽ･事業所等）</c:v>
                </c:pt>
                <c:pt idx="4">
                  <c:v>家庭部門</c:v>
                </c:pt>
                <c:pt idx="5">
                  <c:v>工業プロセス及び製品の使用</c:v>
                </c:pt>
                <c:pt idx="6">
                  <c:v>廃棄物
（焼却等）</c:v>
                </c:pt>
                <c:pt idx="7">
                  <c:v>その他
（農業・間接CO2等）</c:v>
                </c:pt>
                <c:pt idx="8">
                  <c:v> 電気熱配分誤差</c:v>
                </c:pt>
              </c:strCache>
            </c:strRef>
          </c:cat>
          <c:val>
            <c:numRef>
              <c:f>('4.CO2-Share'!$I$19,'4.CO2-Share'!$I$20:$I$26)</c:f>
              <c:numCache>
                <c:formatCode>0.0%</c:formatCode>
                <c:ptCount val="8"/>
                <c:pt idx="0">
                  <c:v>7.9802423295191147E-2</c:v>
                </c:pt>
                <c:pt idx="1">
                  <c:v>0.34802818650946238</c:v>
                </c:pt>
                <c:pt idx="2">
                  <c:v>0.18467313806913097</c:v>
                </c:pt>
                <c:pt idx="3">
                  <c:v>0.17255902283986652</c:v>
                </c:pt>
                <c:pt idx="4">
                  <c:v>0.14559119219577418</c:v>
                </c:pt>
                <c:pt idx="5">
                  <c:v>4.1005943755303392E-2</c:v>
                </c:pt>
                <c:pt idx="6">
                  <c:v>2.5603264115046549E-2</c:v>
                </c:pt>
                <c:pt idx="7">
                  <c:v>2.736829220224962E-3</c:v>
                </c:pt>
              </c:numCache>
            </c:numRef>
          </c:val>
          <c:extLst>
            <c:ext xmlns:c16="http://schemas.microsoft.com/office/drawing/2014/chart" uri="{C3380CC4-5D6E-409C-BE32-E72D297353CC}">
              <c16:uniqueId val="{00000001-8719-4AB6-8E98-AA07CB376BDB}"/>
            </c:ext>
          </c:extLst>
        </c:ser>
        <c:dLbls>
          <c:showLegendKey val="0"/>
          <c:showVal val="0"/>
          <c:showCatName val="0"/>
          <c:showSerName val="0"/>
          <c:showPercent val="0"/>
          <c:showBubbleSize val="0"/>
          <c:showLeaderLines val="0"/>
        </c:dLbls>
        <c:firstSliceAng val="0"/>
        <c:holeSize val="25"/>
      </c:doughnutChart>
      <c:spPr>
        <a:noFill/>
        <a:ln w="25400">
          <a:noFill/>
        </a:ln>
      </c:spPr>
    </c:plotArea>
    <c:plotVisOnly val="1"/>
    <c:dispBlanksAs val="zero"/>
    <c:showDLblsOverMax val="0"/>
  </c:chart>
  <c:spPr>
    <a:noFill/>
    <a:ln>
      <a:noFill/>
    </a:ln>
  </c:spPr>
  <c:printSettings>
    <c:headerFooter alignWithMargins="0"/>
    <c:pageMargins b="0.98399999999999999" l="0.78700000000000003" r="0.78700000000000003" t="0.98399999999999999" header="0.51200000000000001" footer="0.51200000000000001"/>
    <c:pageSetup/>
  </c:printSettings>
  <c:userShapes r:id="rId1"/>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3" Type="http://schemas.openxmlformats.org/officeDocument/2006/relationships/chart" Target="../charts/chart9.xml"/><Relationship Id="rId2" Type="http://schemas.openxmlformats.org/officeDocument/2006/relationships/chart" Target="../charts/chart8.xml"/><Relationship Id="rId1" Type="http://schemas.openxmlformats.org/officeDocument/2006/relationships/chart" Target="../charts/chart7.xml"/></Relationships>
</file>

<file path=xl/drawings/_rels/drawing14.xml.rels><?xml version="1.0" encoding="UTF-8" standalone="yes"?>
<Relationships xmlns="http://schemas.openxmlformats.org/package/2006/relationships"><Relationship Id="rId3" Type="http://schemas.openxmlformats.org/officeDocument/2006/relationships/chart" Target="../charts/chart12.xml"/><Relationship Id="rId2" Type="http://schemas.openxmlformats.org/officeDocument/2006/relationships/chart" Target="../charts/chart11.xml"/><Relationship Id="rId1" Type="http://schemas.openxmlformats.org/officeDocument/2006/relationships/chart" Target="../charts/chart10.xml"/></Relationships>
</file>

<file path=xl/drawings/_rels/drawing18.xml.rels><?xml version="1.0" encoding="UTF-8" standalone="yes"?>
<Relationships xmlns="http://schemas.openxmlformats.org/package/2006/relationships"><Relationship Id="rId3" Type="http://schemas.openxmlformats.org/officeDocument/2006/relationships/chart" Target="../charts/chart15.xml"/><Relationship Id="rId2" Type="http://schemas.openxmlformats.org/officeDocument/2006/relationships/chart" Target="../charts/chart14.xml"/><Relationship Id="rId1" Type="http://schemas.openxmlformats.org/officeDocument/2006/relationships/chart" Target="../charts/chart13.xml"/></Relationships>
</file>

<file path=xl/drawings/_rels/drawing22.xml.rels><?xml version="1.0" encoding="UTF-8" standalone="yes"?>
<Relationships xmlns="http://schemas.openxmlformats.org/package/2006/relationships"><Relationship Id="rId8" Type="http://schemas.openxmlformats.org/officeDocument/2006/relationships/chart" Target="../charts/chart23.xml"/><Relationship Id="rId3" Type="http://schemas.openxmlformats.org/officeDocument/2006/relationships/chart" Target="../charts/chart18.xml"/><Relationship Id="rId7" Type="http://schemas.openxmlformats.org/officeDocument/2006/relationships/chart" Target="../charts/chart22.xml"/><Relationship Id="rId12" Type="http://schemas.openxmlformats.org/officeDocument/2006/relationships/chart" Target="../charts/chart27.xml"/><Relationship Id="rId2" Type="http://schemas.openxmlformats.org/officeDocument/2006/relationships/chart" Target="../charts/chart17.xml"/><Relationship Id="rId1" Type="http://schemas.openxmlformats.org/officeDocument/2006/relationships/chart" Target="../charts/chart16.xml"/><Relationship Id="rId6" Type="http://schemas.openxmlformats.org/officeDocument/2006/relationships/chart" Target="../charts/chart21.xml"/><Relationship Id="rId11" Type="http://schemas.openxmlformats.org/officeDocument/2006/relationships/chart" Target="../charts/chart26.xml"/><Relationship Id="rId5" Type="http://schemas.openxmlformats.org/officeDocument/2006/relationships/chart" Target="../charts/chart20.xml"/><Relationship Id="rId10" Type="http://schemas.openxmlformats.org/officeDocument/2006/relationships/chart" Target="../charts/chart25.xml"/><Relationship Id="rId4" Type="http://schemas.openxmlformats.org/officeDocument/2006/relationships/chart" Target="../charts/chart19.xml"/><Relationship Id="rId9" Type="http://schemas.openxmlformats.org/officeDocument/2006/relationships/chart" Target="../charts/chart24.xml"/></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_rels/drawing5.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chart" Target="../charts/chart4.xml"/></Relationships>
</file>

<file path=xl/drawings/_rels/drawing8.xml.rels><?xml version="1.0" encoding="UTF-8" standalone="yes"?>
<Relationships xmlns="http://schemas.openxmlformats.org/package/2006/relationships"><Relationship Id="rId1"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twoCellAnchor editAs="oneCell">
    <xdr:from>
      <xdr:col>57</xdr:col>
      <xdr:colOff>80996</xdr:colOff>
      <xdr:row>40</xdr:row>
      <xdr:rowOff>208268</xdr:rowOff>
    </xdr:from>
    <xdr:to>
      <xdr:col>68</xdr:col>
      <xdr:colOff>9395</xdr:colOff>
      <xdr:row>59</xdr:row>
      <xdr:rowOff>105997</xdr:rowOff>
    </xdr:to>
    <xdr:graphicFrame macro="">
      <xdr:nvGraphicFramePr>
        <xdr:cNvPr id="20" name="グラフ 19">
          <a:extLst>
            <a:ext uri="{FF2B5EF4-FFF2-40B4-BE49-F238E27FC236}">
              <a16:creationId xmlns:a16="http://schemas.microsoft.com/office/drawing/2014/main" id="{330B8F64-CD21-42D2-BB78-6F03211B460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57</xdr:col>
      <xdr:colOff>408020</xdr:colOff>
      <xdr:row>20</xdr:row>
      <xdr:rowOff>85012</xdr:rowOff>
    </xdr:from>
    <xdr:to>
      <xdr:col>68</xdr:col>
      <xdr:colOff>311020</xdr:colOff>
      <xdr:row>39</xdr:row>
      <xdr:rowOff>66318</xdr:rowOff>
    </xdr:to>
    <xdr:graphicFrame macro="">
      <xdr:nvGraphicFramePr>
        <xdr:cNvPr id="21" name="グラフ 20">
          <a:extLst>
            <a:ext uri="{FF2B5EF4-FFF2-40B4-BE49-F238E27FC236}">
              <a16:creationId xmlns:a16="http://schemas.microsoft.com/office/drawing/2014/main" id="{0018258E-6212-488B-81F5-0744A5742E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57</xdr:col>
      <xdr:colOff>299200</xdr:colOff>
      <xdr:row>4</xdr:row>
      <xdr:rowOff>125321</xdr:rowOff>
    </xdr:from>
    <xdr:to>
      <xdr:col>68</xdr:col>
      <xdr:colOff>104716</xdr:colOff>
      <xdr:row>18</xdr:row>
      <xdr:rowOff>144888</xdr:rowOff>
    </xdr:to>
    <xdr:graphicFrame macro="">
      <xdr:nvGraphicFramePr>
        <xdr:cNvPr id="8" name="Chart 2">
          <a:extLst>
            <a:ext uri="{FF2B5EF4-FFF2-40B4-BE49-F238E27FC236}">
              <a16:creationId xmlns:a16="http://schemas.microsoft.com/office/drawing/2014/main" id="{1AA5FFC8-23C2-4124-BDA0-38E4B149F50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editAs="oneCell">
    <xdr:from>
      <xdr:col>11</xdr:col>
      <xdr:colOff>90178</xdr:colOff>
      <xdr:row>51</xdr:row>
      <xdr:rowOff>161411</xdr:rowOff>
    </xdr:from>
    <xdr:to>
      <xdr:col>18</xdr:col>
      <xdr:colOff>416717</xdr:colOff>
      <xdr:row>73</xdr:row>
      <xdr:rowOff>197918</xdr:rowOff>
    </xdr:to>
    <xdr:graphicFrame macro="">
      <xdr:nvGraphicFramePr>
        <xdr:cNvPr id="3" name="Chart 1">
          <a:extLst>
            <a:ext uri="{FF2B5EF4-FFF2-40B4-BE49-F238E27FC236}">
              <a16:creationId xmlns:a16="http://schemas.microsoft.com/office/drawing/2014/main" id="{8F6423F1-98F6-4167-A362-C573162FEB8A}"/>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10</xdr:col>
      <xdr:colOff>537799</xdr:colOff>
      <xdr:row>25</xdr:row>
      <xdr:rowOff>4679</xdr:rowOff>
    </xdr:from>
    <xdr:to>
      <xdr:col>18</xdr:col>
      <xdr:colOff>647071</xdr:colOff>
      <xdr:row>51</xdr:row>
      <xdr:rowOff>161581</xdr:rowOff>
    </xdr:to>
    <xdr:graphicFrame macro="">
      <xdr:nvGraphicFramePr>
        <xdr:cNvPr id="4" name="Chart 1">
          <a:extLst>
            <a:ext uri="{FF2B5EF4-FFF2-40B4-BE49-F238E27FC236}">
              <a16:creationId xmlns:a16="http://schemas.microsoft.com/office/drawing/2014/main" id="{05DBFDB6-A099-40B5-ACA2-7B6EF52F62BC}"/>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10</xdr:col>
      <xdr:colOff>397319</xdr:colOff>
      <xdr:row>0</xdr:row>
      <xdr:rowOff>0</xdr:rowOff>
    </xdr:from>
    <xdr:to>
      <xdr:col>18</xdr:col>
      <xdr:colOff>264627</xdr:colOff>
      <xdr:row>20</xdr:row>
      <xdr:rowOff>82624</xdr:rowOff>
    </xdr:to>
    <xdr:graphicFrame macro="">
      <xdr:nvGraphicFramePr>
        <xdr:cNvPr id="5" name="Chart 1">
          <a:extLst>
            <a:ext uri="{FF2B5EF4-FFF2-40B4-BE49-F238E27FC236}">
              <a16:creationId xmlns:a16="http://schemas.microsoft.com/office/drawing/2014/main" id="{1918C7D6-D0E7-4084-A2E9-AC97FA5EF34B}"/>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14</xdr:col>
      <xdr:colOff>369210</xdr:colOff>
      <xdr:row>20</xdr:row>
      <xdr:rowOff>1322</xdr:rowOff>
    </xdr:from>
    <xdr:to>
      <xdr:col>15</xdr:col>
      <xdr:colOff>394878</xdr:colOff>
      <xdr:row>23</xdr:row>
      <xdr:rowOff>114834</xdr:rowOff>
    </xdr:to>
    <xdr:sp macro="" textlink="">
      <xdr:nvSpPr>
        <xdr:cNvPr id="2" name="矢印: 下 1">
          <a:extLst>
            <a:ext uri="{FF2B5EF4-FFF2-40B4-BE49-F238E27FC236}">
              <a16:creationId xmlns:a16="http://schemas.microsoft.com/office/drawing/2014/main" id="{BE07AA28-A0A2-4AFC-9DF2-4B3D5E70F92D}"/>
            </a:ext>
          </a:extLst>
        </xdr:cNvPr>
        <xdr:cNvSpPr/>
      </xdr:nvSpPr>
      <xdr:spPr bwMode="auto">
        <a:xfrm flipV="1">
          <a:off x="9382868" y="4593375"/>
          <a:ext cx="657326" cy="685012"/>
        </a:xfrm>
        <a:prstGeom prst="downArrow">
          <a:avLst/>
        </a:prstGeom>
        <a:solidFill>
          <a:schemeClr val="bg1">
            <a:lumMod val="50000"/>
          </a:schemeClr>
        </a:solidFill>
        <a:ln w="38100" cap="flat" cmpd="dbl" algn="ctr">
          <a:no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wsDr>
</file>

<file path=xl/drawings/drawing11.xml><?xml version="1.0" encoding="utf-8"?>
<c:userShapes xmlns:c="http://schemas.openxmlformats.org/drawingml/2006/chart">
  <cdr:relSizeAnchor xmlns:cdr="http://schemas.openxmlformats.org/drawingml/2006/chartDrawing">
    <cdr:from>
      <cdr:x>0.67801</cdr:x>
      <cdr:y>0.79659</cdr:y>
    </cdr:from>
    <cdr:to>
      <cdr:x>0.94368</cdr:x>
      <cdr:y>0.86949</cdr:y>
    </cdr:to>
    <cdr:sp macro="" textlink="">
      <cdr:nvSpPr>
        <cdr:cNvPr id="19" name="テキスト ボックス 1">
          <a:extLst xmlns:a="http://schemas.openxmlformats.org/drawingml/2006/main">
            <a:ext uri="{FF2B5EF4-FFF2-40B4-BE49-F238E27FC236}">
              <a16:creationId xmlns:a16="http://schemas.microsoft.com/office/drawing/2014/main" id="{0D6782BE-DD2A-4E17-A071-E34441F3F1B0}"/>
            </a:ext>
          </a:extLst>
        </cdr:cNvPr>
        <cdr:cNvSpPr txBox="1"/>
      </cdr:nvSpPr>
      <cdr:spPr>
        <a:xfrm xmlns:a="http://schemas.openxmlformats.org/drawingml/2006/main">
          <a:off x="2872415" y="2878157"/>
          <a:ext cx="1125515" cy="263395"/>
        </a:xfrm>
        <a:prstGeom xmlns:a="http://schemas.openxmlformats.org/drawingml/2006/main" prst="rect">
          <a:avLst/>
        </a:prstGeom>
        <a:ln xmlns:a="http://schemas.openxmlformats.org/drawingml/2006/main">
          <a:solidFill>
            <a:sysClr val="windowText" lastClr="000000"/>
          </a:solidFill>
        </a:ln>
      </cdr:spPr>
      <cdr:txBody>
        <a:bodyPr xmlns:a="http://schemas.openxmlformats.org/drawingml/2006/main" wrap="none" rtlCol="0" anchor="ctr" anchorCtr="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ja-JP" altLang="en-US" sz="1000"/>
            <a:t>（　）：電気・熱配分前</a:t>
          </a:r>
        </a:p>
      </cdr:txBody>
    </cdr:sp>
  </cdr:relSizeAnchor>
  <cdr:relSizeAnchor xmlns:cdr="http://schemas.openxmlformats.org/drawingml/2006/chartDrawing">
    <cdr:from>
      <cdr:x>0.39033</cdr:x>
      <cdr:y>0.30219</cdr:y>
    </cdr:from>
    <cdr:to>
      <cdr:x>0.63182</cdr:x>
      <cdr:y>0.37356</cdr:y>
    </cdr:to>
    <cdr:sp macro="" textlink="">
      <cdr:nvSpPr>
        <cdr:cNvPr id="20" name="テキスト ボックス 1">
          <a:extLst xmlns:a="http://schemas.openxmlformats.org/drawingml/2006/main">
            <a:ext uri="{FF2B5EF4-FFF2-40B4-BE49-F238E27FC236}">
              <a16:creationId xmlns:a16="http://schemas.microsoft.com/office/drawing/2014/main" id="{6D1E0F4B-3230-4A8E-9C46-5DD376F44877}"/>
            </a:ext>
          </a:extLst>
        </cdr:cNvPr>
        <cdr:cNvSpPr txBox="1"/>
      </cdr:nvSpPr>
      <cdr:spPr>
        <a:xfrm xmlns:a="http://schemas.openxmlformats.org/drawingml/2006/main">
          <a:off x="1653639" y="1091853"/>
          <a:ext cx="1023076" cy="257845"/>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ja-JP" altLang="en-US" sz="1200">
              <a:latin typeface="HGP創英角ｺﾞｼｯｸUB" pitchFamily="50" charset="-128"/>
              <a:ea typeface="HGP創英角ｺﾞｼｯｸUB" pitchFamily="50" charset="-128"/>
            </a:rPr>
            <a:t>電気・熱配分前</a:t>
          </a:r>
        </a:p>
      </cdr:txBody>
    </cdr:sp>
  </cdr:relSizeAnchor>
  <cdr:relSizeAnchor xmlns:cdr="http://schemas.openxmlformats.org/drawingml/2006/chartDrawing">
    <cdr:from>
      <cdr:x>0.3957</cdr:x>
      <cdr:y>0.21558</cdr:y>
    </cdr:from>
    <cdr:to>
      <cdr:x>0.63744</cdr:x>
      <cdr:y>0.28458</cdr:y>
    </cdr:to>
    <cdr:sp macro="" textlink="">
      <cdr:nvSpPr>
        <cdr:cNvPr id="21" name="テキスト ボックス 1">
          <a:extLst xmlns:a="http://schemas.openxmlformats.org/drawingml/2006/main">
            <a:ext uri="{FF2B5EF4-FFF2-40B4-BE49-F238E27FC236}">
              <a16:creationId xmlns:a16="http://schemas.microsoft.com/office/drawing/2014/main" id="{FA562635-8B5B-4075-B5DA-66B85C39BEA7}"/>
            </a:ext>
          </a:extLst>
        </cdr:cNvPr>
        <cdr:cNvSpPr txBox="1"/>
      </cdr:nvSpPr>
      <cdr:spPr>
        <a:xfrm xmlns:a="http://schemas.openxmlformats.org/drawingml/2006/main">
          <a:off x="1676388" y="778923"/>
          <a:ext cx="1024136" cy="249308"/>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ja-JP" altLang="en-US" sz="1200">
              <a:latin typeface="HGP創英角ｺﾞｼｯｸUB" pitchFamily="50" charset="-128"/>
              <a:ea typeface="HGP創英角ｺﾞｼｯｸUB" pitchFamily="50" charset="-128"/>
            </a:rPr>
            <a:t>電気・熱配分後</a:t>
          </a:r>
        </a:p>
      </cdr:txBody>
    </cdr:sp>
  </cdr:relSizeAnchor>
  <cdr:relSizeAnchor xmlns:cdr="http://schemas.openxmlformats.org/drawingml/2006/chartDrawing">
    <cdr:from>
      <cdr:x>0.41455</cdr:x>
      <cdr:y>0.38947</cdr:y>
    </cdr:from>
    <cdr:to>
      <cdr:x>0.60608</cdr:x>
      <cdr:y>0.49142</cdr:y>
    </cdr:to>
    <cdr:sp macro="" textlink="">
      <cdr:nvSpPr>
        <cdr:cNvPr id="5" name="テキスト ボックス 2">
          <a:extLst xmlns:a="http://schemas.openxmlformats.org/drawingml/2006/main">
            <a:ext uri="{FF2B5EF4-FFF2-40B4-BE49-F238E27FC236}">
              <a16:creationId xmlns:a16="http://schemas.microsoft.com/office/drawing/2014/main" id="{0B6CB55D-7E7F-4200-913A-1B288EE0E4E2}"/>
            </a:ext>
          </a:extLst>
        </cdr:cNvPr>
        <cdr:cNvSpPr txBox="1"/>
      </cdr:nvSpPr>
      <cdr:spPr>
        <a:xfrm xmlns:a="http://schemas.openxmlformats.org/drawingml/2006/main">
          <a:off x="2024078" y="1681256"/>
          <a:ext cx="935115" cy="440120"/>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ctr">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pPr algn="ctr"/>
          <a:r>
            <a:rPr kumimoji="1" lang="en-US" altLang="ja-JP" sz="1050" b="1">
              <a:solidFill>
                <a:schemeClr val="tx1"/>
              </a:solidFill>
              <a:effectLst/>
              <a:latin typeface="+mn-lt"/>
              <a:ea typeface="+mn-ea"/>
              <a:cs typeface="+mn-cs"/>
            </a:rPr>
            <a:t>CO</a:t>
          </a:r>
          <a:r>
            <a:rPr kumimoji="1" lang="en-US" altLang="ja-JP" sz="1050" b="1" baseline="-25000">
              <a:solidFill>
                <a:schemeClr val="tx1"/>
              </a:solidFill>
              <a:effectLst/>
              <a:latin typeface="+mn-lt"/>
              <a:ea typeface="+mn-ea"/>
              <a:cs typeface="+mn-cs"/>
            </a:rPr>
            <a:t>2</a:t>
          </a:r>
          <a:r>
            <a:rPr kumimoji="1" lang="en-US" altLang="ja-JP" sz="1050">
              <a:solidFill>
                <a:schemeClr val="tx1"/>
              </a:solidFill>
              <a:effectLst/>
              <a:latin typeface="+mn-lt"/>
              <a:ea typeface="+mn-ea"/>
              <a:cs typeface="+mn-cs"/>
            </a:rPr>
            <a:t> </a:t>
          </a:r>
          <a:endParaRPr lang="ja-JP" altLang="ja-JP" sz="1050">
            <a:effectLst/>
          </a:endParaRPr>
        </a:p>
        <a:p xmlns:a="http://schemas.openxmlformats.org/drawingml/2006/main">
          <a:pPr algn="ctr"/>
          <a:r>
            <a:rPr kumimoji="1" lang="ja-JP" altLang="ja-JP" sz="1100" b="1">
              <a:solidFill>
                <a:schemeClr val="tx1"/>
              </a:solidFill>
              <a:effectLst/>
              <a:latin typeface="+mn-lt"/>
              <a:ea typeface="+mn-ea"/>
              <a:cs typeface="+mn-cs"/>
            </a:rPr>
            <a:t>総排出量</a:t>
          </a:r>
          <a:endParaRPr lang="ja-JP" altLang="ja-JP" sz="1050">
            <a:effectLst/>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cdr:x>
      <cdr:y>0</cdr:y>
    </cdr:from>
    <cdr:to>
      <cdr:x>0</cdr:x>
      <cdr:y>0</cdr:y>
    </cdr:to>
    <cdr:sp macro="" textlink="">
      <cdr:nvSpPr>
        <cdr:cNvPr id="387086" name="Line 14">
          <a:extLst xmlns:a="http://schemas.openxmlformats.org/drawingml/2006/main">
            <a:ext uri="{FF2B5EF4-FFF2-40B4-BE49-F238E27FC236}">
              <a16:creationId xmlns:a16="http://schemas.microsoft.com/office/drawing/2014/main" id="{E4154A7B-51EC-4B40-8258-520ECB49E207}"/>
            </a:ext>
          </a:extLst>
        </cdr:cNvPr>
        <cdr:cNvSpPr>
          <a:spLocks xmlns:a="http://schemas.openxmlformats.org/drawingml/2006/main" noChangeShapeType="1"/>
        </cdr:cNvSpPr>
      </cdr:nvSpPr>
      <cdr:spPr bwMode="auto">
        <a:xfrm xmlns:a="http://schemas.openxmlformats.org/drawingml/2006/main" flipH="1" flipV="1">
          <a:off x="-8561522" y="-6404908"/>
          <a:ext cx="0" cy="0"/>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0.66938</cdr:x>
      <cdr:y>0.76072</cdr:y>
    </cdr:from>
    <cdr:to>
      <cdr:x>0.92107</cdr:x>
      <cdr:y>0.82842</cdr:y>
    </cdr:to>
    <cdr:sp macro="" textlink="">
      <cdr:nvSpPr>
        <cdr:cNvPr id="19" name="テキスト ボックス 1">
          <a:extLst xmlns:a="http://schemas.openxmlformats.org/drawingml/2006/main">
            <a:ext uri="{FF2B5EF4-FFF2-40B4-BE49-F238E27FC236}">
              <a16:creationId xmlns:a16="http://schemas.microsoft.com/office/drawing/2014/main" id="{0D6782BE-DD2A-4E17-A071-E34441F3F1B0}"/>
            </a:ext>
          </a:extLst>
        </cdr:cNvPr>
        <cdr:cNvSpPr txBox="1"/>
      </cdr:nvSpPr>
      <cdr:spPr>
        <a:xfrm xmlns:a="http://schemas.openxmlformats.org/drawingml/2006/main">
          <a:off x="2930801" y="2769476"/>
          <a:ext cx="1101994" cy="246469"/>
        </a:xfrm>
        <a:prstGeom xmlns:a="http://schemas.openxmlformats.org/drawingml/2006/main" prst="rect">
          <a:avLst/>
        </a:prstGeom>
        <a:ln xmlns:a="http://schemas.openxmlformats.org/drawingml/2006/main">
          <a:solidFill>
            <a:sysClr val="windowText" lastClr="000000"/>
          </a:solidFill>
        </a:ln>
      </cdr:spPr>
      <cdr:txBody>
        <a:bodyPr xmlns:a="http://schemas.openxmlformats.org/drawingml/2006/main" wrap="none" rtlCol="0" anchor="ctr" anchorCtr="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ja-JP" altLang="en-US" sz="1000"/>
            <a:t>（　）：電気・熱配分前</a:t>
          </a:r>
        </a:p>
      </cdr:txBody>
    </cdr:sp>
  </cdr:relSizeAnchor>
  <cdr:relSizeAnchor xmlns:cdr="http://schemas.openxmlformats.org/drawingml/2006/chartDrawing">
    <cdr:from>
      <cdr:x>0.39803</cdr:x>
      <cdr:y>0.29103</cdr:y>
    </cdr:from>
    <cdr:to>
      <cdr:x>0.63952</cdr:x>
      <cdr:y>0.35486</cdr:y>
    </cdr:to>
    <cdr:sp macro="" textlink="">
      <cdr:nvSpPr>
        <cdr:cNvPr id="20" name="テキスト ボックス 1">
          <a:extLst xmlns:a="http://schemas.openxmlformats.org/drawingml/2006/main">
            <a:ext uri="{FF2B5EF4-FFF2-40B4-BE49-F238E27FC236}">
              <a16:creationId xmlns:a16="http://schemas.microsoft.com/office/drawing/2014/main" id="{6D1E0F4B-3230-4A8E-9C46-5DD376F44877}"/>
            </a:ext>
          </a:extLst>
        </cdr:cNvPr>
        <cdr:cNvSpPr txBox="1"/>
      </cdr:nvSpPr>
      <cdr:spPr>
        <a:xfrm xmlns:a="http://schemas.openxmlformats.org/drawingml/2006/main">
          <a:off x="1605302" y="1036665"/>
          <a:ext cx="973952" cy="227364"/>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ja-JP" altLang="en-US" sz="1200">
              <a:latin typeface="HGP創英角ｺﾞｼｯｸUB" pitchFamily="50" charset="-128"/>
              <a:ea typeface="HGP創英角ｺﾞｼｯｸUB" pitchFamily="50" charset="-128"/>
            </a:rPr>
            <a:t>電気・熱配分前</a:t>
          </a:r>
        </a:p>
      </cdr:txBody>
    </cdr:sp>
  </cdr:relSizeAnchor>
  <cdr:relSizeAnchor xmlns:cdr="http://schemas.openxmlformats.org/drawingml/2006/chartDrawing">
    <cdr:from>
      <cdr:x>0.39201</cdr:x>
      <cdr:y>0.22177</cdr:y>
    </cdr:from>
    <cdr:to>
      <cdr:x>0.63375</cdr:x>
      <cdr:y>0.2653</cdr:y>
    </cdr:to>
    <cdr:sp macro="" textlink="">
      <cdr:nvSpPr>
        <cdr:cNvPr id="21" name="テキスト ボックス 1">
          <a:extLst xmlns:a="http://schemas.openxmlformats.org/drawingml/2006/main">
            <a:ext uri="{FF2B5EF4-FFF2-40B4-BE49-F238E27FC236}">
              <a16:creationId xmlns:a16="http://schemas.microsoft.com/office/drawing/2014/main" id="{FA562635-8B5B-4075-B5DA-66B85C39BEA7}"/>
            </a:ext>
          </a:extLst>
        </cdr:cNvPr>
        <cdr:cNvSpPr txBox="1"/>
      </cdr:nvSpPr>
      <cdr:spPr>
        <a:xfrm xmlns:a="http://schemas.openxmlformats.org/drawingml/2006/main">
          <a:off x="2166513" y="1056671"/>
          <a:ext cx="1336004" cy="207404"/>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ja-JP" altLang="en-US" sz="1200">
              <a:latin typeface="HGP創英角ｺﾞｼｯｸUB" pitchFamily="50" charset="-128"/>
              <a:ea typeface="HGP創英角ｺﾞｼｯｸUB" pitchFamily="50" charset="-128"/>
            </a:rPr>
            <a:t>電気・熱配分後</a:t>
          </a:r>
        </a:p>
      </cdr:txBody>
    </cdr:sp>
  </cdr:relSizeAnchor>
  <cdr:relSizeAnchor xmlns:cdr="http://schemas.openxmlformats.org/drawingml/2006/chartDrawing">
    <cdr:from>
      <cdr:x>0.43087</cdr:x>
      <cdr:y>0.37172</cdr:y>
    </cdr:from>
    <cdr:to>
      <cdr:x>0.58296</cdr:x>
      <cdr:y>0.47542</cdr:y>
    </cdr:to>
    <cdr:sp macro="" textlink="">
      <cdr:nvSpPr>
        <cdr:cNvPr id="22" name="テキスト ボックス 2">
          <a:extLst xmlns:a="http://schemas.openxmlformats.org/drawingml/2006/main">
            <a:ext uri="{FF2B5EF4-FFF2-40B4-BE49-F238E27FC236}">
              <a16:creationId xmlns:a16="http://schemas.microsoft.com/office/drawing/2014/main" id="{0E85A9E2-C1DB-4F94-8407-FB28EA390659}"/>
            </a:ext>
          </a:extLst>
        </cdr:cNvPr>
        <cdr:cNvSpPr txBox="1"/>
      </cdr:nvSpPr>
      <cdr:spPr>
        <a:xfrm xmlns:a="http://schemas.openxmlformats.org/drawingml/2006/main">
          <a:off x="2128110" y="1605851"/>
          <a:ext cx="751231" cy="447943"/>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ctr">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pPr algn="ctr"/>
          <a:r>
            <a:rPr kumimoji="1" lang="en-US" altLang="ja-JP" sz="1100" b="1">
              <a:solidFill>
                <a:schemeClr val="tx1"/>
              </a:solidFill>
              <a:effectLst/>
              <a:latin typeface="+mn-lt"/>
              <a:ea typeface="+mn-ea"/>
              <a:cs typeface="+mn-cs"/>
            </a:rPr>
            <a:t>CO</a:t>
          </a:r>
          <a:r>
            <a:rPr kumimoji="1" lang="en-US" altLang="ja-JP" sz="1100" b="1" baseline="-25000">
              <a:solidFill>
                <a:schemeClr val="tx1"/>
              </a:solidFill>
              <a:effectLst/>
              <a:latin typeface="+mn-lt"/>
              <a:ea typeface="+mn-ea"/>
              <a:cs typeface="+mn-cs"/>
            </a:rPr>
            <a:t>2</a:t>
          </a:r>
          <a:r>
            <a:rPr kumimoji="1" lang="en-US" altLang="ja-JP" sz="1100">
              <a:solidFill>
                <a:schemeClr val="tx1"/>
              </a:solidFill>
              <a:effectLst/>
              <a:latin typeface="+mn-lt"/>
              <a:ea typeface="+mn-ea"/>
              <a:cs typeface="+mn-cs"/>
            </a:rPr>
            <a:t> </a:t>
          </a:r>
          <a:endParaRPr lang="ja-JP" altLang="ja-JP" sz="1100">
            <a:effectLst/>
          </a:endParaRPr>
        </a:p>
        <a:p xmlns:a="http://schemas.openxmlformats.org/drawingml/2006/main">
          <a:pPr algn="ctr"/>
          <a:r>
            <a:rPr kumimoji="1" lang="ja-JP" altLang="ja-JP" sz="1100" b="1">
              <a:solidFill>
                <a:schemeClr val="tx1"/>
              </a:solidFill>
              <a:effectLst/>
              <a:latin typeface="+mn-lt"/>
              <a:ea typeface="+mn-ea"/>
              <a:cs typeface="+mn-cs"/>
            </a:rPr>
            <a:t>総排出量</a:t>
          </a:r>
          <a:endParaRPr lang="ja-JP" altLang="ja-JP" sz="1100">
            <a:effectLst/>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0.69523</cdr:x>
      <cdr:y>0.80456</cdr:y>
    </cdr:from>
    <cdr:to>
      <cdr:x>0.97391</cdr:x>
      <cdr:y>0.86489</cdr:y>
    </cdr:to>
    <cdr:sp macro="" textlink="">
      <cdr:nvSpPr>
        <cdr:cNvPr id="19" name="テキスト ボックス 1">
          <a:extLst xmlns:a="http://schemas.openxmlformats.org/drawingml/2006/main">
            <a:ext uri="{FF2B5EF4-FFF2-40B4-BE49-F238E27FC236}">
              <a16:creationId xmlns:a16="http://schemas.microsoft.com/office/drawing/2014/main" id="{0D6782BE-DD2A-4E17-A071-E34441F3F1B0}"/>
            </a:ext>
          </a:extLst>
        </cdr:cNvPr>
        <cdr:cNvSpPr txBox="1"/>
      </cdr:nvSpPr>
      <cdr:spPr>
        <a:xfrm xmlns:a="http://schemas.openxmlformats.org/drawingml/2006/main">
          <a:off x="3077960" y="3480808"/>
          <a:ext cx="1233779" cy="261009"/>
        </a:xfrm>
        <a:prstGeom xmlns:a="http://schemas.openxmlformats.org/drawingml/2006/main" prst="rect">
          <a:avLst/>
        </a:prstGeom>
        <a:ln xmlns:a="http://schemas.openxmlformats.org/drawingml/2006/main">
          <a:solidFill>
            <a:sysClr val="windowText" lastClr="000000"/>
          </a:solidFill>
        </a:ln>
      </cdr:spPr>
      <cdr:txBody>
        <a:bodyPr xmlns:a="http://schemas.openxmlformats.org/drawingml/2006/main" wrap="none" rtlCol="0" anchor="ctr" anchorCtr="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ja-JP" altLang="en-US" sz="1000"/>
            <a:t>（　）：電気・熱配分前</a:t>
          </a:r>
        </a:p>
      </cdr:txBody>
    </cdr:sp>
  </cdr:relSizeAnchor>
  <cdr:relSizeAnchor xmlns:cdr="http://schemas.openxmlformats.org/drawingml/2006/chartDrawing">
    <cdr:from>
      <cdr:x>0.47208</cdr:x>
      <cdr:y>0.33279</cdr:y>
    </cdr:from>
    <cdr:to>
      <cdr:x>0.67458</cdr:x>
      <cdr:y>0.3867</cdr:y>
    </cdr:to>
    <cdr:sp macro="" textlink="">
      <cdr:nvSpPr>
        <cdr:cNvPr id="20" name="テキスト ボックス 1">
          <a:extLst xmlns:a="http://schemas.openxmlformats.org/drawingml/2006/main">
            <a:ext uri="{FF2B5EF4-FFF2-40B4-BE49-F238E27FC236}">
              <a16:creationId xmlns:a16="http://schemas.microsoft.com/office/drawing/2014/main" id="{6D1E0F4B-3230-4A8E-9C46-5DD376F44877}"/>
            </a:ext>
          </a:extLst>
        </cdr:cNvPr>
        <cdr:cNvSpPr txBox="1"/>
      </cdr:nvSpPr>
      <cdr:spPr>
        <a:xfrm xmlns:a="http://schemas.openxmlformats.org/drawingml/2006/main">
          <a:off x="2477916" y="1590236"/>
          <a:ext cx="1062909" cy="257614"/>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ja-JP" altLang="en-US" sz="1200">
              <a:latin typeface="HGP創英角ｺﾞｼｯｸUB" pitchFamily="50" charset="-128"/>
              <a:ea typeface="HGP創英角ｺﾞｼｯｸUB" pitchFamily="50" charset="-128"/>
            </a:rPr>
            <a:t>電気・熱配分前</a:t>
          </a:r>
        </a:p>
      </cdr:txBody>
    </cdr:sp>
  </cdr:relSizeAnchor>
  <cdr:relSizeAnchor xmlns:cdr="http://schemas.openxmlformats.org/drawingml/2006/chartDrawing">
    <cdr:from>
      <cdr:x>0.46509</cdr:x>
      <cdr:y>0.2575</cdr:y>
    </cdr:from>
    <cdr:to>
      <cdr:x>0.67292</cdr:x>
      <cdr:y>0.33299</cdr:y>
    </cdr:to>
    <cdr:sp macro="" textlink="">
      <cdr:nvSpPr>
        <cdr:cNvPr id="21" name="テキスト ボックス 1">
          <a:extLst xmlns:a="http://schemas.openxmlformats.org/drawingml/2006/main">
            <a:ext uri="{FF2B5EF4-FFF2-40B4-BE49-F238E27FC236}">
              <a16:creationId xmlns:a16="http://schemas.microsoft.com/office/drawing/2014/main" id="{FA562635-8B5B-4075-B5DA-66B85C39BEA7}"/>
            </a:ext>
          </a:extLst>
        </cdr:cNvPr>
        <cdr:cNvSpPr txBox="1"/>
      </cdr:nvSpPr>
      <cdr:spPr>
        <a:xfrm xmlns:a="http://schemas.openxmlformats.org/drawingml/2006/main">
          <a:off x="2524124" y="1275643"/>
          <a:ext cx="1127909" cy="373967"/>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ja-JP" altLang="en-US" sz="1200">
              <a:latin typeface="HGP創英角ｺﾞｼｯｸUB" pitchFamily="50" charset="-128"/>
              <a:ea typeface="HGP創英角ｺﾞｼｯｸUB" pitchFamily="50" charset="-128"/>
            </a:rPr>
            <a:t>電気・熱配分後</a:t>
          </a:r>
        </a:p>
      </cdr:txBody>
    </cdr:sp>
  </cdr:relSizeAnchor>
  <cdr:relSizeAnchor xmlns:cdr="http://schemas.openxmlformats.org/drawingml/2006/chartDrawing">
    <cdr:from>
      <cdr:x>0.41227</cdr:x>
      <cdr:y>0.42536</cdr:y>
    </cdr:from>
    <cdr:to>
      <cdr:x>0.72702</cdr:x>
      <cdr:y>0.48889</cdr:y>
    </cdr:to>
    <cdr:sp macro="" textlink="">
      <cdr:nvSpPr>
        <cdr:cNvPr id="22" name="テキスト ボックス 2">
          <a:extLst xmlns:a="http://schemas.openxmlformats.org/drawingml/2006/main">
            <a:ext uri="{FF2B5EF4-FFF2-40B4-BE49-F238E27FC236}">
              <a16:creationId xmlns:a16="http://schemas.microsoft.com/office/drawing/2014/main" id="{0E85A9E2-C1DB-4F94-8407-FB28EA390659}"/>
            </a:ext>
          </a:extLst>
        </cdr:cNvPr>
        <cdr:cNvSpPr txBox="1"/>
      </cdr:nvSpPr>
      <cdr:spPr>
        <a:xfrm xmlns:a="http://schemas.openxmlformats.org/drawingml/2006/main">
          <a:off x="2044863" y="2058754"/>
          <a:ext cx="1561163" cy="307486"/>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ctr">
          <a:no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pPr algn="ctr"/>
          <a:r>
            <a:rPr kumimoji="1" lang="en-US" altLang="ja-JP" sz="1100" b="1">
              <a:solidFill>
                <a:schemeClr val="tx1"/>
              </a:solidFill>
              <a:effectLst/>
              <a:latin typeface="+mn-ea"/>
              <a:ea typeface="+mn-ea"/>
              <a:cs typeface="+mn-cs"/>
            </a:rPr>
            <a:t>CO</a:t>
          </a:r>
          <a:r>
            <a:rPr kumimoji="1" lang="en-US" altLang="ja-JP" sz="1100" b="1" baseline="-25000">
              <a:solidFill>
                <a:schemeClr val="tx1"/>
              </a:solidFill>
              <a:effectLst/>
              <a:latin typeface="+mn-ea"/>
              <a:ea typeface="+mn-ea"/>
              <a:cs typeface="+mn-cs"/>
            </a:rPr>
            <a:t>2</a:t>
          </a:r>
          <a:r>
            <a:rPr kumimoji="1" lang="en-US" altLang="ja-JP" sz="1100">
              <a:solidFill>
                <a:schemeClr val="tx1"/>
              </a:solidFill>
              <a:effectLst/>
              <a:latin typeface="+mn-ea"/>
              <a:ea typeface="+mn-ea"/>
              <a:cs typeface="+mn-cs"/>
            </a:rPr>
            <a:t> </a:t>
          </a:r>
          <a:endParaRPr kumimoji="1" lang="en-US" altLang="ja-JP" sz="1100" baseline="0">
            <a:solidFill>
              <a:schemeClr val="tx1"/>
            </a:solidFill>
            <a:effectLst/>
            <a:latin typeface="+mn-ea"/>
            <a:ea typeface="+mn-ea"/>
            <a:cs typeface="+mn-cs"/>
          </a:endParaRPr>
        </a:p>
        <a:p xmlns:a="http://schemas.openxmlformats.org/drawingml/2006/main">
          <a:pPr algn="ctr"/>
          <a:r>
            <a:rPr kumimoji="1" lang="ja-JP" altLang="ja-JP" sz="1100" b="1">
              <a:solidFill>
                <a:schemeClr val="tx1"/>
              </a:solidFill>
              <a:effectLst/>
              <a:latin typeface="+mn-ea"/>
              <a:ea typeface="+mn-ea"/>
              <a:cs typeface="+mn-cs"/>
            </a:rPr>
            <a:t>総排出量</a:t>
          </a:r>
          <a:endParaRPr lang="ja-JP" altLang="ja-JP" sz="1100" b="1">
            <a:effectLst/>
            <a:latin typeface="+mn-ea"/>
            <a:ea typeface="+mn-ea"/>
          </a:endParaRPr>
        </a:p>
      </cdr:txBody>
    </cdr:sp>
  </cdr:relSizeAnchor>
</c:userShapes>
</file>

<file path=xl/drawings/drawing14.xml><?xml version="1.0" encoding="utf-8"?>
<xdr:wsDr xmlns:xdr="http://schemas.openxmlformats.org/drawingml/2006/spreadsheetDrawing" xmlns:a="http://schemas.openxmlformats.org/drawingml/2006/main">
  <xdr:twoCellAnchor editAs="oneCell">
    <xdr:from>
      <xdr:col>58</xdr:col>
      <xdr:colOff>358184</xdr:colOff>
      <xdr:row>57</xdr:row>
      <xdr:rowOff>75432</xdr:rowOff>
    </xdr:from>
    <xdr:to>
      <xdr:col>64</xdr:col>
      <xdr:colOff>707499</xdr:colOff>
      <xdr:row>78</xdr:row>
      <xdr:rowOff>74014</xdr:rowOff>
    </xdr:to>
    <xdr:graphicFrame macro="">
      <xdr:nvGraphicFramePr>
        <xdr:cNvPr id="3" name="Chart 1">
          <a:extLst>
            <a:ext uri="{FF2B5EF4-FFF2-40B4-BE49-F238E27FC236}">
              <a16:creationId xmlns:a16="http://schemas.microsoft.com/office/drawing/2014/main" id="{00000000-0008-0000-0C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57</xdr:col>
      <xdr:colOff>304573</xdr:colOff>
      <xdr:row>4</xdr:row>
      <xdr:rowOff>29384</xdr:rowOff>
    </xdr:from>
    <xdr:to>
      <xdr:col>66</xdr:col>
      <xdr:colOff>131989</xdr:colOff>
      <xdr:row>24</xdr:row>
      <xdr:rowOff>164760</xdr:rowOff>
    </xdr:to>
    <xdr:graphicFrame macro="">
      <xdr:nvGraphicFramePr>
        <xdr:cNvPr id="12" name="Chart 1">
          <a:extLst>
            <a:ext uri="{FF2B5EF4-FFF2-40B4-BE49-F238E27FC236}">
              <a16:creationId xmlns:a16="http://schemas.microsoft.com/office/drawing/2014/main" id="{47FBB725-DB4D-4862-89E7-3B91F6A1AB4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58</xdr:col>
      <xdr:colOff>454358</xdr:colOff>
      <xdr:row>32</xdr:row>
      <xdr:rowOff>27468</xdr:rowOff>
    </xdr:from>
    <xdr:to>
      <xdr:col>65</xdr:col>
      <xdr:colOff>36853</xdr:colOff>
      <xdr:row>53</xdr:row>
      <xdr:rowOff>9753</xdr:rowOff>
    </xdr:to>
    <xdr:graphicFrame macro="">
      <xdr:nvGraphicFramePr>
        <xdr:cNvPr id="14" name="Chart 1">
          <a:extLst>
            <a:ext uri="{FF2B5EF4-FFF2-40B4-BE49-F238E27FC236}">
              <a16:creationId xmlns:a16="http://schemas.microsoft.com/office/drawing/2014/main" id="{06E328DD-E903-426D-9E46-F2E01633EC5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61</xdr:col>
      <xdr:colOff>560820</xdr:colOff>
      <xdr:row>25</xdr:row>
      <xdr:rowOff>26266</xdr:rowOff>
    </xdr:from>
    <xdr:to>
      <xdr:col>62</xdr:col>
      <xdr:colOff>526845</xdr:colOff>
      <xdr:row>29</xdr:row>
      <xdr:rowOff>1922</xdr:rowOff>
    </xdr:to>
    <xdr:sp macro="" textlink="">
      <xdr:nvSpPr>
        <xdr:cNvPr id="6" name="矢印: 下 5">
          <a:extLst>
            <a:ext uri="{FF2B5EF4-FFF2-40B4-BE49-F238E27FC236}">
              <a16:creationId xmlns:a16="http://schemas.microsoft.com/office/drawing/2014/main" id="{DAC8BCE7-CED1-4A6A-B3D5-36A12E2DA7BF}"/>
            </a:ext>
          </a:extLst>
        </xdr:cNvPr>
        <xdr:cNvSpPr/>
      </xdr:nvSpPr>
      <xdr:spPr bwMode="auto">
        <a:xfrm flipV="1">
          <a:off x="20563320" y="4874491"/>
          <a:ext cx="642300" cy="696381"/>
        </a:xfrm>
        <a:prstGeom prst="downArrow">
          <a:avLst/>
        </a:prstGeom>
        <a:solidFill>
          <a:schemeClr val="bg1">
            <a:lumMod val="50000"/>
          </a:schemeClr>
        </a:solidFill>
        <a:ln w="38100" cap="flat" cmpd="dbl" algn="ctr">
          <a:no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wsDr>
</file>

<file path=xl/drawings/drawing15.xml><?xml version="1.0" encoding="utf-8"?>
<c:userShapes xmlns:c="http://schemas.openxmlformats.org/drawingml/2006/chart">
  <cdr:relSizeAnchor xmlns:cdr="http://schemas.openxmlformats.org/drawingml/2006/chartDrawing">
    <cdr:from>
      <cdr:x>0</cdr:x>
      <cdr:y>0.27125</cdr:y>
    </cdr:from>
    <cdr:to>
      <cdr:x>0</cdr:x>
      <cdr:y>0.28272</cdr:y>
    </cdr:to>
    <cdr:sp macro="" textlink="">
      <cdr:nvSpPr>
        <cdr:cNvPr id="389123" name="Text Box 3">
          <a:extLst xmlns:a="http://schemas.openxmlformats.org/drawingml/2006/main">
            <a:ext uri="{FF2B5EF4-FFF2-40B4-BE49-F238E27FC236}">
              <a16:creationId xmlns:a16="http://schemas.microsoft.com/office/drawing/2014/main" id="{5320ACE6-2AFF-4F9E-AA08-C01768DD3665}"/>
            </a:ext>
          </a:extLst>
        </cdr:cNvPr>
        <cdr:cNvSpPr txBox="1">
          <a:spLocks xmlns:a="http://schemas.openxmlformats.org/drawingml/2006/main" noChangeArrowheads="1"/>
        </cdr:cNvSpPr>
      </cdr:nvSpPr>
      <cdr:spPr bwMode="auto">
        <a:xfrm xmlns:a="http://schemas.openxmlformats.org/drawingml/2006/main">
          <a:off x="0" y="1028487"/>
          <a:ext cx="1167665" cy="656877"/>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1">
            <a:defRPr sz="1000"/>
          </a:pPr>
          <a:r>
            <a:rPr lang="ja-JP" altLang="en-US" sz="1000" b="0" i="0" strike="noStrike">
              <a:solidFill>
                <a:srgbClr val="000000"/>
              </a:solidFill>
              <a:latin typeface="ＭＳ ゴシック"/>
              <a:ea typeface="ＭＳ ゴシック"/>
            </a:rPr>
            <a:t>廃棄物</a:t>
          </a:r>
        </a:p>
        <a:p xmlns:a="http://schemas.openxmlformats.org/drawingml/2006/main">
          <a:pPr algn="ctr" rtl="1">
            <a:defRPr sz="1000"/>
          </a:pPr>
          <a:r>
            <a:rPr lang="ja-JP" altLang="en-US" sz="1000" b="0" i="0" strike="noStrike">
              <a:solidFill>
                <a:srgbClr val="000000"/>
              </a:solidFill>
              <a:latin typeface="ＭＳ ゴシック"/>
              <a:ea typeface="ＭＳ ゴシック"/>
            </a:rPr>
            <a:t>（埋立、</a:t>
          </a:r>
        </a:p>
        <a:p xmlns:a="http://schemas.openxmlformats.org/drawingml/2006/main">
          <a:pPr algn="ctr" rtl="1">
            <a:defRPr sz="1000"/>
          </a:pPr>
          <a:r>
            <a:rPr lang="ja-JP" altLang="en-US" sz="1000" b="0" i="0" strike="noStrike">
              <a:solidFill>
                <a:srgbClr val="000000"/>
              </a:solidFill>
              <a:latin typeface="ＭＳ ゴシック"/>
              <a:ea typeface="ＭＳ ゴシック"/>
            </a:rPr>
            <a:t>排水処理等）</a:t>
          </a:r>
        </a:p>
      </cdr:txBody>
    </cdr:sp>
  </cdr:relSizeAnchor>
  <cdr:relSizeAnchor xmlns:cdr="http://schemas.openxmlformats.org/drawingml/2006/chartDrawing">
    <cdr:from>
      <cdr:x>0.37472</cdr:x>
      <cdr:y>0.34673</cdr:y>
    </cdr:from>
    <cdr:to>
      <cdr:x>0.6879</cdr:x>
      <cdr:y>0.63204</cdr:y>
    </cdr:to>
    <cdr:sp macro="" textlink="">
      <cdr:nvSpPr>
        <cdr:cNvPr id="9" name="テキスト ボックス 2">
          <a:extLst xmlns:a="http://schemas.openxmlformats.org/drawingml/2006/main">
            <a:ext uri="{FF2B5EF4-FFF2-40B4-BE49-F238E27FC236}">
              <a16:creationId xmlns:a16="http://schemas.microsoft.com/office/drawing/2014/main" id="{F639B6DF-7460-46E9-9778-CDBC48DB7354}"/>
            </a:ext>
          </a:extLst>
        </cdr:cNvPr>
        <cdr:cNvSpPr txBox="1"/>
      </cdr:nvSpPr>
      <cdr:spPr>
        <a:xfrm xmlns:a="http://schemas.openxmlformats.org/drawingml/2006/main">
          <a:off x="1754885" y="1299896"/>
          <a:ext cx="1466681" cy="1069642"/>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pPr algn="ctr"/>
          <a:r>
            <a:rPr kumimoji="1" lang="en-US" altLang="ja-JP" sz="1100" b="1"/>
            <a:t>CH</a:t>
          </a:r>
          <a:r>
            <a:rPr kumimoji="1" lang="en-US" altLang="ja-JP" sz="1100" b="1" baseline="-25000"/>
            <a:t>4</a:t>
          </a:r>
          <a:r>
            <a:rPr kumimoji="1" lang="ja-JP" altLang="en-US" sz="1100" b="1"/>
            <a:t> </a:t>
          </a:r>
          <a:endParaRPr kumimoji="1" lang="en-US" altLang="ja-JP" sz="1100" b="1"/>
        </a:p>
        <a:p xmlns:a="http://schemas.openxmlformats.org/drawingml/2006/main">
          <a:pPr algn="ctr"/>
          <a:r>
            <a:rPr kumimoji="1" lang="ja-JP" altLang="en-US" sz="1100" b="1"/>
            <a:t>総排出量</a:t>
          </a:r>
        </a:p>
        <a:p xmlns:a="http://schemas.openxmlformats.org/drawingml/2006/main">
          <a:pPr algn="ctr"/>
          <a:endParaRPr kumimoji="1" lang="en-US" altLang="ja-JP" sz="1400"/>
        </a:p>
        <a:p xmlns:a="http://schemas.openxmlformats.org/drawingml/2006/main">
          <a:pPr algn="ctr"/>
          <a:endParaRPr kumimoji="1" lang="en-US" altLang="ja-JP" sz="1400"/>
        </a:p>
        <a:p xmlns:a="http://schemas.openxmlformats.org/drawingml/2006/main">
          <a:pPr algn="ctr"/>
          <a:r>
            <a:rPr kumimoji="1" lang="ja-JP" altLang="en-US" sz="1100"/>
            <a:t>（</a:t>
          </a:r>
          <a:r>
            <a:rPr kumimoji="1" lang="en-US" altLang="ja-JP" sz="1100"/>
            <a:t>CO</a:t>
          </a:r>
          <a:r>
            <a:rPr kumimoji="1" lang="en-US" altLang="ja-JP" sz="1100" baseline="-25000"/>
            <a:t>2</a:t>
          </a:r>
          <a:r>
            <a:rPr kumimoji="1" lang="ja-JP" altLang="en-US" sz="1100"/>
            <a:t>換算）</a:t>
          </a:r>
        </a:p>
      </cdr:txBody>
    </cdr:sp>
  </cdr:relSizeAnchor>
</c:userShapes>
</file>

<file path=xl/drawings/drawing16.xml><?xml version="1.0" encoding="utf-8"?>
<c:userShapes xmlns:c="http://schemas.openxmlformats.org/drawingml/2006/chart">
  <cdr:relSizeAnchor xmlns:cdr="http://schemas.openxmlformats.org/drawingml/2006/chartDrawing">
    <cdr:from>
      <cdr:x>0</cdr:x>
      <cdr:y>0.27125</cdr:y>
    </cdr:from>
    <cdr:to>
      <cdr:x>0</cdr:x>
      <cdr:y>0.28272</cdr:y>
    </cdr:to>
    <cdr:sp macro="" textlink="">
      <cdr:nvSpPr>
        <cdr:cNvPr id="389123" name="Text Box 3">
          <a:extLst xmlns:a="http://schemas.openxmlformats.org/drawingml/2006/main">
            <a:ext uri="{FF2B5EF4-FFF2-40B4-BE49-F238E27FC236}">
              <a16:creationId xmlns:a16="http://schemas.microsoft.com/office/drawing/2014/main" id="{5320ACE6-2AFF-4F9E-AA08-C01768DD3665}"/>
            </a:ext>
          </a:extLst>
        </cdr:cNvPr>
        <cdr:cNvSpPr txBox="1">
          <a:spLocks xmlns:a="http://schemas.openxmlformats.org/drawingml/2006/main" noChangeArrowheads="1"/>
        </cdr:cNvSpPr>
      </cdr:nvSpPr>
      <cdr:spPr bwMode="auto">
        <a:xfrm xmlns:a="http://schemas.openxmlformats.org/drawingml/2006/main">
          <a:off x="0" y="1028487"/>
          <a:ext cx="1167665" cy="656877"/>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1">
            <a:defRPr sz="1000"/>
          </a:pPr>
          <a:r>
            <a:rPr lang="ja-JP" altLang="en-US" sz="1000" b="0" i="0" strike="noStrike">
              <a:solidFill>
                <a:srgbClr val="000000"/>
              </a:solidFill>
              <a:latin typeface="ＭＳ ゴシック"/>
              <a:ea typeface="ＭＳ ゴシック"/>
            </a:rPr>
            <a:t>廃棄物</a:t>
          </a:r>
        </a:p>
        <a:p xmlns:a="http://schemas.openxmlformats.org/drawingml/2006/main">
          <a:pPr algn="ctr" rtl="1">
            <a:defRPr sz="1000"/>
          </a:pPr>
          <a:r>
            <a:rPr lang="ja-JP" altLang="en-US" sz="1000" b="0" i="0" strike="noStrike">
              <a:solidFill>
                <a:srgbClr val="000000"/>
              </a:solidFill>
              <a:latin typeface="ＭＳ ゴシック"/>
              <a:ea typeface="ＭＳ ゴシック"/>
            </a:rPr>
            <a:t>（埋立、</a:t>
          </a:r>
        </a:p>
        <a:p xmlns:a="http://schemas.openxmlformats.org/drawingml/2006/main">
          <a:pPr algn="ctr" rtl="1">
            <a:defRPr sz="1000"/>
          </a:pPr>
          <a:r>
            <a:rPr lang="ja-JP" altLang="en-US" sz="1000" b="0" i="0" strike="noStrike">
              <a:solidFill>
                <a:srgbClr val="000000"/>
              </a:solidFill>
              <a:latin typeface="ＭＳ ゴシック"/>
              <a:ea typeface="ＭＳ ゴシック"/>
            </a:rPr>
            <a:t>排水処理等）</a:t>
          </a:r>
        </a:p>
      </cdr:txBody>
    </cdr:sp>
  </cdr:relSizeAnchor>
  <cdr:relSizeAnchor xmlns:cdr="http://schemas.openxmlformats.org/drawingml/2006/chartDrawing">
    <cdr:from>
      <cdr:x>0.36589</cdr:x>
      <cdr:y>0.3345</cdr:y>
    </cdr:from>
    <cdr:to>
      <cdr:x>0.73249</cdr:x>
      <cdr:y>0.63376</cdr:y>
    </cdr:to>
    <cdr:sp macro="" textlink="">
      <cdr:nvSpPr>
        <cdr:cNvPr id="9" name="テキスト ボックス 2">
          <a:extLst xmlns:a="http://schemas.openxmlformats.org/drawingml/2006/main">
            <a:ext uri="{FF2B5EF4-FFF2-40B4-BE49-F238E27FC236}">
              <a16:creationId xmlns:a16="http://schemas.microsoft.com/office/drawing/2014/main" id="{F639B6DF-7460-46E9-9778-CDBC48DB7354}"/>
            </a:ext>
          </a:extLst>
        </cdr:cNvPr>
        <cdr:cNvSpPr txBox="1"/>
      </cdr:nvSpPr>
      <cdr:spPr>
        <a:xfrm xmlns:a="http://schemas.openxmlformats.org/drawingml/2006/main">
          <a:off x="1891680" y="1228274"/>
          <a:ext cx="1895327" cy="1098880"/>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no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pPr algn="ctr"/>
          <a:r>
            <a:rPr kumimoji="1" lang="en-US" altLang="ja-JP" sz="1100" b="1">
              <a:latin typeface="+mn-ea"/>
              <a:ea typeface="+mn-ea"/>
            </a:rPr>
            <a:t>CH</a:t>
          </a:r>
          <a:r>
            <a:rPr kumimoji="1" lang="en-US" altLang="ja-JP" sz="1100" b="1" baseline="-25000">
              <a:latin typeface="+mn-lt"/>
              <a:ea typeface="+mn-ea"/>
            </a:rPr>
            <a:t>4</a:t>
          </a:r>
        </a:p>
        <a:p xmlns:a="http://schemas.openxmlformats.org/drawingml/2006/main">
          <a:pPr algn="ctr"/>
          <a:r>
            <a:rPr kumimoji="1" lang="ja-JP" altLang="en-US" sz="1100" b="1">
              <a:latin typeface="+mn-ea"/>
              <a:ea typeface="+mn-ea"/>
            </a:rPr>
            <a:t>総排出量</a:t>
          </a:r>
        </a:p>
        <a:p xmlns:a="http://schemas.openxmlformats.org/drawingml/2006/main">
          <a:pPr algn="ctr"/>
          <a:endParaRPr kumimoji="1" lang="en-US" altLang="ja-JP" sz="1100">
            <a:latin typeface="+mn-ea"/>
            <a:ea typeface="+mn-ea"/>
          </a:endParaRPr>
        </a:p>
        <a:p xmlns:a="http://schemas.openxmlformats.org/drawingml/2006/main">
          <a:pPr algn="ctr"/>
          <a:endParaRPr kumimoji="1" lang="en-US" altLang="ja-JP" sz="1100">
            <a:latin typeface="+mn-ea"/>
            <a:ea typeface="+mn-ea"/>
          </a:endParaRPr>
        </a:p>
        <a:p xmlns:a="http://schemas.openxmlformats.org/drawingml/2006/main">
          <a:pPr algn="ctr"/>
          <a:r>
            <a:rPr kumimoji="1" lang="ja-JP" altLang="en-US" sz="1100">
              <a:latin typeface="+mn-lt"/>
              <a:ea typeface="+mn-ea"/>
            </a:rPr>
            <a:t>（</a:t>
          </a:r>
          <a:r>
            <a:rPr kumimoji="1" lang="en-US" altLang="ja-JP" sz="1100">
              <a:latin typeface="+mn-lt"/>
              <a:ea typeface="+mn-ea"/>
            </a:rPr>
            <a:t>CO</a:t>
          </a:r>
          <a:r>
            <a:rPr kumimoji="1" lang="en-US" altLang="ja-JP" sz="1100" baseline="-25000">
              <a:latin typeface="+mn-lt"/>
              <a:ea typeface="+mn-ea"/>
            </a:rPr>
            <a:t>2</a:t>
          </a:r>
          <a:r>
            <a:rPr kumimoji="1" lang="ja-JP" altLang="en-US" sz="1100">
              <a:latin typeface="+mn-lt"/>
              <a:ea typeface="+mn-ea"/>
            </a:rPr>
            <a:t>換算）</a:t>
          </a:r>
        </a:p>
      </cdr:txBody>
    </cdr:sp>
  </cdr:relSizeAnchor>
</c:userShapes>
</file>

<file path=xl/drawings/drawing17.xml><?xml version="1.0" encoding="utf-8"?>
<c:userShapes xmlns:c="http://schemas.openxmlformats.org/drawingml/2006/chart">
  <cdr:relSizeAnchor xmlns:cdr="http://schemas.openxmlformats.org/drawingml/2006/chartDrawing">
    <cdr:from>
      <cdr:x>0</cdr:x>
      <cdr:y>0.27125</cdr:y>
    </cdr:from>
    <cdr:to>
      <cdr:x>0</cdr:x>
      <cdr:y>0.28272</cdr:y>
    </cdr:to>
    <cdr:sp macro="" textlink="">
      <cdr:nvSpPr>
        <cdr:cNvPr id="389123" name="Text Box 3">
          <a:extLst xmlns:a="http://schemas.openxmlformats.org/drawingml/2006/main">
            <a:ext uri="{FF2B5EF4-FFF2-40B4-BE49-F238E27FC236}">
              <a16:creationId xmlns:a16="http://schemas.microsoft.com/office/drawing/2014/main" id="{5320ACE6-2AFF-4F9E-AA08-C01768DD3665}"/>
            </a:ext>
          </a:extLst>
        </cdr:cNvPr>
        <cdr:cNvSpPr txBox="1">
          <a:spLocks xmlns:a="http://schemas.openxmlformats.org/drawingml/2006/main" noChangeArrowheads="1"/>
        </cdr:cNvSpPr>
      </cdr:nvSpPr>
      <cdr:spPr bwMode="auto">
        <a:xfrm xmlns:a="http://schemas.openxmlformats.org/drawingml/2006/main">
          <a:off x="0" y="1028487"/>
          <a:ext cx="1167665" cy="656877"/>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1">
            <a:defRPr sz="1000"/>
          </a:pPr>
          <a:r>
            <a:rPr lang="ja-JP" altLang="en-US" sz="1000" b="0" i="0" strike="noStrike">
              <a:solidFill>
                <a:srgbClr val="000000"/>
              </a:solidFill>
              <a:latin typeface="ＭＳ ゴシック"/>
              <a:ea typeface="ＭＳ ゴシック"/>
            </a:rPr>
            <a:t>廃棄物</a:t>
          </a:r>
        </a:p>
        <a:p xmlns:a="http://schemas.openxmlformats.org/drawingml/2006/main">
          <a:pPr algn="ctr" rtl="1">
            <a:defRPr sz="1000"/>
          </a:pPr>
          <a:r>
            <a:rPr lang="ja-JP" altLang="en-US" sz="1000" b="0" i="0" strike="noStrike">
              <a:solidFill>
                <a:srgbClr val="000000"/>
              </a:solidFill>
              <a:latin typeface="ＭＳ ゴシック"/>
              <a:ea typeface="ＭＳ ゴシック"/>
            </a:rPr>
            <a:t>（埋立、</a:t>
          </a:r>
        </a:p>
        <a:p xmlns:a="http://schemas.openxmlformats.org/drawingml/2006/main">
          <a:pPr algn="ctr" rtl="1">
            <a:defRPr sz="1000"/>
          </a:pPr>
          <a:r>
            <a:rPr lang="ja-JP" altLang="en-US" sz="1000" b="0" i="0" strike="noStrike">
              <a:solidFill>
                <a:srgbClr val="000000"/>
              </a:solidFill>
              <a:latin typeface="ＭＳ ゴシック"/>
              <a:ea typeface="ＭＳ ゴシック"/>
            </a:rPr>
            <a:t>排水処理等）</a:t>
          </a:r>
        </a:p>
      </cdr:txBody>
    </cdr:sp>
  </cdr:relSizeAnchor>
  <cdr:relSizeAnchor xmlns:cdr="http://schemas.openxmlformats.org/drawingml/2006/chartDrawing">
    <cdr:from>
      <cdr:x>0.39053</cdr:x>
      <cdr:y>0.3409</cdr:y>
    </cdr:from>
    <cdr:to>
      <cdr:x>0.70371</cdr:x>
      <cdr:y>0.62385</cdr:y>
    </cdr:to>
    <cdr:sp macro="" textlink="">
      <cdr:nvSpPr>
        <cdr:cNvPr id="9" name="テキスト ボックス 2">
          <a:extLst xmlns:a="http://schemas.openxmlformats.org/drawingml/2006/main">
            <a:ext uri="{FF2B5EF4-FFF2-40B4-BE49-F238E27FC236}">
              <a16:creationId xmlns:a16="http://schemas.microsoft.com/office/drawing/2014/main" id="{F639B6DF-7460-46E9-9778-CDBC48DB7354}"/>
            </a:ext>
          </a:extLst>
        </cdr:cNvPr>
        <cdr:cNvSpPr txBox="1"/>
      </cdr:nvSpPr>
      <cdr:spPr>
        <a:xfrm xmlns:a="http://schemas.openxmlformats.org/drawingml/2006/main">
          <a:off x="1817727" y="1288732"/>
          <a:ext cx="1457714" cy="1069658"/>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pPr algn="ctr"/>
          <a:r>
            <a:rPr kumimoji="1" lang="en-US" altLang="ja-JP" sz="1100" b="1"/>
            <a:t>CH</a:t>
          </a:r>
          <a:r>
            <a:rPr kumimoji="1" lang="en-US" altLang="ja-JP" sz="1100" b="1" baseline="-25000"/>
            <a:t>4</a:t>
          </a:r>
          <a:r>
            <a:rPr kumimoji="1" lang="ja-JP" altLang="en-US" sz="1100" b="1"/>
            <a:t> </a:t>
          </a:r>
          <a:endParaRPr kumimoji="1" lang="en-US" altLang="ja-JP" sz="1100" b="1"/>
        </a:p>
        <a:p xmlns:a="http://schemas.openxmlformats.org/drawingml/2006/main">
          <a:pPr algn="ctr"/>
          <a:r>
            <a:rPr kumimoji="1" lang="ja-JP" altLang="en-US" sz="1100" b="1"/>
            <a:t>総排出量</a:t>
          </a:r>
        </a:p>
        <a:p xmlns:a="http://schemas.openxmlformats.org/drawingml/2006/main">
          <a:pPr algn="ctr"/>
          <a:endParaRPr kumimoji="1" lang="en-US" altLang="ja-JP" sz="1400"/>
        </a:p>
        <a:p xmlns:a="http://schemas.openxmlformats.org/drawingml/2006/main">
          <a:pPr algn="ctr"/>
          <a:endParaRPr kumimoji="1" lang="en-US" altLang="ja-JP" sz="1400"/>
        </a:p>
        <a:p xmlns:a="http://schemas.openxmlformats.org/drawingml/2006/main">
          <a:pPr algn="ctr"/>
          <a:r>
            <a:rPr kumimoji="1" lang="ja-JP" altLang="en-US" sz="1100"/>
            <a:t>（</a:t>
          </a:r>
          <a:r>
            <a:rPr kumimoji="1" lang="en-US" altLang="ja-JP" sz="1100"/>
            <a:t>CO</a:t>
          </a:r>
          <a:r>
            <a:rPr kumimoji="1" lang="en-US" altLang="ja-JP" sz="1100" baseline="-25000"/>
            <a:t>2</a:t>
          </a:r>
          <a:r>
            <a:rPr kumimoji="1" lang="ja-JP" altLang="en-US" sz="1100"/>
            <a:t>換算）</a:t>
          </a:r>
        </a:p>
      </cdr:txBody>
    </cdr:sp>
  </cdr:relSizeAnchor>
</c:userShapes>
</file>

<file path=xl/drawings/drawing18.xml><?xml version="1.0" encoding="utf-8"?>
<xdr:wsDr xmlns:xdr="http://schemas.openxmlformats.org/drawingml/2006/spreadsheetDrawing" xmlns:a="http://schemas.openxmlformats.org/drawingml/2006/main">
  <xdr:twoCellAnchor editAs="oneCell">
    <xdr:from>
      <xdr:col>57</xdr:col>
      <xdr:colOff>48974</xdr:colOff>
      <xdr:row>58</xdr:row>
      <xdr:rowOff>3173</xdr:rowOff>
    </xdr:from>
    <xdr:to>
      <xdr:col>64</xdr:col>
      <xdr:colOff>260819</xdr:colOff>
      <xdr:row>80</xdr:row>
      <xdr:rowOff>138516</xdr:rowOff>
    </xdr:to>
    <xdr:graphicFrame macro="">
      <xdr:nvGraphicFramePr>
        <xdr:cNvPr id="3" name="Chart 1">
          <a:extLst>
            <a:ext uri="{FF2B5EF4-FFF2-40B4-BE49-F238E27FC236}">
              <a16:creationId xmlns:a16="http://schemas.microsoft.com/office/drawing/2014/main" id="{00000000-0008-0000-0E00-000003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57</xdr:col>
      <xdr:colOff>585908</xdr:colOff>
      <xdr:row>4</xdr:row>
      <xdr:rowOff>102888</xdr:rowOff>
    </xdr:from>
    <xdr:to>
      <xdr:col>64</xdr:col>
      <xdr:colOff>31747</xdr:colOff>
      <xdr:row>24</xdr:row>
      <xdr:rowOff>46240</xdr:rowOff>
    </xdr:to>
    <xdr:graphicFrame macro="">
      <xdr:nvGraphicFramePr>
        <xdr:cNvPr id="11" name="Chart 1">
          <a:extLst>
            <a:ext uri="{FF2B5EF4-FFF2-40B4-BE49-F238E27FC236}">
              <a16:creationId xmlns:a16="http://schemas.microsoft.com/office/drawing/2014/main" id="{EA51884E-E179-4613-97DC-C8F21F34942A}"/>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57</xdr:col>
      <xdr:colOff>238900</xdr:colOff>
      <xdr:row>32</xdr:row>
      <xdr:rowOff>157169</xdr:rowOff>
    </xdr:from>
    <xdr:to>
      <xdr:col>64</xdr:col>
      <xdr:colOff>407414</xdr:colOff>
      <xdr:row>55</xdr:row>
      <xdr:rowOff>76200</xdr:rowOff>
    </xdr:to>
    <xdr:graphicFrame macro="">
      <xdr:nvGraphicFramePr>
        <xdr:cNvPr id="12" name="Chart 1">
          <a:extLst>
            <a:ext uri="{FF2B5EF4-FFF2-40B4-BE49-F238E27FC236}">
              <a16:creationId xmlns:a16="http://schemas.microsoft.com/office/drawing/2014/main" id="{EF0833CC-85CB-47E4-9BE1-678074D475B9}"/>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60</xdr:col>
      <xdr:colOff>270375</xdr:colOff>
      <xdr:row>26</xdr:row>
      <xdr:rowOff>86935</xdr:rowOff>
    </xdr:from>
    <xdr:to>
      <xdr:col>61</xdr:col>
      <xdr:colOff>252582</xdr:colOff>
      <xdr:row>30</xdr:row>
      <xdr:rowOff>29734</xdr:rowOff>
    </xdr:to>
    <xdr:sp macro="" textlink="">
      <xdr:nvSpPr>
        <xdr:cNvPr id="5" name="矢印: 下 4">
          <a:extLst>
            <a:ext uri="{FF2B5EF4-FFF2-40B4-BE49-F238E27FC236}">
              <a16:creationId xmlns:a16="http://schemas.microsoft.com/office/drawing/2014/main" id="{7816B8E9-6BD7-4796-BA96-3DA79D560984}"/>
            </a:ext>
          </a:extLst>
        </xdr:cNvPr>
        <xdr:cNvSpPr/>
      </xdr:nvSpPr>
      <xdr:spPr bwMode="auto">
        <a:xfrm flipV="1">
          <a:off x="19972772" y="5397449"/>
          <a:ext cx="660699" cy="673483"/>
        </a:xfrm>
        <a:prstGeom prst="downArrow">
          <a:avLst/>
        </a:prstGeom>
        <a:solidFill>
          <a:schemeClr val="bg1">
            <a:lumMod val="50000"/>
          </a:schemeClr>
        </a:solidFill>
        <a:ln w="38100" cap="flat" cmpd="dbl" algn="ctr">
          <a:no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wsDr>
</file>

<file path=xl/drawings/drawing19.xml><?xml version="1.0" encoding="utf-8"?>
<c:userShapes xmlns:c="http://schemas.openxmlformats.org/drawingml/2006/chart">
  <cdr:relSizeAnchor xmlns:cdr="http://schemas.openxmlformats.org/drawingml/2006/chartDrawing">
    <cdr:from>
      <cdr:x>0</cdr:x>
      <cdr:y>0.21975</cdr:y>
    </cdr:from>
    <cdr:to>
      <cdr:x>0</cdr:x>
      <cdr:y>0.2322</cdr:y>
    </cdr:to>
    <cdr:sp macro="" textlink="">
      <cdr:nvSpPr>
        <cdr:cNvPr id="392195" name="Text Box 3">
          <a:extLst xmlns:a="http://schemas.openxmlformats.org/drawingml/2006/main">
            <a:ext uri="{FF2B5EF4-FFF2-40B4-BE49-F238E27FC236}">
              <a16:creationId xmlns:a16="http://schemas.microsoft.com/office/drawing/2014/main" id="{CAF635AE-06F7-40A1-AEEC-AC7AA7C974E9}"/>
            </a:ext>
          </a:extLst>
        </cdr:cNvPr>
        <cdr:cNvSpPr txBox="1">
          <a:spLocks xmlns:a="http://schemas.openxmlformats.org/drawingml/2006/main" noChangeArrowheads="1"/>
        </cdr:cNvSpPr>
      </cdr:nvSpPr>
      <cdr:spPr bwMode="auto">
        <a:xfrm xmlns:a="http://schemas.openxmlformats.org/drawingml/2006/main">
          <a:off x="1" y="791135"/>
          <a:ext cx="1257860" cy="538933"/>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1">
            <a:defRPr sz="1000"/>
          </a:pPr>
          <a:r>
            <a:rPr lang="ja-JP" altLang="en-US" sz="1000" b="0" i="0" strike="noStrike">
              <a:solidFill>
                <a:srgbClr val="000000"/>
              </a:solidFill>
              <a:latin typeface="ＭＳ ゴシック"/>
              <a:ea typeface="ＭＳ ゴシック"/>
            </a:rPr>
            <a:t>廃棄物</a:t>
          </a:r>
        </a:p>
        <a:p xmlns:a="http://schemas.openxmlformats.org/drawingml/2006/main">
          <a:pPr algn="ctr" rtl="1">
            <a:defRPr sz="1000"/>
          </a:pPr>
          <a:r>
            <a:rPr lang="ja-JP" altLang="en-US" sz="1000" b="0" i="0" strike="noStrike">
              <a:solidFill>
                <a:srgbClr val="000000"/>
              </a:solidFill>
              <a:latin typeface="ＭＳ ゴシック"/>
              <a:ea typeface="ＭＳ ゴシック"/>
            </a:rPr>
            <a:t>（排水処理、焼却）</a:t>
          </a:r>
        </a:p>
      </cdr:txBody>
    </cdr:sp>
  </cdr:relSizeAnchor>
  <cdr:relSizeAnchor xmlns:cdr="http://schemas.openxmlformats.org/drawingml/2006/chartDrawing">
    <cdr:from>
      <cdr:x>0.24457</cdr:x>
      <cdr:y>0.38051</cdr:y>
    </cdr:from>
    <cdr:to>
      <cdr:x>0.73435</cdr:x>
      <cdr:y>0.61657</cdr:y>
    </cdr:to>
    <cdr:sp macro="" textlink="">
      <cdr:nvSpPr>
        <cdr:cNvPr id="9" name="テキスト ボックス 2">
          <a:extLst xmlns:a="http://schemas.openxmlformats.org/drawingml/2006/main">
            <a:ext uri="{FF2B5EF4-FFF2-40B4-BE49-F238E27FC236}">
              <a16:creationId xmlns:a16="http://schemas.microsoft.com/office/drawing/2014/main" id="{B3C1D6F8-CAFA-44F3-BC9D-DFE1F031DDAF}"/>
            </a:ext>
          </a:extLst>
        </cdr:cNvPr>
        <cdr:cNvSpPr txBox="1"/>
      </cdr:nvSpPr>
      <cdr:spPr>
        <a:xfrm xmlns:a="http://schemas.openxmlformats.org/drawingml/2006/main">
          <a:off x="1280198" y="1546540"/>
          <a:ext cx="2563794" cy="959444"/>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no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1">
              <a:solidFill>
                <a:schemeClr val="tx1"/>
              </a:solidFill>
              <a:effectLst/>
              <a:latin typeface="+mn-lt"/>
              <a:ea typeface="+mn-ea"/>
              <a:cs typeface="+mn-cs"/>
            </a:rPr>
            <a:t>N</a:t>
          </a:r>
          <a:r>
            <a:rPr kumimoji="1" lang="en-US" altLang="ja-JP" sz="1100" b="1" baseline="-25000">
              <a:solidFill>
                <a:schemeClr val="tx1"/>
              </a:solidFill>
              <a:effectLst/>
              <a:latin typeface="+mn-lt"/>
              <a:ea typeface="+mn-ea"/>
              <a:cs typeface="+mn-cs"/>
            </a:rPr>
            <a:t>2</a:t>
          </a:r>
          <a:r>
            <a:rPr kumimoji="1" lang="en-US" altLang="ja-JP" sz="1100" b="1">
              <a:solidFill>
                <a:schemeClr val="tx1"/>
              </a:solidFill>
              <a:effectLst/>
              <a:latin typeface="+mn-lt"/>
              <a:ea typeface="+mn-ea"/>
              <a:cs typeface="+mn-cs"/>
            </a:rPr>
            <a:t>O</a:t>
          </a:r>
          <a:endParaRPr lang="ja-JP" altLang="ja-JP" sz="1100">
            <a:effectLst/>
          </a:endParaRPr>
        </a:p>
        <a:p xmlns:a="http://schemas.openxmlformats.org/drawingml/2006/main">
          <a:pPr algn="ctr"/>
          <a:r>
            <a:rPr kumimoji="1" lang="ja-JP" altLang="en-US" sz="1100" b="1"/>
            <a:t>総排出量</a:t>
          </a:r>
        </a:p>
        <a:p xmlns:a="http://schemas.openxmlformats.org/drawingml/2006/main">
          <a:pPr algn="ctr"/>
          <a:endParaRPr kumimoji="1" lang="en-US" altLang="ja-JP" sz="1100"/>
        </a:p>
        <a:p xmlns:a="http://schemas.openxmlformats.org/drawingml/2006/main">
          <a:pPr algn="ctr"/>
          <a:endParaRPr kumimoji="1" lang="en-US" altLang="ja-JP" sz="1100" u="none"/>
        </a:p>
        <a:p xmlns:a="http://schemas.openxmlformats.org/drawingml/2006/main">
          <a:pPr algn="ctr"/>
          <a:r>
            <a:rPr kumimoji="1" lang="ja-JP" altLang="en-US" sz="1100" u="none"/>
            <a:t>（</a:t>
          </a:r>
          <a:r>
            <a:rPr kumimoji="1" lang="en-US" altLang="ja-JP" sz="1100" u="none"/>
            <a:t>CO</a:t>
          </a:r>
          <a:r>
            <a:rPr kumimoji="1" lang="en-US" altLang="ja-JP" sz="1100" u="none" baseline="-25000"/>
            <a:t>2</a:t>
          </a:r>
          <a:r>
            <a:rPr kumimoji="1" lang="ja-JP" altLang="en-US" sz="1100" u="none"/>
            <a:t>換算）</a:t>
          </a:r>
        </a:p>
      </cdr:txBody>
    </cdr:sp>
  </cdr:relSizeAnchor>
</c:userShapes>
</file>

<file path=xl/drawings/drawing2.xml><?xml version="1.0" encoding="utf-8"?>
<c:userShapes xmlns:c="http://schemas.openxmlformats.org/drawingml/2006/chart">
  <cdr:relSizeAnchor xmlns:cdr="http://schemas.openxmlformats.org/drawingml/2006/chartDrawing">
    <cdr:from>
      <cdr:x>0.38199</cdr:x>
      <cdr:y>0.47007</cdr:y>
    </cdr:from>
    <cdr:to>
      <cdr:x>0.66384</cdr:x>
      <cdr:y>0.80702</cdr:y>
    </cdr:to>
    <cdr:sp macro="" textlink="">
      <cdr:nvSpPr>
        <cdr:cNvPr id="9" name="テキスト ボックス 1">
          <a:extLst xmlns:a="http://schemas.openxmlformats.org/drawingml/2006/main">
            <a:ext uri="{FF2B5EF4-FFF2-40B4-BE49-F238E27FC236}">
              <a16:creationId xmlns:a16="http://schemas.microsoft.com/office/drawing/2014/main" id="{8E78A59C-AA48-4081-A066-E3E1CA489584}"/>
            </a:ext>
          </a:extLst>
        </cdr:cNvPr>
        <cdr:cNvSpPr txBox="1"/>
      </cdr:nvSpPr>
      <cdr:spPr>
        <a:xfrm xmlns:a="http://schemas.openxmlformats.org/drawingml/2006/main">
          <a:off x="2926865" y="2264433"/>
          <a:ext cx="2159549" cy="1623139"/>
        </a:xfrm>
        <a:prstGeom xmlns:a="http://schemas.openxmlformats.org/drawingml/2006/main" prst="rect">
          <a:avLst/>
        </a:prstGeom>
      </cdr:spPr>
      <cdr:txBody>
        <a:bodyPr xmlns:a="http://schemas.openxmlformats.org/drawingml/2006/main" wrap="non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ja-JP" altLang="ja-JP" sz="1600">
              <a:effectLst/>
              <a:latin typeface="+mn-lt"/>
              <a:ea typeface="+mn-ea"/>
              <a:cs typeface="+mn-cs"/>
            </a:rPr>
            <a:t>温室効果ガス</a:t>
          </a:r>
          <a:endParaRPr lang="ja-JP" altLang="ja-JP" sz="2400">
            <a:effectLst/>
          </a:endParaRPr>
        </a:p>
        <a:p xmlns:a="http://schemas.openxmlformats.org/drawingml/2006/main">
          <a:pPr algn="ctr"/>
          <a:r>
            <a:rPr lang="ja-JP" altLang="en-US" sz="1600">
              <a:effectLst/>
              <a:latin typeface="+mn-lt"/>
              <a:ea typeface="+mn-ea"/>
              <a:cs typeface="+mn-cs"/>
            </a:rPr>
            <a:t>総</a:t>
          </a:r>
          <a:r>
            <a:rPr lang="ja-JP" altLang="ja-JP" sz="1600">
              <a:effectLst/>
              <a:latin typeface="+mn-lt"/>
              <a:ea typeface="+mn-ea"/>
              <a:cs typeface="+mn-cs"/>
            </a:rPr>
            <a:t>排出量</a:t>
          </a:r>
          <a:endParaRPr lang="ja-JP" altLang="ja-JP" sz="2400">
            <a:effectLst/>
          </a:endParaRPr>
        </a:p>
        <a:p xmlns:a="http://schemas.openxmlformats.org/drawingml/2006/main">
          <a:pPr algn="ctr"/>
          <a:endParaRPr lang="en-US" altLang="ja-JP" sz="1800">
            <a:effectLst/>
            <a:latin typeface="+mn-lt"/>
            <a:ea typeface="+mn-ea"/>
            <a:cs typeface="+mn-cs"/>
          </a:endParaRPr>
        </a:p>
        <a:p xmlns:a="http://schemas.openxmlformats.org/drawingml/2006/main">
          <a:pPr algn="ctr"/>
          <a:endParaRPr lang="en-US" altLang="ja-JP" sz="1800">
            <a:effectLst/>
            <a:latin typeface="+mn-lt"/>
            <a:ea typeface="+mn-ea"/>
            <a:cs typeface="+mn-cs"/>
          </a:endParaRPr>
        </a:p>
        <a:p xmlns:a="http://schemas.openxmlformats.org/drawingml/2006/main">
          <a:pPr algn="ctr"/>
          <a:r>
            <a:rPr lang="ja-JP" altLang="en-US" sz="1600">
              <a:effectLst/>
              <a:latin typeface="+mn-lt"/>
              <a:ea typeface="+mn-ea"/>
              <a:cs typeface="+mn-cs"/>
            </a:rPr>
            <a:t>（</a:t>
          </a:r>
          <a:r>
            <a:rPr lang="en-US" altLang="ja-JP" sz="1600">
              <a:effectLst/>
              <a:latin typeface="+mn-lt"/>
              <a:ea typeface="+mn-ea"/>
              <a:cs typeface="+mn-cs"/>
            </a:rPr>
            <a:t>CO</a:t>
          </a:r>
          <a:r>
            <a:rPr lang="en-US" altLang="ja-JP" sz="1100">
              <a:effectLst/>
              <a:latin typeface="+mn-lt"/>
              <a:ea typeface="+mn-ea"/>
              <a:cs typeface="+mn-cs"/>
            </a:rPr>
            <a:t>2</a:t>
          </a:r>
          <a:r>
            <a:rPr lang="ja-JP" altLang="ja-JP" sz="1600">
              <a:effectLst/>
              <a:latin typeface="+mn-lt"/>
              <a:ea typeface="+mn-ea"/>
              <a:cs typeface="+mn-cs"/>
            </a:rPr>
            <a:t>換算</a:t>
          </a:r>
          <a:r>
            <a:rPr lang="ja-JP" altLang="en-US" sz="1600">
              <a:effectLst/>
              <a:latin typeface="+mn-lt"/>
              <a:ea typeface="+mn-ea"/>
              <a:cs typeface="+mn-cs"/>
            </a:rPr>
            <a:t>）</a:t>
          </a:r>
          <a:endParaRPr lang="en-US" altLang="ja-JP" sz="1600">
            <a:effectLst/>
            <a:latin typeface="+mn-lt"/>
            <a:ea typeface="+mn-ea"/>
            <a:cs typeface="+mn-cs"/>
          </a:endParaRPr>
        </a:p>
        <a:p xmlns:a="http://schemas.openxmlformats.org/drawingml/2006/main">
          <a:pPr algn="ctr"/>
          <a:endParaRPr lang="ja-JP" altLang="ja-JP" sz="2400">
            <a:effectLst/>
          </a:endParaRPr>
        </a:p>
      </cdr:txBody>
    </cdr:sp>
  </cdr:relSizeAnchor>
</c:userShapes>
</file>

<file path=xl/drawings/drawing20.xml><?xml version="1.0" encoding="utf-8"?>
<c:userShapes xmlns:c="http://schemas.openxmlformats.org/drawingml/2006/chart">
  <cdr:relSizeAnchor xmlns:cdr="http://schemas.openxmlformats.org/drawingml/2006/chartDrawing">
    <cdr:from>
      <cdr:x>0</cdr:x>
      <cdr:y>0.21975</cdr:y>
    </cdr:from>
    <cdr:to>
      <cdr:x>0</cdr:x>
      <cdr:y>0.2322</cdr:y>
    </cdr:to>
    <cdr:sp macro="" textlink="">
      <cdr:nvSpPr>
        <cdr:cNvPr id="392195" name="Text Box 3">
          <a:extLst xmlns:a="http://schemas.openxmlformats.org/drawingml/2006/main">
            <a:ext uri="{FF2B5EF4-FFF2-40B4-BE49-F238E27FC236}">
              <a16:creationId xmlns:a16="http://schemas.microsoft.com/office/drawing/2014/main" id="{CAF635AE-06F7-40A1-AEEC-AC7AA7C974E9}"/>
            </a:ext>
          </a:extLst>
        </cdr:cNvPr>
        <cdr:cNvSpPr txBox="1">
          <a:spLocks xmlns:a="http://schemas.openxmlformats.org/drawingml/2006/main" noChangeArrowheads="1"/>
        </cdr:cNvSpPr>
      </cdr:nvSpPr>
      <cdr:spPr bwMode="auto">
        <a:xfrm xmlns:a="http://schemas.openxmlformats.org/drawingml/2006/main">
          <a:off x="1" y="791135"/>
          <a:ext cx="1257860" cy="538933"/>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1">
            <a:defRPr sz="1000"/>
          </a:pPr>
          <a:r>
            <a:rPr lang="ja-JP" altLang="en-US" sz="1000" b="0" i="0" strike="noStrike">
              <a:solidFill>
                <a:srgbClr val="000000"/>
              </a:solidFill>
              <a:latin typeface="ＭＳ ゴシック"/>
              <a:ea typeface="ＭＳ ゴシック"/>
            </a:rPr>
            <a:t>廃棄物</a:t>
          </a:r>
        </a:p>
        <a:p xmlns:a="http://schemas.openxmlformats.org/drawingml/2006/main">
          <a:pPr algn="ctr" rtl="1">
            <a:defRPr sz="1000"/>
          </a:pPr>
          <a:r>
            <a:rPr lang="ja-JP" altLang="en-US" sz="1000" b="0" i="0" strike="noStrike">
              <a:solidFill>
                <a:srgbClr val="000000"/>
              </a:solidFill>
              <a:latin typeface="ＭＳ ゴシック"/>
              <a:ea typeface="ＭＳ ゴシック"/>
            </a:rPr>
            <a:t>（排水処理、焼却）</a:t>
          </a:r>
        </a:p>
      </cdr:txBody>
    </cdr:sp>
  </cdr:relSizeAnchor>
  <cdr:relSizeAnchor xmlns:cdr="http://schemas.openxmlformats.org/drawingml/2006/chartDrawing">
    <cdr:from>
      <cdr:x>0.2314</cdr:x>
      <cdr:y>0.36321</cdr:y>
    </cdr:from>
    <cdr:to>
      <cdr:x>0.74431</cdr:x>
      <cdr:y>0.68992</cdr:y>
    </cdr:to>
    <cdr:sp macro="" textlink="">
      <cdr:nvSpPr>
        <cdr:cNvPr id="9" name="テキスト ボックス 2">
          <a:extLst xmlns:a="http://schemas.openxmlformats.org/drawingml/2006/main">
            <a:ext uri="{FF2B5EF4-FFF2-40B4-BE49-F238E27FC236}">
              <a16:creationId xmlns:a16="http://schemas.microsoft.com/office/drawing/2014/main" id="{B3C1D6F8-CAFA-44F3-BC9D-DFE1F031DDAF}"/>
            </a:ext>
          </a:extLst>
        </cdr:cNvPr>
        <cdr:cNvSpPr txBox="1"/>
      </cdr:nvSpPr>
      <cdr:spPr>
        <a:xfrm xmlns:a="http://schemas.openxmlformats.org/drawingml/2006/main">
          <a:off x="1034422" y="1289739"/>
          <a:ext cx="2292851" cy="1160126"/>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pPr algn="ctr"/>
          <a:r>
            <a:rPr kumimoji="1" lang="en-US" altLang="ja-JP" sz="1100" b="1">
              <a:latin typeface="+mn-ea"/>
              <a:ea typeface="+mn-ea"/>
            </a:rPr>
            <a:t>N</a:t>
          </a:r>
          <a:r>
            <a:rPr kumimoji="1" lang="en-US" altLang="ja-JP" sz="1100" b="1" baseline="-25000">
              <a:latin typeface="+mn-ea"/>
              <a:ea typeface="+mn-ea"/>
            </a:rPr>
            <a:t>2</a:t>
          </a:r>
          <a:r>
            <a:rPr kumimoji="1" lang="en-US" altLang="ja-JP" sz="1100" b="1">
              <a:latin typeface="+mn-ea"/>
              <a:ea typeface="+mn-ea"/>
            </a:rPr>
            <a:t>O</a:t>
          </a:r>
        </a:p>
        <a:p xmlns:a="http://schemas.openxmlformats.org/drawingml/2006/main">
          <a:pPr algn="ctr"/>
          <a:r>
            <a:rPr kumimoji="1" lang="ja-JP" altLang="en-US" sz="1100" b="1">
              <a:latin typeface="+mn-ea"/>
              <a:ea typeface="+mn-ea"/>
            </a:rPr>
            <a:t>総排出量</a:t>
          </a:r>
        </a:p>
        <a:p xmlns:a="http://schemas.openxmlformats.org/drawingml/2006/main">
          <a:pPr algn="ctr"/>
          <a:endParaRPr kumimoji="1" lang="en-US" altLang="ja-JP" sz="1600"/>
        </a:p>
        <a:p xmlns:a="http://schemas.openxmlformats.org/drawingml/2006/main">
          <a:pPr algn="ctr"/>
          <a:endParaRPr kumimoji="1" lang="en-US" altLang="ja-JP" sz="1600"/>
        </a:p>
        <a:p xmlns:a="http://schemas.openxmlformats.org/drawingml/2006/main">
          <a:pPr algn="ctr"/>
          <a:r>
            <a:rPr kumimoji="1" lang="ja-JP" altLang="en-US" sz="1200"/>
            <a:t>（</a:t>
          </a:r>
          <a:r>
            <a:rPr kumimoji="1" lang="en-US" altLang="ja-JP" sz="1200"/>
            <a:t>CO</a:t>
          </a:r>
          <a:r>
            <a:rPr kumimoji="1" lang="en-US" altLang="ja-JP" sz="1200" baseline="-25000"/>
            <a:t>2</a:t>
          </a:r>
          <a:r>
            <a:rPr kumimoji="1" lang="ja-JP" altLang="en-US" sz="1200"/>
            <a:t>換算）</a:t>
          </a:r>
        </a:p>
      </cdr:txBody>
    </cdr:sp>
  </cdr:relSizeAnchor>
</c:userShapes>
</file>

<file path=xl/drawings/drawing21.xml><?xml version="1.0" encoding="utf-8"?>
<c:userShapes xmlns:c="http://schemas.openxmlformats.org/drawingml/2006/chart">
  <cdr:relSizeAnchor xmlns:cdr="http://schemas.openxmlformats.org/drawingml/2006/chartDrawing">
    <cdr:from>
      <cdr:x>0</cdr:x>
      <cdr:y>0.21975</cdr:y>
    </cdr:from>
    <cdr:to>
      <cdr:x>0</cdr:x>
      <cdr:y>0.2322</cdr:y>
    </cdr:to>
    <cdr:sp macro="" textlink="">
      <cdr:nvSpPr>
        <cdr:cNvPr id="392195" name="Text Box 3">
          <a:extLst xmlns:a="http://schemas.openxmlformats.org/drawingml/2006/main">
            <a:ext uri="{FF2B5EF4-FFF2-40B4-BE49-F238E27FC236}">
              <a16:creationId xmlns:a16="http://schemas.microsoft.com/office/drawing/2014/main" id="{CAF635AE-06F7-40A1-AEEC-AC7AA7C974E9}"/>
            </a:ext>
          </a:extLst>
        </cdr:cNvPr>
        <cdr:cNvSpPr txBox="1">
          <a:spLocks xmlns:a="http://schemas.openxmlformats.org/drawingml/2006/main" noChangeArrowheads="1"/>
        </cdr:cNvSpPr>
      </cdr:nvSpPr>
      <cdr:spPr bwMode="auto">
        <a:xfrm xmlns:a="http://schemas.openxmlformats.org/drawingml/2006/main">
          <a:off x="1" y="791135"/>
          <a:ext cx="1257860" cy="538933"/>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1">
            <a:defRPr sz="1000"/>
          </a:pPr>
          <a:r>
            <a:rPr lang="ja-JP" altLang="en-US" sz="1000" b="0" i="0" strike="noStrike">
              <a:solidFill>
                <a:srgbClr val="000000"/>
              </a:solidFill>
              <a:latin typeface="ＭＳ ゴシック"/>
              <a:ea typeface="ＭＳ ゴシック"/>
            </a:rPr>
            <a:t>廃棄物</a:t>
          </a:r>
        </a:p>
        <a:p xmlns:a="http://schemas.openxmlformats.org/drawingml/2006/main">
          <a:pPr algn="ctr" rtl="1">
            <a:defRPr sz="1000"/>
          </a:pPr>
          <a:r>
            <a:rPr lang="ja-JP" altLang="en-US" sz="1000" b="0" i="0" strike="noStrike">
              <a:solidFill>
                <a:srgbClr val="000000"/>
              </a:solidFill>
              <a:latin typeface="ＭＳ ゴシック"/>
              <a:ea typeface="ＭＳ ゴシック"/>
            </a:rPr>
            <a:t>（排水処理、焼却）</a:t>
          </a:r>
        </a:p>
      </cdr:txBody>
    </cdr:sp>
  </cdr:relSizeAnchor>
  <cdr:relSizeAnchor xmlns:cdr="http://schemas.openxmlformats.org/drawingml/2006/chartDrawing">
    <cdr:from>
      <cdr:x>0.18384</cdr:x>
      <cdr:y>0.37471</cdr:y>
    </cdr:from>
    <cdr:to>
      <cdr:x>0.75262</cdr:x>
      <cdr:y>0.69338</cdr:y>
    </cdr:to>
    <cdr:sp macro="" textlink="">
      <cdr:nvSpPr>
        <cdr:cNvPr id="9" name="テキスト ボックス 2">
          <a:extLst xmlns:a="http://schemas.openxmlformats.org/drawingml/2006/main">
            <a:ext uri="{FF2B5EF4-FFF2-40B4-BE49-F238E27FC236}">
              <a16:creationId xmlns:a16="http://schemas.microsoft.com/office/drawing/2014/main" id="{B3C1D6F8-CAFA-44F3-BC9D-DFE1F031DDAF}"/>
            </a:ext>
          </a:extLst>
        </cdr:cNvPr>
        <cdr:cNvSpPr txBox="1"/>
      </cdr:nvSpPr>
      <cdr:spPr>
        <a:xfrm xmlns:a="http://schemas.openxmlformats.org/drawingml/2006/main">
          <a:off x="949019" y="1519673"/>
          <a:ext cx="2936234" cy="1292399"/>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no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pPr algn="ctr"/>
          <a:r>
            <a:rPr kumimoji="1" lang="en-US" altLang="ja-JP" sz="1100" b="1"/>
            <a:t>N</a:t>
          </a:r>
          <a:r>
            <a:rPr kumimoji="1" lang="en-US" altLang="ja-JP" sz="1100" b="1" baseline="-25000"/>
            <a:t>2</a:t>
          </a:r>
          <a:r>
            <a:rPr kumimoji="1" lang="en-US" altLang="ja-JP" sz="1100" b="1"/>
            <a:t>O</a:t>
          </a:r>
        </a:p>
        <a:p xmlns:a="http://schemas.openxmlformats.org/drawingml/2006/main">
          <a:pPr algn="ctr"/>
          <a:r>
            <a:rPr kumimoji="1" lang="ja-JP" altLang="en-US" sz="1100" b="1"/>
            <a:t>総排出量</a:t>
          </a:r>
        </a:p>
        <a:p xmlns:a="http://schemas.openxmlformats.org/drawingml/2006/main">
          <a:pPr algn="ctr"/>
          <a:endParaRPr kumimoji="1" lang="en-US" altLang="ja-JP" sz="1100"/>
        </a:p>
        <a:p xmlns:a="http://schemas.openxmlformats.org/drawingml/2006/main">
          <a:pPr algn="ctr"/>
          <a:endParaRPr kumimoji="1" lang="en-US" altLang="ja-JP" sz="1100"/>
        </a:p>
        <a:p xmlns:a="http://schemas.openxmlformats.org/drawingml/2006/main">
          <a:pPr algn="ctr"/>
          <a:r>
            <a:rPr kumimoji="1" lang="ja-JP" altLang="en-US" sz="1100" u="none"/>
            <a:t>（</a:t>
          </a:r>
          <a:r>
            <a:rPr kumimoji="1" lang="en-US" altLang="ja-JP" sz="1100" u="none"/>
            <a:t>CO</a:t>
          </a:r>
          <a:r>
            <a:rPr kumimoji="1" lang="en-US" altLang="ja-JP" sz="1100" u="none" baseline="-25000"/>
            <a:t>2</a:t>
          </a:r>
          <a:r>
            <a:rPr kumimoji="1" lang="ja-JP" altLang="en-US" sz="1100" u="none"/>
            <a:t>換算）</a:t>
          </a:r>
        </a:p>
      </cdr:txBody>
    </cdr:sp>
  </cdr:relSizeAnchor>
</c:userShapes>
</file>

<file path=xl/drawings/drawing22.xml><?xml version="1.0" encoding="utf-8"?>
<xdr:wsDr xmlns:xdr="http://schemas.openxmlformats.org/drawingml/2006/spreadsheetDrawing" xmlns:a="http://schemas.openxmlformats.org/drawingml/2006/main">
  <xdr:twoCellAnchor editAs="oneCell">
    <xdr:from>
      <xdr:col>68</xdr:col>
      <xdr:colOff>56203</xdr:colOff>
      <xdr:row>7</xdr:row>
      <xdr:rowOff>55755</xdr:rowOff>
    </xdr:from>
    <xdr:to>
      <xdr:col>74</xdr:col>
      <xdr:colOff>325966</xdr:colOff>
      <xdr:row>31</xdr:row>
      <xdr:rowOff>111872</xdr:rowOff>
    </xdr:to>
    <xdr:graphicFrame macro="">
      <xdr:nvGraphicFramePr>
        <xdr:cNvPr id="40" name="Chart 1">
          <a:extLst>
            <a:ext uri="{FF2B5EF4-FFF2-40B4-BE49-F238E27FC236}">
              <a16:creationId xmlns:a16="http://schemas.microsoft.com/office/drawing/2014/main" id="{23AEA509-57CD-46B5-A7ED-F964A721059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74</xdr:col>
      <xdr:colOff>597608</xdr:colOff>
      <xdr:row>7</xdr:row>
      <xdr:rowOff>87909</xdr:rowOff>
    </xdr:from>
    <xdr:to>
      <xdr:col>81</xdr:col>
      <xdr:colOff>230717</xdr:colOff>
      <xdr:row>31</xdr:row>
      <xdr:rowOff>56839</xdr:rowOff>
    </xdr:to>
    <xdr:graphicFrame macro="">
      <xdr:nvGraphicFramePr>
        <xdr:cNvPr id="58" name="Chart 1">
          <a:extLst>
            <a:ext uri="{FF2B5EF4-FFF2-40B4-BE49-F238E27FC236}">
              <a16:creationId xmlns:a16="http://schemas.microsoft.com/office/drawing/2014/main" id="{274C0C6A-93AD-474B-9F75-EBD27F4A402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74</xdr:col>
      <xdr:colOff>616139</xdr:colOff>
      <xdr:row>32</xdr:row>
      <xdr:rowOff>107252</xdr:rowOff>
    </xdr:from>
    <xdr:to>
      <xdr:col>81</xdr:col>
      <xdr:colOff>155576</xdr:colOff>
      <xdr:row>56</xdr:row>
      <xdr:rowOff>11532</xdr:rowOff>
    </xdr:to>
    <xdr:graphicFrame macro="">
      <xdr:nvGraphicFramePr>
        <xdr:cNvPr id="60" name="Chart 1">
          <a:extLst>
            <a:ext uri="{FF2B5EF4-FFF2-40B4-BE49-F238E27FC236}">
              <a16:creationId xmlns:a16="http://schemas.microsoft.com/office/drawing/2014/main" id="{297687B5-DB04-44BA-9D0C-7CCBFCC4D6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67</xdr:col>
      <xdr:colOff>250793</xdr:colOff>
      <xdr:row>32</xdr:row>
      <xdr:rowOff>130662</xdr:rowOff>
    </xdr:from>
    <xdr:to>
      <xdr:col>74</xdr:col>
      <xdr:colOff>480946</xdr:colOff>
      <xdr:row>55</xdr:row>
      <xdr:rowOff>172018</xdr:rowOff>
    </xdr:to>
    <xdr:graphicFrame macro="">
      <xdr:nvGraphicFramePr>
        <xdr:cNvPr id="62" name="Chart 1">
          <a:extLst>
            <a:ext uri="{FF2B5EF4-FFF2-40B4-BE49-F238E27FC236}">
              <a16:creationId xmlns:a16="http://schemas.microsoft.com/office/drawing/2014/main" id="{14DF1F27-BE0C-470A-A29B-3919FA092F9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75</xdr:col>
      <xdr:colOff>260092</xdr:colOff>
      <xdr:row>57</xdr:row>
      <xdr:rowOff>83073</xdr:rowOff>
    </xdr:from>
    <xdr:to>
      <xdr:col>81</xdr:col>
      <xdr:colOff>450850</xdr:colOff>
      <xdr:row>81</xdr:row>
      <xdr:rowOff>123250</xdr:rowOff>
    </xdr:to>
    <xdr:graphicFrame macro="">
      <xdr:nvGraphicFramePr>
        <xdr:cNvPr id="66" name="Chart 1">
          <a:extLst>
            <a:ext uri="{FF2B5EF4-FFF2-40B4-BE49-F238E27FC236}">
              <a16:creationId xmlns:a16="http://schemas.microsoft.com/office/drawing/2014/main" id="{9817B934-75DF-4543-AB62-C3EF2DA3DDD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67</xdr:col>
      <xdr:colOff>401620</xdr:colOff>
      <xdr:row>56</xdr:row>
      <xdr:rowOff>94804</xdr:rowOff>
    </xdr:from>
    <xdr:to>
      <xdr:col>74</xdr:col>
      <xdr:colOff>250808</xdr:colOff>
      <xdr:row>80</xdr:row>
      <xdr:rowOff>170904</xdr:rowOff>
    </xdr:to>
    <xdr:graphicFrame macro="">
      <xdr:nvGraphicFramePr>
        <xdr:cNvPr id="68" name="Chart 1">
          <a:extLst>
            <a:ext uri="{FF2B5EF4-FFF2-40B4-BE49-F238E27FC236}">
              <a16:creationId xmlns:a16="http://schemas.microsoft.com/office/drawing/2014/main" id="{0D5E7F2E-B39F-450B-B4E0-0C2E4ED6440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absolute">
    <xdr:from>
      <xdr:col>67</xdr:col>
      <xdr:colOff>579812</xdr:colOff>
      <xdr:row>81</xdr:row>
      <xdr:rowOff>134497</xdr:rowOff>
    </xdr:from>
    <xdr:to>
      <xdr:col>74</xdr:col>
      <xdr:colOff>241626</xdr:colOff>
      <xdr:row>104</xdr:row>
      <xdr:rowOff>86122</xdr:rowOff>
    </xdr:to>
    <xdr:graphicFrame macro="">
      <xdr:nvGraphicFramePr>
        <xdr:cNvPr id="72" name="Chart 1">
          <a:extLst>
            <a:ext uri="{FF2B5EF4-FFF2-40B4-BE49-F238E27FC236}">
              <a16:creationId xmlns:a16="http://schemas.microsoft.com/office/drawing/2014/main" id="{C018A169-227B-4649-9D9F-A25B85BB4F2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editAs="absolute">
    <xdr:from>
      <xdr:col>74</xdr:col>
      <xdr:colOff>327750</xdr:colOff>
      <xdr:row>82</xdr:row>
      <xdr:rowOff>134671</xdr:rowOff>
    </xdr:from>
    <xdr:to>
      <xdr:col>81</xdr:col>
      <xdr:colOff>307508</xdr:colOff>
      <xdr:row>105</xdr:row>
      <xdr:rowOff>6896</xdr:rowOff>
    </xdr:to>
    <xdr:graphicFrame macro="">
      <xdr:nvGraphicFramePr>
        <xdr:cNvPr id="74" name="Chart 1">
          <a:extLst>
            <a:ext uri="{FF2B5EF4-FFF2-40B4-BE49-F238E27FC236}">
              <a16:creationId xmlns:a16="http://schemas.microsoft.com/office/drawing/2014/main" id="{3D1DF514-E958-4765-AFAB-06F707636D4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editAs="oneCell">
    <xdr:from>
      <xdr:col>58</xdr:col>
      <xdr:colOff>382503</xdr:colOff>
      <xdr:row>7</xdr:row>
      <xdr:rowOff>75820</xdr:rowOff>
    </xdr:from>
    <xdr:to>
      <xdr:col>66</xdr:col>
      <xdr:colOff>219074</xdr:colOff>
      <xdr:row>31</xdr:row>
      <xdr:rowOff>29260</xdr:rowOff>
    </xdr:to>
    <xdr:graphicFrame macro="">
      <xdr:nvGraphicFramePr>
        <xdr:cNvPr id="14" name="Chart 1">
          <a:extLst>
            <a:ext uri="{FF2B5EF4-FFF2-40B4-BE49-F238E27FC236}">
              <a16:creationId xmlns:a16="http://schemas.microsoft.com/office/drawing/2014/main" id="{C9A2A575-A4FE-4ADD-BB1E-5D553244D57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editAs="oneCell">
    <xdr:from>
      <xdr:col>59</xdr:col>
      <xdr:colOff>309896</xdr:colOff>
      <xdr:row>33</xdr:row>
      <xdr:rowOff>26984</xdr:rowOff>
    </xdr:from>
    <xdr:to>
      <xdr:col>65</xdr:col>
      <xdr:colOff>533978</xdr:colOff>
      <xdr:row>56</xdr:row>
      <xdr:rowOff>35958</xdr:rowOff>
    </xdr:to>
    <xdr:graphicFrame macro="">
      <xdr:nvGraphicFramePr>
        <xdr:cNvPr id="15" name="Chart 1">
          <a:extLst>
            <a:ext uri="{FF2B5EF4-FFF2-40B4-BE49-F238E27FC236}">
              <a16:creationId xmlns:a16="http://schemas.microsoft.com/office/drawing/2014/main" id="{CDA14F1B-4BD7-4B23-AA9B-AFAFB1DD888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editAs="oneCell">
    <xdr:from>
      <xdr:col>58</xdr:col>
      <xdr:colOff>571036</xdr:colOff>
      <xdr:row>57</xdr:row>
      <xdr:rowOff>169393</xdr:rowOff>
    </xdr:from>
    <xdr:to>
      <xdr:col>66</xdr:col>
      <xdr:colOff>69536</xdr:colOff>
      <xdr:row>82</xdr:row>
      <xdr:rowOff>48768</xdr:rowOff>
    </xdr:to>
    <xdr:graphicFrame macro="">
      <xdr:nvGraphicFramePr>
        <xdr:cNvPr id="16" name="Chart 1">
          <a:extLst>
            <a:ext uri="{FF2B5EF4-FFF2-40B4-BE49-F238E27FC236}">
              <a16:creationId xmlns:a16="http://schemas.microsoft.com/office/drawing/2014/main" id="{CCB1F4EA-610E-47DE-BDDF-47275F18E70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editAs="absolute">
    <xdr:from>
      <xdr:col>59</xdr:col>
      <xdr:colOff>88039</xdr:colOff>
      <xdr:row>83</xdr:row>
      <xdr:rowOff>2113</xdr:rowOff>
    </xdr:from>
    <xdr:to>
      <xdr:col>66</xdr:col>
      <xdr:colOff>68658</xdr:colOff>
      <xdr:row>106</xdr:row>
      <xdr:rowOff>77786</xdr:rowOff>
    </xdr:to>
    <xdr:graphicFrame macro="">
      <xdr:nvGraphicFramePr>
        <xdr:cNvPr id="17" name="Chart 1">
          <a:extLst>
            <a:ext uri="{FF2B5EF4-FFF2-40B4-BE49-F238E27FC236}">
              <a16:creationId xmlns:a16="http://schemas.microsoft.com/office/drawing/2014/main" id="{109A735A-8CB0-4C2A-9FAC-3F97CE6F9FC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editAs="oneCell">
    <xdr:from>
      <xdr:col>66</xdr:col>
      <xdr:colOff>220943</xdr:colOff>
      <xdr:row>17</xdr:row>
      <xdr:rowOff>144745</xdr:rowOff>
    </xdr:from>
    <xdr:to>
      <xdr:col>67</xdr:col>
      <xdr:colOff>219282</xdr:colOff>
      <xdr:row>21</xdr:row>
      <xdr:rowOff>74537</xdr:rowOff>
    </xdr:to>
    <xdr:sp macro="" textlink="">
      <xdr:nvSpPr>
        <xdr:cNvPr id="49" name="矢印: 下 48">
          <a:extLst>
            <a:ext uri="{FF2B5EF4-FFF2-40B4-BE49-F238E27FC236}">
              <a16:creationId xmlns:a16="http://schemas.microsoft.com/office/drawing/2014/main" id="{8A7C6C61-4808-4A9B-A4F5-4D5EAE18B32E}"/>
            </a:ext>
          </a:extLst>
        </xdr:cNvPr>
        <xdr:cNvSpPr/>
      </xdr:nvSpPr>
      <xdr:spPr bwMode="auto">
        <a:xfrm rot="16200000" flipH="1" flipV="1">
          <a:off x="27359445" y="4060545"/>
          <a:ext cx="658174" cy="670692"/>
        </a:xfrm>
        <a:prstGeom prst="downArrow">
          <a:avLst/>
        </a:prstGeom>
        <a:solidFill>
          <a:schemeClr val="bg1">
            <a:lumMod val="50000"/>
          </a:schemeClr>
        </a:solidFill>
        <a:ln w="38100" cap="flat" cmpd="dbl" algn="ctr">
          <a:no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editAs="oneCell">
    <xdr:from>
      <xdr:col>66</xdr:col>
      <xdr:colOff>220943</xdr:colOff>
      <xdr:row>42</xdr:row>
      <xdr:rowOff>0</xdr:rowOff>
    </xdr:from>
    <xdr:to>
      <xdr:col>67</xdr:col>
      <xdr:colOff>225632</xdr:colOff>
      <xdr:row>45</xdr:row>
      <xdr:rowOff>105537</xdr:rowOff>
    </xdr:to>
    <xdr:sp macro="" textlink="">
      <xdr:nvSpPr>
        <xdr:cNvPr id="50" name="矢印: 下 49">
          <a:extLst>
            <a:ext uri="{FF2B5EF4-FFF2-40B4-BE49-F238E27FC236}">
              <a16:creationId xmlns:a16="http://schemas.microsoft.com/office/drawing/2014/main" id="{5841707A-D569-4A3D-BFAF-EB8B365FD204}"/>
            </a:ext>
          </a:extLst>
        </xdr:cNvPr>
        <xdr:cNvSpPr/>
      </xdr:nvSpPr>
      <xdr:spPr bwMode="auto">
        <a:xfrm rot="16200000" flipH="1" flipV="1">
          <a:off x="27365795" y="8489854"/>
          <a:ext cx="651824" cy="677042"/>
        </a:xfrm>
        <a:prstGeom prst="downArrow">
          <a:avLst/>
        </a:prstGeom>
        <a:solidFill>
          <a:schemeClr val="bg1">
            <a:lumMod val="50000"/>
          </a:schemeClr>
        </a:solidFill>
        <a:ln w="38100" cap="flat" cmpd="dbl" algn="ctr">
          <a:no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editAs="oneCell">
    <xdr:from>
      <xdr:col>66</xdr:col>
      <xdr:colOff>220943</xdr:colOff>
      <xdr:row>67</xdr:row>
      <xdr:rowOff>1</xdr:rowOff>
    </xdr:from>
    <xdr:to>
      <xdr:col>67</xdr:col>
      <xdr:colOff>216107</xdr:colOff>
      <xdr:row>70</xdr:row>
      <xdr:rowOff>111888</xdr:rowOff>
    </xdr:to>
    <xdr:sp macro="" textlink="">
      <xdr:nvSpPr>
        <xdr:cNvPr id="51" name="矢印: 下 50">
          <a:extLst>
            <a:ext uri="{FF2B5EF4-FFF2-40B4-BE49-F238E27FC236}">
              <a16:creationId xmlns:a16="http://schemas.microsoft.com/office/drawing/2014/main" id="{080862AD-E7C7-49AF-8B01-986972081023}"/>
            </a:ext>
          </a:extLst>
        </xdr:cNvPr>
        <xdr:cNvSpPr/>
      </xdr:nvSpPr>
      <xdr:spPr bwMode="auto">
        <a:xfrm rot="16200000" flipH="1" flipV="1">
          <a:off x="27357858" y="13050182"/>
          <a:ext cx="658174" cy="667517"/>
        </a:xfrm>
        <a:prstGeom prst="downArrow">
          <a:avLst/>
        </a:prstGeom>
        <a:solidFill>
          <a:schemeClr val="bg1">
            <a:lumMod val="50000"/>
          </a:schemeClr>
        </a:solidFill>
        <a:ln w="38100" cap="flat" cmpd="dbl" algn="ctr">
          <a:no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editAs="absolute">
    <xdr:from>
      <xdr:col>66</xdr:col>
      <xdr:colOff>220943</xdr:colOff>
      <xdr:row>90</xdr:row>
      <xdr:rowOff>10834</xdr:rowOff>
    </xdr:from>
    <xdr:to>
      <xdr:col>67</xdr:col>
      <xdr:colOff>222457</xdr:colOff>
      <xdr:row>93</xdr:row>
      <xdr:rowOff>122721</xdr:rowOff>
    </xdr:to>
    <xdr:sp macro="" textlink="">
      <xdr:nvSpPr>
        <xdr:cNvPr id="52" name="矢印: 下 51">
          <a:extLst>
            <a:ext uri="{FF2B5EF4-FFF2-40B4-BE49-F238E27FC236}">
              <a16:creationId xmlns:a16="http://schemas.microsoft.com/office/drawing/2014/main" id="{1ECCBC6C-DDD2-4B05-B84B-5BCE14B61B4E}"/>
            </a:ext>
          </a:extLst>
        </xdr:cNvPr>
        <xdr:cNvSpPr/>
      </xdr:nvSpPr>
      <xdr:spPr bwMode="auto">
        <a:xfrm rot="16200000" flipH="1" flipV="1">
          <a:off x="27361033" y="17232031"/>
          <a:ext cx="658174" cy="673867"/>
        </a:xfrm>
        <a:prstGeom prst="downArrow">
          <a:avLst/>
        </a:prstGeom>
        <a:solidFill>
          <a:schemeClr val="bg1">
            <a:lumMod val="50000"/>
          </a:schemeClr>
        </a:solidFill>
        <a:ln w="38100" cap="flat" cmpd="dbl" algn="ctr">
          <a:no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wsDr>
</file>

<file path=xl/drawings/drawing23.xml><?xml version="1.0" encoding="utf-8"?>
<c:userShapes xmlns:c="http://schemas.openxmlformats.org/drawingml/2006/chart">
  <cdr:relSizeAnchor xmlns:cdr="http://schemas.openxmlformats.org/drawingml/2006/chartDrawing">
    <cdr:from>
      <cdr:x>0.27022</cdr:x>
      <cdr:y>0.44632</cdr:y>
    </cdr:from>
    <cdr:to>
      <cdr:x>0.701</cdr:x>
      <cdr:y>0.71894</cdr:y>
    </cdr:to>
    <cdr:sp macro="" textlink="">
      <cdr:nvSpPr>
        <cdr:cNvPr id="4" name="テキスト ボックス 3">
          <a:extLst xmlns:a="http://schemas.openxmlformats.org/drawingml/2006/main">
            <a:ext uri="{FF2B5EF4-FFF2-40B4-BE49-F238E27FC236}">
              <a16:creationId xmlns:a16="http://schemas.microsoft.com/office/drawing/2014/main" id="{1066D3DC-3F89-4F38-9603-BA5424615249}"/>
            </a:ext>
          </a:extLst>
        </cdr:cNvPr>
        <cdr:cNvSpPr txBox="1"/>
      </cdr:nvSpPr>
      <cdr:spPr>
        <a:xfrm xmlns:a="http://schemas.openxmlformats.org/drawingml/2006/main">
          <a:off x="1171084" y="1947532"/>
          <a:ext cx="1866899" cy="118958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US" altLang="ja-JP" sz="1400" b="1">
              <a:ln w="3175">
                <a:noFill/>
              </a:ln>
              <a:solidFill>
                <a:sysClr val="windowText" lastClr="000000"/>
              </a:solidFill>
            </a:rPr>
            <a:t>HFCs</a:t>
          </a:r>
          <a:r>
            <a:rPr lang="ja-JP" altLang="en-US" sz="1400" b="1" baseline="0">
              <a:ln w="3175">
                <a:noFill/>
              </a:ln>
              <a:solidFill>
                <a:sysClr val="windowText" lastClr="000000"/>
              </a:solidFill>
            </a:rPr>
            <a:t> </a:t>
          </a:r>
          <a:r>
            <a:rPr lang="ja-JP" altLang="en-US" sz="1400" b="1"/>
            <a:t>総排出量</a:t>
          </a:r>
        </a:p>
        <a:p xmlns:a="http://schemas.openxmlformats.org/drawingml/2006/main">
          <a:pPr algn="ctr"/>
          <a:endParaRPr lang="en-US" altLang="ja-JP" sz="1400"/>
        </a:p>
        <a:p xmlns:a="http://schemas.openxmlformats.org/drawingml/2006/main">
          <a:pPr algn="ctr"/>
          <a:endParaRPr lang="en-US" altLang="ja-JP" sz="1400"/>
        </a:p>
        <a:p xmlns:a="http://schemas.openxmlformats.org/drawingml/2006/main">
          <a:pPr algn="ctr"/>
          <a:r>
            <a:rPr lang="ja-JP" altLang="en-US" sz="1200"/>
            <a:t>（</a:t>
          </a:r>
          <a:r>
            <a:rPr lang="en-US" altLang="ja-JP" sz="1200"/>
            <a:t>CO</a:t>
          </a:r>
          <a:r>
            <a:rPr lang="en-US" altLang="ja-JP" sz="1200" baseline="-25000"/>
            <a:t>2</a:t>
          </a:r>
          <a:r>
            <a:rPr lang="ja-JP" altLang="en-US" sz="1200"/>
            <a:t>換算）</a:t>
          </a:r>
        </a:p>
      </cdr:txBody>
    </cdr:sp>
  </cdr:relSizeAnchor>
</c:userShapes>
</file>

<file path=xl/drawings/drawing24.xml><?xml version="1.0" encoding="utf-8"?>
<c:userShapes xmlns:c="http://schemas.openxmlformats.org/drawingml/2006/chart">
  <cdr:relSizeAnchor xmlns:cdr="http://schemas.openxmlformats.org/drawingml/2006/chartDrawing">
    <cdr:from>
      <cdr:x>0.31081</cdr:x>
      <cdr:y>0.46092</cdr:y>
    </cdr:from>
    <cdr:to>
      <cdr:x>0.71574</cdr:x>
      <cdr:y>0.71819</cdr:y>
    </cdr:to>
    <cdr:sp macro="" textlink="">
      <cdr:nvSpPr>
        <cdr:cNvPr id="4" name="テキスト ボックス 3">
          <a:extLst xmlns:a="http://schemas.openxmlformats.org/drawingml/2006/main">
            <a:ext uri="{FF2B5EF4-FFF2-40B4-BE49-F238E27FC236}">
              <a16:creationId xmlns:a16="http://schemas.microsoft.com/office/drawing/2014/main" id="{1066D3DC-3F89-4F38-9603-BA5424615249}"/>
            </a:ext>
          </a:extLst>
        </cdr:cNvPr>
        <cdr:cNvSpPr txBox="1"/>
      </cdr:nvSpPr>
      <cdr:spPr>
        <a:xfrm xmlns:a="http://schemas.openxmlformats.org/drawingml/2006/main">
          <a:off x="1356096" y="1972509"/>
          <a:ext cx="1766755" cy="110099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US" altLang="ja-JP" sz="1400" b="1">
              <a:ln w="3175">
                <a:noFill/>
              </a:ln>
              <a:solidFill>
                <a:sysClr val="windowText" lastClr="000000"/>
              </a:solidFill>
            </a:rPr>
            <a:t>HFCs </a:t>
          </a:r>
          <a:r>
            <a:rPr lang="ja-JP" altLang="en-US" sz="1400" b="1"/>
            <a:t>総排出量</a:t>
          </a:r>
        </a:p>
        <a:p xmlns:a="http://schemas.openxmlformats.org/drawingml/2006/main">
          <a:pPr algn="ctr"/>
          <a:endParaRPr lang="en-US" altLang="ja-JP" sz="1400"/>
        </a:p>
        <a:p xmlns:a="http://schemas.openxmlformats.org/drawingml/2006/main">
          <a:pPr algn="ctr"/>
          <a:endParaRPr lang="en-US" altLang="ja-JP" sz="1400"/>
        </a:p>
        <a:p xmlns:a="http://schemas.openxmlformats.org/drawingml/2006/main">
          <a:pPr algn="ctr"/>
          <a:r>
            <a:rPr lang="ja-JP" altLang="en-US" sz="1200"/>
            <a:t>（</a:t>
          </a:r>
          <a:r>
            <a:rPr lang="en-US" altLang="ja-JP" sz="1200"/>
            <a:t>CO</a:t>
          </a:r>
          <a:r>
            <a:rPr lang="en-US" altLang="ja-JP" sz="1200" baseline="-25000"/>
            <a:t>2</a:t>
          </a:r>
          <a:r>
            <a:rPr lang="ja-JP" altLang="en-US" sz="1200"/>
            <a:t>換算）</a:t>
          </a:r>
        </a:p>
      </cdr:txBody>
    </cdr:sp>
  </cdr:relSizeAnchor>
</c:userShapes>
</file>

<file path=xl/drawings/drawing25.xml><?xml version="1.0" encoding="utf-8"?>
<c:userShapes xmlns:c="http://schemas.openxmlformats.org/drawingml/2006/chart">
  <cdr:relSizeAnchor xmlns:cdr="http://schemas.openxmlformats.org/drawingml/2006/chartDrawing">
    <cdr:from>
      <cdr:x>0.3144</cdr:x>
      <cdr:y>0.44528</cdr:y>
    </cdr:from>
    <cdr:to>
      <cdr:x>0.73157</cdr:x>
      <cdr:y>0.70734</cdr:y>
    </cdr:to>
    <cdr:sp macro="" textlink="">
      <cdr:nvSpPr>
        <cdr:cNvPr id="4" name="テキスト ボックス 3">
          <a:extLst xmlns:a="http://schemas.openxmlformats.org/drawingml/2006/main">
            <a:ext uri="{FF2B5EF4-FFF2-40B4-BE49-F238E27FC236}">
              <a16:creationId xmlns:a16="http://schemas.microsoft.com/office/drawing/2014/main" id="{1066D3DC-3F89-4F38-9603-BA5424615249}"/>
            </a:ext>
          </a:extLst>
        </cdr:cNvPr>
        <cdr:cNvSpPr txBox="1"/>
      </cdr:nvSpPr>
      <cdr:spPr>
        <a:xfrm xmlns:a="http://schemas.openxmlformats.org/drawingml/2006/main">
          <a:off x="1344325" y="1895695"/>
          <a:ext cx="1783731" cy="111565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US" altLang="ja-JP" sz="1400" b="1">
              <a:ln w="3175">
                <a:noFill/>
              </a:ln>
              <a:solidFill>
                <a:sysClr val="windowText" lastClr="000000"/>
              </a:solidFill>
            </a:rPr>
            <a:t>PFCs </a:t>
          </a:r>
          <a:r>
            <a:rPr lang="ja-JP" altLang="en-US" sz="1400" b="1">
              <a:ln w="3175">
                <a:noFill/>
              </a:ln>
              <a:solidFill>
                <a:sysClr val="windowText" lastClr="000000"/>
              </a:solidFill>
            </a:rPr>
            <a:t>総</a:t>
          </a:r>
          <a:r>
            <a:rPr lang="ja-JP" altLang="en-US" sz="1400" b="1"/>
            <a:t>排出量</a:t>
          </a:r>
        </a:p>
        <a:p xmlns:a="http://schemas.openxmlformats.org/drawingml/2006/main">
          <a:pPr algn="ctr"/>
          <a:endParaRPr lang="en-US" altLang="ja-JP" sz="1400"/>
        </a:p>
        <a:p xmlns:a="http://schemas.openxmlformats.org/drawingml/2006/main">
          <a:pPr algn="ctr"/>
          <a:endParaRPr lang="en-US" altLang="ja-JP" sz="1400"/>
        </a:p>
        <a:p xmlns:a="http://schemas.openxmlformats.org/drawingml/2006/main">
          <a:pPr algn="ctr"/>
          <a:r>
            <a:rPr lang="ja-JP" altLang="en-US" sz="1200"/>
            <a:t>（</a:t>
          </a:r>
          <a:r>
            <a:rPr lang="en-US" altLang="ja-JP" sz="1200"/>
            <a:t>CO</a:t>
          </a:r>
          <a:r>
            <a:rPr lang="en-US" altLang="ja-JP" sz="1200" baseline="-25000"/>
            <a:t>2</a:t>
          </a:r>
          <a:r>
            <a:rPr lang="ja-JP" altLang="en-US" sz="1200"/>
            <a:t>換算）</a:t>
          </a:r>
        </a:p>
      </cdr:txBody>
    </cdr:sp>
  </cdr:relSizeAnchor>
</c:userShapes>
</file>

<file path=xl/drawings/drawing26.xml><?xml version="1.0" encoding="utf-8"?>
<c:userShapes xmlns:c="http://schemas.openxmlformats.org/drawingml/2006/chart">
  <cdr:relSizeAnchor xmlns:cdr="http://schemas.openxmlformats.org/drawingml/2006/chartDrawing">
    <cdr:from>
      <cdr:x>0.29261</cdr:x>
      <cdr:y>0.44276</cdr:y>
    </cdr:from>
    <cdr:to>
      <cdr:x>0.73045</cdr:x>
      <cdr:y>0.70933</cdr:y>
    </cdr:to>
    <cdr:sp macro="" textlink="">
      <cdr:nvSpPr>
        <cdr:cNvPr id="4" name="テキスト ボックス 3">
          <a:extLst xmlns:a="http://schemas.openxmlformats.org/drawingml/2006/main">
            <a:ext uri="{FF2B5EF4-FFF2-40B4-BE49-F238E27FC236}">
              <a16:creationId xmlns:a16="http://schemas.microsoft.com/office/drawing/2014/main" id="{1066D3DC-3F89-4F38-9603-BA5424615249}"/>
            </a:ext>
          </a:extLst>
        </cdr:cNvPr>
        <cdr:cNvSpPr txBox="1"/>
      </cdr:nvSpPr>
      <cdr:spPr>
        <a:xfrm xmlns:a="http://schemas.openxmlformats.org/drawingml/2006/main">
          <a:off x="1457077" y="1866410"/>
          <a:ext cx="2180286" cy="11237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US" altLang="ja-JP" sz="1400" b="1">
              <a:ln w="3175">
                <a:noFill/>
              </a:ln>
              <a:solidFill>
                <a:sysClr val="windowText" lastClr="000000"/>
              </a:solidFill>
            </a:rPr>
            <a:t>PFCs </a:t>
          </a:r>
          <a:r>
            <a:rPr lang="ja-JP" altLang="en-US" sz="1400" b="1">
              <a:ln w="3175">
                <a:noFill/>
              </a:ln>
              <a:solidFill>
                <a:sysClr val="windowText" lastClr="000000"/>
              </a:solidFill>
            </a:rPr>
            <a:t>総</a:t>
          </a:r>
          <a:r>
            <a:rPr lang="ja-JP" altLang="en-US" sz="1400" b="1"/>
            <a:t>排出量</a:t>
          </a:r>
        </a:p>
        <a:p xmlns:a="http://schemas.openxmlformats.org/drawingml/2006/main">
          <a:pPr algn="ctr"/>
          <a:endParaRPr lang="en-US" altLang="ja-JP" sz="1400"/>
        </a:p>
        <a:p xmlns:a="http://schemas.openxmlformats.org/drawingml/2006/main">
          <a:pPr algn="ctr"/>
          <a:endParaRPr lang="en-US" altLang="ja-JP" sz="1400"/>
        </a:p>
        <a:p xmlns:a="http://schemas.openxmlformats.org/drawingml/2006/main">
          <a:pPr algn="ctr"/>
          <a:r>
            <a:rPr lang="ja-JP" altLang="en-US" sz="1200"/>
            <a:t>（</a:t>
          </a:r>
          <a:r>
            <a:rPr lang="en-US" altLang="ja-JP" sz="1200"/>
            <a:t>CO</a:t>
          </a:r>
          <a:r>
            <a:rPr lang="en-US" altLang="ja-JP" sz="1200" baseline="-25000"/>
            <a:t>2</a:t>
          </a:r>
          <a:r>
            <a:rPr lang="ja-JP" altLang="en-US" sz="1200"/>
            <a:t>換算）</a:t>
          </a:r>
        </a:p>
      </cdr:txBody>
    </cdr:sp>
  </cdr:relSizeAnchor>
</c:userShapes>
</file>

<file path=xl/drawings/drawing27.xml><?xml version="1.0" encoding="utf-8"?>
<c:userShapes xmlns:c="http://schemas.openxmlformats.org/drawingml/2006/chart">
  <cdr:relSizeAnchor xmlns:cdr="http://schemas.openxmlformats.org/drawingml/2006/chartDrawing">
    <cdr:from>
      <cdr:x>0.28979</cdr:x>
      <cdr:y>0.43047</cdr:y>
    </cdr:from>
    <cdr:to>
      <cdr:x>0.66401</cdr:x>
      <cdr:y>0.71413</cdr:y>
    </cdr:to>
    <cdr:sp macro="" textlink="">
      <cdr:nvSpPr>
        <cdr:cNvPr id="4" name="テキスト ボックス 3">
          <a:extLst xmlns:a="http://schemas.openxmlformats.org/drawingml/2006/main">
            <a:ext uri="{FF2B5EF4-FFF2-40B4-BE49-F238E27FC236}">
              <a16:creationId xmlns:a16="http://schemas.microsoft.com/office/drawing/2014/main" id="{1066D3DC-3F89-4F38-9603-BA5424615249}"/>
            </a:ext>
          </a:extLst>
        </cdr:cNvPr>
        <cdr:cNvSpPr txBox="1"/>
      </cdr:nvSpPr>
      <cdr:spPr>
        <a:xfrm xmlns:a="http://schemas.openxmlformats.org/drawingml/2006/main">
          <a:off x="1232053" y="1878009"/>
          <a:ext cx="1591028" cy="123751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US" altLang="ja-JP" sz="1400" b="1">
              <a:ln w="3175">
                <a:noFill/>
              </a:ln>
              <a:solidFill>
                <a:sysClr val="windowText" lastClr="000000"/>
              </a:solidFill>
            </a:rPr>
            <a:t>SF</a:t>
          </a:r>
          <a:r>
            <a:rPr lang="en-US" altLang="ja-JP" sz="1400" b="1" baseline="-25000">
              <a:ln w="3175">
                <a:noFill/>
              </a:ln>
              <a:solidFill>
                <a:sysClr val="windowText" lastClr="000000"/>
              </a:solidFill>
            </a:rPr>
            <a:t>6</a:t>
          </a:r>
          <a:r>
            <a:rPr lang="ja-JP" altLang="en-US" sz="1400" b="1"/>
            <a:t> 総排出量</a:t>
          </a:r>
        </a:p>
        <a:p xmlns:a="http://schemas.openxmlformats.org/drawingml/2006/main">
          <a:pPr algn="ctr"/>
          <a:endParaRPr lang="en-US" altLang="ja-JP" sz="1400"/>
        </a:p>
        <a:p xmlns:a="http://schemas.openxmlformats.org/drawingml/2006/main">
          <a:pPr algn="ctr"/>
          <a:endParaRPr lang="en-US" altLang="ja-JP" sz="1400"/>
        </a:p>
        <a:p xmlns:a="http://schemas.openxmlformats.org/drawingml/2006/main">
          <a:pPr algn="ctr"/>
          <a:r>
            <a:rPr lang="ja-JP" altLang="en-US" sz="1200"/>
            <a:t>（</a:t>
          </a:r>
          <a:r>
            <a:rPr lang="en-US" altLang="ja-JP" sz="1200"/>
            <a:t>CO</a:t>
          </a:r>
          <a:r>
            <a:rPr lang="en-US" altLang="ja-JP" sz="1200" baseline="-25000"/>
            <a:t>2</a:t>
          </a:r>
          <a:r>
            <a:rPr lang="ja-JP" altLang="en-US" sz="1200"/>
            <a:t>換算）</a:t>
          </a:r>
        </a:p>
      </cdr:txBody>
    </cdr:sp>
  </cdr:relSizeAnchor>
</c:userShapes>
</file>

<file path=xl/drawings/drawing28.xml><?xml version="1.0" encoding="utf-8"?>
<c:userShapes xmlns:c="http://schemas.openxmlformats.org/drawingml/2006/chart">
  <cdr:relSizeAnchor xmlns:cdr="http://schemas.openxmlformats.org/drawingml/2006/chartDrawing">
    <cdr:from>
      <cdr:x>0.21387</cdr:x>
      <cdr:y>0.46149</cdr:y>
    </cdr:from>
    <cdr:to>
      <cdr:x>0.84628</cdr:x>
      <cdr:y>0.75931</cdr:y>
    </cdr:to>
    <cdr:sp macro="" textlink="">
      <cdr:nvSpPr>
        <cdr:cNvPr id="4" name="テキスト ボックス 3">
          <a:extLst xmlns:a="http://schemas.openxmlformats.org/drawingml/2006/main">
            <a:ext uri="{FF2B5EF4-FFF2-40B4-BE49-F238E27FC236}">
              <a16:creationId xmlns:a16="http://schemas.microsoft.com/office/drawing/2014/main" id="{1066D3DC-3F89-4F38-9603-BA5424615249}"/>
            </a:ext>
          </a:extLst>
        </cdr:cNvPr>
        <cdr:cNvSpPr txBox="1"/>
      </cdr:nvSpPr>
      <cdr:spPr>
        <a:xfrm xmlns:a="http://schemas.openxmlformats.org/drawingml/2006/main">
          <a:off x="982471" y="2027850"/>
          <a:ext cx="2905100" cy="13086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US" altLang="ja-JP" sz="1400" b="1">
              <a:ln w="3175">
                <a:noFill/>
              </a:ln>
              <a:solidFill>
                <a:sysClr val="windowText" lastClr="000000"/>
              </a:solidFill>
            </a:rPr>
            <a:t>SF</a:t>
          </a:r>
          <a:r>
            <a:rPr lang="en-US" altLang="ja-JP" sz="1400" b="1" baseline="-25000">
              <a:ln w="3175">
                <a:noFill/>
              </a:ln>
              <a:solidFill>
                <a:sysClr val="windowText" lastClr="000000"/>
              </a:solidFill>
            </a:rPr>
            <a:t>6</a:t>
          </a:r>
          <a:r>
            <a:rPr lang="ja-JP" altLang="en-US" sz="1400" b="1"/>
            <a:t> 総排出量</a:t>
          </a:r>
        </a:p>
        <a:p xmlns:a="http://schemas.openxmlformats.org/drawingml/2006/main">
          <a:pPr algn="ctr"/>
          <a:endParaRPr lang="en-US" altLang="ja-JP" sz="1400"/>
        </a:p>
        <a:p xmlns:a="http://schemas.openxmlformats.org/drawingml/2006/main">
          <a:pPr algn="ctr"/>
          <a:endParaRPr lang="en-US" altLang="ja-JP" sz="1400"/>
        </a:p>
        <a:p xmlns:a="http://schemas.openxmlformats.org/drawingml/2006/main">
          <a:pPr algn="ctr"/>
          <a:r>
            <a:rPr lang="ja-JP" altLang="en-US" sz="1200"/>
            <a:t>（</a:t>
          </a:r>
          <a:r>
            <a:rPr lang="en-US" altLang="ja-JP" sz="1200"/>
            <a:t>CO</a:t>
          </a:r>
          <a:r>
            <a:rPr lang="en-US" altLang="ja-JP" sz="1200" baseline="-25000"/>
            <a:t>2</a:t>
          </a:r>
          <a:r>
            <a:rPr lang="ja-JP" altLang="en-US" sz="1200"/>
            <a:t>換算）</a:t>
          </a:r>
        </a:p>
      </cdr:txBody>
    </cdr:sp>
  </cdr:relSizeAnchor>
</c:userShapes>
</file>

<file path=xl/drawings/drawing29.xml><?xml version="1.0" encoding="utf-8"?>
<c:userShapes xmlns:c="http://schemas.openxmlformats.org/drawingml/2006/chart">
  <cdr:relSizeAnchor xmlns:cdr="http://schemas.openxmlformats.org/drawingml/2006/chartDrawing">
    <cdr:from>
      <cdr:x>0.22066</cdr:x>
      <cdr:y>0.40306</cdr:y>
    </cdr:from>
    <cdr:to>
      <cdr:x>0.77745</cdr:x>
      <cdr:y>0.69144</cdr:y>
    </cdr:to>
    <cdr:sp macro="" textlink="">
      <cdr:nvSpPr>
        <cdr:cNvPr id="4" name="テキスト ボックス 3">
          <a:extLst xmlns:a="http://schemas.openxmlformats.org/drawingml/2006/main">
            <a:ext uri="{FF2B5EF4-FFF2-40B4-BE49-F238E27FC236}">
              <a16:creationId xmlns:a16="http://schemas.microsoft.com/office/drawing/2014/main" id="{1066D3DC-3F89-4F38-9603-BA5424615249}"/>
            </a:ext>
          </a:extLst>
        </cdr:cNvPr>
        <cdr:cNvSpPr txBox="1"/>
      </cdr:nvSpPr>
      <cdr:spPr>
        <a:xfrm xmlns:a="http://schemas.openxmlformats.org/drawingml/2006/main">
          <a:off x="970520" y="1661200"/>
          <a:ext cx="2448855" cy="118854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US" altLang="ja-JP" sz="1400" b="1">
              <a:ln w="3175">
                <a:noFill/>
              </a:ln>
              <a:solidFill>
                <a:sysClr val="windowText" lastClr="000000"/>
              </a:solidFill>
            </a:rPr>
            <a:t>NF</a:t>
          </a:r>
          <a:r>
            <a:rPr lang="en-US" altLang="ja-JP" sz="1400" b="1" baseline="-10000">
              <a:ln w="3175">
                <a:noFill/>
              </a:ln>
              <a:solidFill>
                <a:sysClr val="windowText" lastClr="000000"/>
              </a:solidFill>
            </a:rPr>
            <a:t>3</a:t>
          </a:r>
          <a:r>
            <a:rPr lang="ja-JP" altLang="en-US" sz="1400" b="1"/>
            <a:t> 総排出量</a:t>
          </a:r>
        </a:p>
        <a:p xmlns:a="http://schemas.openxmlformats.org/drawingml/2006/main">
          <a:pPr algn="ctr"/>
          <a:endParaRPr lang="en-US" altLang="ja-JP" sz="1400"/>
        </a:p>
        <a:p xmlns:a="http://schemas.openxmlformats.org/drawingml/2006/main">
          <a:pPr algn="ctr"/>
          <a:endParaRPr lang="en-US" altLang="ja-JP" sz="1400"/>
        </a:p>
        <a:p xmlns:a="http://schemas.openxmlformats.org/drawingml/2006/main">
          <a:pPr algn="ctr"/>
          <a:r>
            <a:rPr lang="ja-JP" altLang="en-US" sz="1200"/>
            <a:t>（</a:t>
          </a:r>
          <a:r>
            <a:rPr lang="en-US" altLang="ja-JP" sz="1200"/>
            <a:t>CO</a:t>
          </a:r>
          <a:r>
            <a:rPr lang="en-US" altLang="ja-JP" sz="1200" baseline="-25000"/>
            <a:t>2</a:t>
          </a:r>
          <a:r>
            <a:rPr lang="ja-JP" altLang="en-US" sz="1200"/>
            <a:t>換算）</a:t>
          </a:r>
        </a:p>
      </cdr:txBody>
    </cdr:sp>
  </cdr:relSizeAnchor>
</c:userShapes>
</file>

<file path=xl/drawings/drawing3.xml><?xml version="1.0" encoding="utf-8"?>
<c:userShapes xmlns:c="http://schemas.openxmlformats.org/drawingml/2006/chart">
  <cdr:relSizeAnchor xmlns:cdr="http://schemas.openxmlformats.org/drawingml/2006/chartDrawing">
    <cdr:from>
      <cdr:x>0.04464</cdr:x>
      <cdr:y>0.00213</cdr:y>
    </cdr:from>
    <cdr:to>
      <cdr:x>0.92767</cdr:x>
      <cdr:y>0.15874</cdr:y>
    </cdr:to>
    <cdr:sp macro="" textlink="">
      <cdr:nvSpPr>
        <cdr:cNvPr id="3" name="テキスト ボックス 2">
          <a:extLst xmlns:a="http://schemas.openxmlformats.org/drawingml/2006/main">
            <a:ext uri="{FF2B5EF4-FFF2-40B4-BE49-F238E27FC236}">
              <a16:creationId xmlns:a16="http://schemas.microsoft.com/office/drawing/2014/main" id="{07AF5BF1-1B27-4975-8F65-86552D21B742}"/>
            </a:ext>
          </a:extLst>
        </cdr:cNvPr>
        <cdr:cNvSpPr txBox="1"/>
      </cdr:nvSpPr>
      <cdr:spPr>
        <a:xfrm xmlns:a="http://schemas.openxmlformats.org/drawingml/2006/main">
          <a:off x="342034" y="9526"/>
          <a:ext cx="6765823" cy="699796"/>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algn="ctr"/>
          <a:r>
            <a:rPr lang="ja-JP" altLang="en-US" sz="1600" b="1">
              <a:latin typeface="+mj-ea"/>
              <a:ea typeface="+mj-ea"/>
            </a:rPr>
            <a:t>各温室効果ガス（エネルギー起源</a:t>
          </a:r>
          <a:r>
            <a:rPr lang="en-US" altLang="ja-JP" sz="1600" b="1">
              <a:latin typeface="+mj-ea"/>
              <a:ea typeface="+mj-ea"/>
            </a:rPr>
            <a:t>CO</a:t>
          </a:r>
          <a:r>
            <a:rPr lang="en-US" altLang="ja-JP" sz="1600" b="1" baseline="-10000">
              <a:latin typeface="+mj-ea"/>
              <a:ea typeface="+mj-ea"/>
            </a:rPr>
            <a:t>2</a:t>
          </a:r>
          <a:r>
            <a:rPr lang="ja-JP" altLang="en-US" sz="1600" b="1">
              <a:latin typeface="+mj-ea"/>
              <a:ea typeface="+mj-ea"/>
            </a:rPr>
            <a:t>以外）の排出量の</a:t>
          </a:r>
          <a:r>
            <a:rPr lang="ja-JP" altLang="ja-JP" sz="1600" b="1" i="0" baseline="0">
              <a:effectLst/>
            </a:rPr>
            <a:t>推移</a:t>
          </a:r>
          <a:endParaRPr lang="en-US" altLang="ja-JP" sz="1600" b="1" i="0" baseline="0">
            <a:effectLst/>
          </a:endParaRPr>
        </a:p>
      </cdr:txBody>
    </cdr:sp>
  </cdr:relSizeAnchor>
  <cdr:relSizeAnchor xmlns:cdr="http://schemas.openxmlformats.org/drawingml/2006/chartDrawing">
    <cdr:from>
      <cdr:x>0.01201</cdr:x>
      <cdr:y>0.31739</cdr:y>
    </cdr:from>
    <cdr:to>
      <cdr:x>0.04925</cdr:x>
      <cdr:y>0.67737</cdr:y>
    </cdr:to>
    <cdr:sp macro="" textlink="">
      <cdr:nvSpPr>
        <cdr:cNvPr id="4" name="テキスト ボックス 1">
          <a:extLst xmlns:a="http://schemas.openxmlformats.org/drawingml/2006/main">
            <a:ext uri="{FF2B5EF4-FFF2-40B4-BE49-F238E27FC236}">
              <a16:creationId xmlns:a16="http://schemas.microsoft.com/office/drawing/2014/main" id="{60D66AAD-157D-4CFD-94E0-66639263930D}"/>
            </a:ext>
          </a:extLst>
        </cdr:cNvPr>
        <cdr:cNvSpPr txBox="1"/>
      </cdr:nvSpPr>
      <cdr:spPr>
        <a:xfrm xmlns:a="http://schemas.openxmlformats.org/drawingml/2006/main" rot="16200000">
          <a:off x="-511593" y="1967391"/>
          <a:ext cx="1536914" cy="312319"/>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ja-JP" altLang="en-US" sz="1200"/>
            <a:t>（単位　百万トン</a:t>
          </a:r>
          <a:r>
            <a:rPr lang="en-US" altLang="ja-JP" sz="1200"/>
            <a:t>CO</a:t>
          </a:r>
          <a:r>
            <a:rPr lang="en-US" altLang="ja-JP" sz="1200" baseline="-25000"/>
            <a:t>2</a:t>
          </a:r>
          <a:r>
            <a:rPr lang="ja-JP" altLang="en-US" sz="1200"/>
            <a:t>換算）</a:t>
          </a:r>
        </a:p>
      </cdr:txBody>
    </cdr:sp>
  </cdr:relSizeAnchor>
  <cdr:relSizeAnchor xmlns:cdr="http://schemas.openxmlformats.org/drawingml/2006/chartDrawing">
    <cdr:from>
      <cdr:x>0.11805</cdr:x>
      <cdr:y>0.94884</cdr:y>
    </cdr:from>
    <cdr:to>
      <cdr:x>0.78695</cdr:x>
      <cdr:y>1</cdr:y>
    </cdr:to>
    <cdr:sp macro="" textlink="">
      <cdr:nvSpPr>
        <cdr:cNvPr id="5" name="テキスト ボックス 1">
          <a:extLst xmlns:a="http://schemas.openxmlformats.org/drawingml/2006/main">
            <a:ext uri="{FF2B5EF4-FFF2-40B4-BE49-F238E27FC236}">
              <a16:creationId xmlns:a16="http://schemas.microsoft.com/office/drawing/2014/main" id="{F1112C6A-52BE-4E3F-8AF8-D8D28B582DAC}"/>
            </a:ext>
          </a:extLst>
        </cdr:cNvPr>
        <cdr:cNvSpPr txBox="1"/>
      </cdr:nvSpPr>
      <cdr:spPr>
        <a:xfrm xmlns:a="http://schemas.openxmlformats.org/drawingml/2006/main">
          <a:off x="902737" y="4239419"/>
          <a:ext cx="5114924" cy="228600"/>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ja-JP" altLang="en-US" sz="1200"/>
            <a:t>（年度）</a:t>
          </a:r>
        </a:p>
      </cdr:txBody>
    </cdr:sp>
  </cdr:relSizeAnchor>
</c:userShapes>
</file>

<file path=xl/drawings/drawing30.xml><?xml version="1.0" encoding="utf-8"?>
<c:userShapes xmlns:c="http://schemas.openxmlformats.org/drawingml/2006/chart">
  <cdr:relSizeAnchor xmlns:cdr="http://schemas.openxmlformats.org/drawingml/2006/chartDrawing">
    <cdr:from>
      <cdr:x>0.27928</cdr:x>
      <cdr:y>0.36037</cdr:y>
    </cdr:from>
    <cdr:to>
      <cdr:x>0.74087</cdr:x>
      <cdr:y>0.66772</cdr:y>
    </cdr:to>
    <cdr:sp macro="" textlink="">
      <cdr:nvSpPr>
        <cdr:cNvPr id="4" name="テキスト ボックス 3">
          <a:extLst xmlns:a="http://schemas.openxmlformats.org/drawingml/2006/main">
            <a:ext uri="{FF2B5EF4-FFF2-40B4-BE49-F238E27FC236}">
              <a16:creationId xmlns:a16="http://schemas.microsoft.com/office/drawing/2014/main" id="{1066D3DC-3F89-4F38-9603-BA5424615249}"/>
            </a:ext>
          </a:extLst>
        </cdr:cNvPr>
        <cdr:cNvSpPr txBox="1"/>
      </cdr:nvSpPr>
      <cdr:spPr>
        <a:xfrm xmlns:a="http://schemas.openxmlformats.org/drawingml/2006/main">
          <a:off x="1318500" y="1456637"/>
          <a:ext cx="2179208" cy="124232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US" altLang="ja-JP" sz="1400" b="1">
              <a:ln w="3175">
                <a:noFill/>
              </a:ln>
              <a:solidFill>
                <a:sysClr val="windowText" lastClr="000000"/>
              </a:solidFill>
            </a:rPr>
            <a:t>NF</a:t>
          </a:r>
          <a:r>
            <a:rPr lang="en-US" altLang="ja-JP" sz="1400" b="1" baseline="-10000">
              <a:ln w="3175">
                <a:noFill/>
              </a:ln>
              <a:solidFill>
                <a:sysClr val="windowText" lastClr="000000"/>
              </a:solidFill>
            </a:rPr>
            <a:t>3</a:t>
          </a:r>
          <a:r>
            <a:rPr lang="ja-JP" altLang="en-US" sz="1400" b="1"/>
            <a:t> 総排出量</a:t>
          </a:r>
        </a:p>
        <a:p xmlns:a="http://schemas.openxmlformats.org/drawingml/2006/main">
          <a:pPr algn="ctr"/>
          <a:endParaRPr lang="en-US" altLang="ja-JP" sz="1400"/>
        </a:p>
        <a:p xmlns:a="http://schemas.openxmlformats.org/drawingml/2006/main">
          <a:pPr algn="ctr"/>
          <a:endParaRPr lang="en-US" altLang="ja-JP" sz="1400"/>
        </a:p>
        <a:p xmlns:a="http://schemas.openxmlformats.org/drawingml/2006/main">
          <a:pPr algn="ctr"/>
          <a:r>
            <a:rPr lang="ja-JP" altLang="en-US" sz="1200"/>
            <a:t>（</a:t>
          </a:r>
          <a:r>
            <a:rPr lang="en-US" altLang="ja-JP" sz="1200"/>
            <a:t>CO</a:t>
          </a:r>
          <a:r>
            <a:rPr lang="en-US" altLang="ja-JP" sz="1200" baseline="-25000"/>
            <a:t>2</a:t>
          </a:r>
          <a:r>
            <a:rPr lang="ja-JP" altLang="en-US" sz="1200"/>
            <a:t>換算）</a:t>
          </a:r>
        </a:p>
      </cdr:txBody>
    </cdr:sp>
  </cdr:relSizeAnchor>
</c:userShapes>
</file>

<file path=xl/drawings/drawing31.xml><?xml version="1.0" encoding="utf-8"?>
<c:userShapes xmlns:c="http://schemas.openxmlformats.org/drawingml/2006/chart">
  <cdr:relSizeAnchor xmlns:cdr="http://schemas.openxmlformats.org/drawingml/2006/chartDrawing">
    <cdr:from>
      <cdr:x>0.31956</cdr:x>
      <cdr:y>0.45466</cdr:y>
    </cdr:from>
    <cdr:to>
      <cdr:x>0.70088</cdr:x>
      <cdr:y>0.6878</cdr:y>
    </cdr:to>
    <cdr:sp macro="" textlink="">
      <cdr:nvSpPr>
        <cdr:cNvPr id="4" name="テキスト ボックス 3">
          <a:extLst xmlns:a="http://schemas.openxmlformats.org/drawingml/2006/main">
            <a:ext uri="{FF2B5EF4-FFF2-40B4-BE49-F238E27FC236}">
              <a16:creationId xmlns:a16="http://schemas.microsoft.com/office/drawing/2014/main" id="{1066D3DC-3F89-4F38-9603-BA5424615249}"/>
            </a:ext>
          </a:extLst>
        </cdr:cNvPr>
        <cdr:cNvSpPr txBox="1"/>
      </cdr:nvSpPr>
      <cdr:spPr>
        <a:xfrm xmlns:a="http://schemas.openxmlformats.org/drawingml/2006/main">
          <a:off x="1651661" y="1925103"/>
          <a:ext cx="1970846" cy="98714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US" altLang="ja-JP" sz="1400" b="1">
              <a:ln w="3175">
                <a:noFill/>
              </a:ln>
              <a:solidFill>
                <a:sysClr val="windowText" lastClr="000000"/>
              </a:solidFill>
            </a:rPr>
            <a:t>HFCs </a:t>
          </a:r>
          <a:r>
            <a:rPr lang="ja-JP" altLang="en-US" sz="1400" b="1"/>
            <a:t>総排出量</a:t>
          </a:r>
        </a:p>
        <a:p xmlns:a="http://schemas.openxmlformats.org/drawingml/2006/main">
          <a:pPr algn="ctr"/>
          <a:endParaRPr lang="en-US" altLang="ja-JP" sz="1400"/>
        </a:p>
        <a:p xmlns:a="http://schemas.openxmlformats.org/drawingml/2006/main">
          <a:pPr algn="ctr"/>
          <a:endParaRPr lang="en-US" altLang="ja-JP" sz="1400"/>
        </a:p>
        <a:p xmlns:a="http://schemas.openxmlformats.org/drawingml/2006/main">
          <a:pPr algn="ctr"/>
          <a:r>
            <a:rPr lang="ja-JP" altLang="en-US" sz="1200"/>
            <a:t>（</a:t>
          </a:r>
          <a:r>
            <a:rPr lang="en-US" altLang="ja-JP" sz="1200"/>
            <a:t>CO</a:t>
          </a:r>
          <a:r>
            <a:rPr lang="en-US" altLang="ja-JP" sz="1200" baseline="-25000"/>
            <a:t>2</a:t>
          </a:r>
          <a:r>
            <a:rPr lang="ja-JP" altLang="en-US" sz="1200"/>
            <a:t>換算）</a:t>
          </a:r>
        </a:p>
      </cdr:txBody>
    </cdr:sp>
  </cdr:relSizeAnchor>
</c:userShapes>
</file>

<file path=xl/drawings/drawing32.xml><?xml version="1.0" encoding="utf-8"?>
<c:userShapes xmlns:c="http://schemas.openxmlformats.org/drawingml/2006/chart">
  <cdr:relSizeAnchor xmlns:cdr="http://schemas.openxmlformats.org/drawingml/2006/chartDrawing">
    <cdr:from>
      <cdr:x>0.27512</cdr:x>
      <cdr:y>0.43386</cdr:y>
    </cdr:from>
    <cdr:to>
      <cdr:x>0.70799</cdr:x>
      <cdr:y>0.69676</cdr:y>
    </cdr:to>
    <cdr:sp macro="" textlink="">
      <cdr:nvSpPr>
        <cdr:cNvPr id="4" name="テキスト ボックス 3">
          <a:extLst xmlns:a="http://schemas.openxmlformats.org/drawingml/2006/main">
            <a:ext uri="{FF2B5EF4-FFF2-40B4-BE49-F238E27FC236}">
              <a16:creationId xmlns:a16="http://schemas.microsoft.com/office/drawing/2014/main" id="{1066D3DC-3F89-4F38-9603-BA5424615249}"/>
            </a:ext>
          </a:extLst>
        </cdr:cNvPr>
        <cdr:cNvSpPr txBox="1"/>
      </cdr:nvSpPr>
      <cdr:spPr>
        <a:xfrm xmlns:a="http://schemas.openxmlformats.org/drawingml/2006/main">
          <a:off x="1178002" y="1820355"/>
          <a:ext cx="1853433" cy="110306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US" altLang="ja-JP" sz="1400" b="1">
              <a:ln w="6350">
                <a:noFill/>
              </a:ln>
              <a:solidFill>
                <a:sysClr val="windowText" lastClr="000000"/>
              </a:solidFill>
            </a:rPr>
            <a:t>PFCs </a:t>
          </a:r>
          <a:r>
            <a:rPr lang="ja-JP" altLang="en-US" sz="1400" b="1">
              <a:ln w="6350">
                <a:noFill/>
              </a:ln>
              <a:solidFill>
                <a:sysClr val="windowText" lastClr="000000"/>
              </a:solidFill>
            </a:rPr>
            <a:t>総</a:t>
          </a:r>
          <a:r>
            <a:rPr lang="ja-JP" altLang="en-US" sz="1400" b="1"/>
            <a:t>排出量</a:t>
          </a:r>
        </a:p>
        <a:p xmlns:a="http://schemas.openxmlformats.org/drawingml/2006/main">
          <a:pPr algn="ctr"/>
          <a:endParaRPr lang="en-US" altLang="ja-JP" sz="1400"/>
        </a:p>
        <a:p xmlns:a="http://schemas.openxmlformats.org/drawingml/2006/main">
          <a:pPr algn="ctr"/>
          <a:endParaRPr lang="en-US" altLang="ja-JP" sz="1400"/>
        </a:p>
        <a:p xmlns:a="http://schemas.openxmlformats.org/drawingml/2006/main">
          <a:pPr algn="ctr"/>
          <a:r>
            <a:rPr lang="ja-JP" altLang="en-US" sz="1200"/>
            <a:t>（</a:t>
          </a:r>
          <a:r>
            <a:rPr lang="en-US" altLang="ja-JP" sz="1200"/>
            <a:t>CO</a:t>
          </a:r>
          <a:r>
            <a:rPr lang="en-US" altLang="ja-JP" sz="1200" baseline="-25000"/>
            <a:t>2</a:t>
          </a:r>
          <a:r>
            <a:rPr lang="ja-JP" altLang="en-US" sz="1200"/>
            <a:t>換算）</a:t>
          </a:r>
        </a:p>
      </cdr:txBody>
    </cdr:sp>
  </cdr:relSizeAnchor>
</c:userShapes>
</file>

<file path=xl/drawings/drawing33.xml><?xml version="1.0" encoding="utf-8"?>
<c:userShapes xmlns:c="http://schemas.openxmlformats.org/drawingml/2006/chart">
  <cdr:relSizeAnchor xmlns:cdr="http://schemas.openxmlformats.org/drawingml/2006/chartDrawing">
    <cdr:from>
      <cdr:x>0.32585</cdr:x>
      <cdr:y>0.3999</cdr:y>
    </cdr:from>
    <cdr:to>
      <cdr:x>0.67723</cdr:x>
      <cdr:y>0.67119</cdr:y>
    </cdr:to>
    <cdr:sp macro="" textlink="">
      <cdr:nvSpPr>
        <cdr:cNvPr id="4" name="テキスト ボックス 3">
          <a:extLst xmlns:a="http://schemas.openxmlformats.org/drawingml/2006/main">
            <a:ext uri="{FF2B5EF4-FFF2-40B4-BE49-F238E27FC236}">
              <a16:creationId xmlns:a16="http://schemas.microsoft.com/office/drawing/2014/main" id="{1066D3DC-3F89-4F38-9603-BA5424615249}"/>
            </a:ext>
          </a:extLst>
        </cdr:cNvPr>
        <cdr:cNvSpPr txBox="1"/>
      </cdr:nvSpPr>
      <cdr:spPr>
        <a:xfrm xmlns:a="http://schemas.openxmlformats.org/drawingml/2006/main">
          <a:off x="1602237" y="1754798"/>
          <a:ext cx="1727794" cy="119045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US" altLang="ja-JP" sz="1400" b="1">
              <a:ln w="3175">
                <a:noFill/>
              </a:ln>
              <a:solidFill>
                <a:sysClr val="windowText" lastClr="000000"/>
              </a:solidFill>
            </a:rPr>
            <a:t>SF</a:t>
          </a:r>
          <a:r>
            <a:rPr lang="en-US" altLang="ja-JP" sz="1400" b="1" baseline="-25000">
              <a:ln w="3175">
                <a:noFill/>
              </a:ln>
              <a:solidFill>
                <a:sysClr val="windowText" lastClr="000000"/>
              </a:solidFill>
            </a:rPr>
            <a:t>6</a:t>
          </a:r>
          <a:r>
            <a:rPr lang="ja-JP" altLang="en-US" sz="1400" b="1"/>
            <a:t> 総排出量</a:t>
          </a:r>
        </a:p>
        <a:p xmlns:a="http://schemas.openxmlformats.org/drawingml/2006/main">
          <a:pPr algn="ctr"/>
          <a:endParaRPr lang="en-US" altLang="ja-JP" sz="1400"/>
        </a:p>
        <a:p xmlns:a="http://schemas.openxmlformats.org/drawingml/2006/main">
          <a:pPr algn="ctr"/>
          <a:endParaRPr lang="en-US" altLang="ja-JP" sz="1400"/>
        </a:p>
        <a:p xmlns:a="http://schemas.openxmlformats.org/drawingml/2006/main">
          <a:pPr algn="ctr"/>
          <a:r>
            <a:rPr lang="ja-JP" altLang="en-US" sz="1200"/>
            <a:t>（</a:t>
          </a:r>
          <a:r>
            <a:rPr lang="en-US" altLang="ja-JP" sz="1200"/>
            <a:t>CO</a:t>
          </a:r>
          <a:r>
            <a:rPr lang="en-US" altLang="ja-JP" sz="1200" baseline="-25000"/>
            <a:t>2</a:t>
          </a:r>
          <a:r>
            <a:rPr lang="ja-JP" altLang="en-US" sz="1200"/>
            <a:t>換算）</a:t>
          </a:r>
        </a:p>
      </cdr:txBody>
    </cdr:sp>
  </cdr:relSizeAnchor>
</c:userShapes>
</file>

<file path=xl/drawings/drawing34.xml><?xml version="1.0" encoding="utf-8"?>
<c:userShapes xmlns:c="http://schemas.openxmlformats.org/drawingml/2006/chart">
  <cdr:relSizeAnchor xmlns:cdr="http://schemas.openxmlformats.org/drawingml/2006/chartDrawing">
    <cdr:from>
      <cdr:x>0.27306</cdr:x>
      <cdr:y>0.34288</cdr:y>
    </cdr:from>
    <cdr:to>
      <cdr:x>0.78081</cdr:x>
      <cdr:y>0.65444</cdr:y>
    </cdr:to>
    <cdr:sp macro="" textlink="">
      <cdr:nvSpPr>
        <cdr:cNvPr id="4" name="テキスト ボックス 3">
          <a:extLst xmlns:a="http://schemas.openxmlformats.org/drawingml/2006/main">
            <a:ext uri="{FF2B5EF4-FFF2-40B4-BE49-F238E27FC236}">
              <a16:creationId xmlns:a16="http://schemas.microsoft.com/office/drawing/2014/main" id="{1066D3DC-3F89-4F38-9603-BA5424615249}"/>
            </a:ext>
          </a:extLst>
        </cdr:cNvPr>
        <cdr:cNvSpPr txBox="1"/>
      </cdr:nvSpPr>
      <cdr:spPr>
        <a:xfrm xmlns:a="http://schemas.openxmlformats.org/drawingml/2006/main">
          <a:off x="1289386" y="1457225"/>
          <a:ext cx="2397572" cy="132413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US" altLang="ja-JP" sz="1400" b="1">
              <a:ln>
                <a:noFill/>
              </a:ln>
              <a:solidFill>
                <a:sysClr val="windowText" lastClr="000000"/>
              </a:solidFill>
            </a:rPr>
            <a:t>NF</a:t>
          </a:r>
          <a:r>
            <a:rPr lang="en-US" altLang="ja-JP" sz="1400" b="1" baseline="-10000">
              <a:ln>
                <a:noFill/>
              </a:ln>
              <a:solidFill>
                <a:sysClr val="windowText" lastClr="000000"/>
              </a:solidFill>
            </a:rPr>
            <a:t>3</a:t>
          </a:r>
          <a:r>
            <a:rPr lang="ja-JP" altLang="en-US" sz="1400" b="1"/>
            <a:t> 総排出量</a:t>
          </a:r>
        </a:p>
        <a:p xmlns:a="http://schemas.openxmlformats.org/drawingml/2006/main">
          <a:pPr algn="ctr"/>
          <a:endParaRPr lang="en-US" altLang="ja-JP" sz="1400"/>
        </a:p>
        <a:p xmlns:a="http://schemas.openxmlformats.org/drawingml/2006/main">
          <a:pPr algn="ctr"/>
          <a:endParaRPr lang="en-US" altLang="ja-JP" sz="1400"/>
        </a:p>
        <a:p xmlns:a="http://schemas.openxmlformats.org/drawingml/2006/main">
          <a:pPr algn="ctr"/>
          <a:r>
            <a:rPr lang="ja-JP" altLang="en-US" sz="1200"/>
            <a:t>（</a:t>
          </a:r>
          <a:r>
            <a:rPr lang="en-US" altLang="ja-JP" sz="1200"/>
            <a:t>CO</a:t>
          </a:r>
          <a:r>
            <a:rPr lang="en-US" altLang="ja-JP" sz="1200" baseline="-25000"/>
            <a:t>2</a:t>
          </a:r>
          <a:r>
            <a:rPr lang="ja-JP" altLang="en-US" sz="1200"/>
            <a:t>換算）</a:t>
          </a:r>
        </a:p>
      </cdr:txBody>
    </cdr:sp>
  </cdr:relSizeAnchor>
</c:userShapes>
</file>

<file path=xl/drawings/drawing4.xml><?xml version="1.0" encoding="utf-8"?>
<c:userShapes xmlns:c="http://schemas.openxmlformats.org/drawingml/2006/chart">
  <cdr:relSizeAnchor xmlns:cdr="http://schemas.openxmlformats.org/drawingml/2006/chartDrawing">
    <cdr:from>
      <cdr:x>0.05125</cdr:x>
      <cdr:y>0.70357</cdr:y>
    </cdr:from>
    <cdr:to>
      <cdr:x>0.12595</cdr:x>
      <cdr:y>0.76539</cdr:y>
    </cdr:to>
    <cdr:sp macro="" textlink="">
      <cdr:nvSpPr>
        <cdr:cNvPr id="373770" name="Rectangle 10">
          <a:extLst xmlns:a="http://schemas.openxmlformats.org/drawingml/2006/main">
            <a:ext uri="{FF2B5EF4-FFF2-40B4-BE49-F238E27FC236}">
              <a16:creationId xmlns:a16="http://schemas.microsoft.com/office/drawing/2014/main" id="{12E96877-2478-4484-BA21-22E65814F55A}"/>
            </a:ext>
          </a:extLst>
        </cdr:cNvPr>
        <cdr:cNvSpPr>
          <a:spLocks xmlns:a="http://schemas.openxmlformats.org/drawingml/2006/main" noChangeArrowheads="1"/>
        </cdr:cNvSpPr>
      </cdr:nvSpPr>
      <cdr:spPr bwMode="auto">
        <a:xfrm xmlns:a="http://schemas.openxmlformats.org/drawingml/2006/main">
          <a:off x="424940" y="3811286"/>
          <a:ext cx="619369" cy="334883"/>
        </a:xfrm>
        <a:prstGeom xmlns:a="http://schemas.openxmlformats.org/drawingml/2006/main" prst="rect">
          <a:avLst/>
        </a:prstGeom>
        <a:solidFill xmlns:a="http://schemas.openxmlformats.org/drawingml/2006/main">
          <a:srgbClr val="FFFFFF"/>
        </a:solidFill>
        <a:ln xmlns:a="http://schemas.openxmlformats.org/drawingml/2006/main" w="38100" cmpd="dbl" algn="ctr">
          <a:noFill/>
          <a:miter lim="800000"/>
          <a:headEnd/>
          <a:tailEnd/>
        </a:ln>
        <a:effectLst xmlns:a="http://schemas.openxmlformats.org/drawingml/2006/mai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r" rtl="1">
            <a:defRPr sz="1000"/>
          </a:pPr>
          <a:r>
            <a:rPr lang="ja-JP" altLang="en-US" sz="1050" b="0" i="0" strike="noStrike">
              <a:solidFill>
                <a:srgbClr val="000000"/>
              </a:solidFill>
              <a:latin typeface="ＭＳ Ｐゴシック"/>
              <a:ea typeface="ＭＳ Ｐゴシック"/>
            </a:rPr>
            <a:t>　</a:t>
          </a:r>
          <a:r>
            <a:rPr lang="en-US" altLang="ja-JP" sz="1050" b="0" i="0" strike="noStrike">
              <a:solidFill>
                <a:srgbClr val="000000"/>
              </a:solidFill>
              <a:latin typeface="Arial"/>
              <a:cs typeface="Arial"/>
            </a:rPr>
            <a:t>0</a:t>
          </a:r>
        </a:p>
      </cdr:txBody>
    </cdr:sp>
  </cdr:relSizeAnchor>
  <cdr:relSizeAnchor xmlns:cdr="http://schemas.openxmlformats.org/drawingml/2006/chartDrawing">
    <cdr:from>
      <cdr:x>0.02026</cdr:x>
      <cdr:y>0.12811</cdr:y>
    </cdr:from>
    <cdr:to>
      <cdr:x>0.07031</cdr:x>
      <cdr:y>0.71354</cdr:y>
    </cdr:to>
    <cdr:sp macro="" textlink="">
      <cdr:nvSpPr>
        <cdr:cNvPr id="4" name="テキスト ボックス 1">
          <a:extLst xmlns:a="http://schemas.openxmlformats.org/drawingml/2006/main">
            <a:ext uri="{FF2B5EF4-FFF2-40B4-BE49-F238E27FC236}">
              <a16:creationId xmlns:a16="http://schemas.microsoft.com/office/drawing/2014/main" id="{1B1FD0C8-110D-42D3-8A96-0A503D4737DF}"/>
            </a:ext>
          </a:extLst>
        </cdr:cNvPr>
        <cdr:cNvSpPr txBox="1"/>
      </cdr:nvSpPr>
      <cdr:spPr>
        <a:xfrm xmlns:a="http://schemas.openxmlformats.org/drawingml/2006/main" rot="16200000">
          <a:off x="-1194126" y="2004782"/>
          <a:ext cx="3036883" cy="35683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ja-JP" altLang="en-US" sz="1200"/>
            <a:t>（単位　百万トン</a:t>
          </a:r>
          <a:r>
            <a:rPr lang="en-US" altLang="ja-JP" sz="1200"/>
            <a:t>CO</a:t>
          </a:r>
          <a:r>
            <a:rPr lang="en-US" altLang="ja-JP" sz="1200" baseline="-25000"/>
            <a:t>2 </a:t>
          </a:r>
          <a:r>
            <a:rPr lang="ja-JP" altLang="en-US" sz="1200" baseline="0"/>
            <a:t>換算</a:t>
          </a:r>
          <a:r>
            <a:rPr lang="ja-JP" altLang="en-US" sz="1200"/>
            <a:t>）</a:t>
          </a:r>
        </a:p>
      </cdr:txBody>
    </cdr:sp>
  </cdr:relSizeAnchor>
  <cdr:relSizeAnchor xmlns:cdr="http://schemas.openxmlformats.org/drawingml/2006/chartDrawing">
    <cdr:from>
      <cdr:x>0.13817</cdr:x>
      <cdr:y>0.65824</cdr:y>
    </cdr:from>
    <cdr:to>
      <cdr:x>0.8457</cdr:x>
      <cdr:y>0.71007</cdr:y>
    </cdr:to>
    <cdr:grpSp>
      <cdr:nvGrpSpPr>
        <cdr:cNvPr id="6" name="Group 14">
          <a:extLst xmlns:a="http://schemas.openxmlformats.org/drawingml/2006/main">
            <a:ext uri="{FF2B5EF4-FFF2-40B4-BE49-F238E27FC236}">
              <a16:creationId xmlns:a16="http://schemas.microsoft.com/office/drawing/2014/main" id="{5B5DBAAD-0FFF-43FB-8EF3-BFEEE3C93AC7}"/>
            </a:ext>
          </a:extLst>
        </cdr:cNvPr>
        <cdr:cNvGrpSpPr>
          <a:grpSpLocks xmlns:a="http://schemas.openxmlformats.org/drawingml/2006/main"/>
        </cdr:cNvGrpSpPr>
      </cdr:nvGrpSpPr>
      <cdr:grpSpPr bwMode="auto">
        <a:xfrm xmlns:a="http://schemas.openxmlformats.org/drawingml/2006/main">
          <a:off x="1139495" y="3594466"/>
          <a:ext cx="5835033" cy="283030"/>
          <a:chOff x="0" y="0"/>
          <a:chExt cx="2253299" cy="12986"/>
        </a:xfrm>
      </cdr:grpSpPr>
      <cdr:pic>
        <cdr:nvPicPr>
          <cdr:cNvPr id="7" name="Picture 10">
            <a:extLst xmlns:a="http://schemas.openxmlformats.org/drawingml/2006/main">
              <a:ext uri="{FF2B5EF4-FFF2-40B4-BE49-F238E27FC236}">
                <a16:creationId xmlns:a16="http://schemas.microsoft.com/office/drawing/2014/main" id="{7D5F9F36-CDEF-44DD-8C07-415840B448FC}"/>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srcRect xmlns:a="http://schemas.openxmlformats.org/drawingml/2006/main"/>
          <a:stretch xmlns:a="http://schemas.openxmlformats.org/drawingml/2006/main">
            <a:fillRect/>
          </a:stretch>
        </cdr:blipFill>
        <cdr:spPr bwMode="auto">
          <a:xfrm xmlns:a="http://schemas.openxmlformats.org/drawingml/2006/main">
            <a:off x="0" y="0"/>
            <a:ext cx="1001127" cy="12986"/>
          </a:xfrm>
          <a:prstGeom xmlns:a="http://schemas.openxmlformats.org/drawingml/2006/main" prst="rect">
            <a:avLst/>
          </a:prstGeom>
          <a:noFill xmlns:a="http://schemas.openxmlformats.org/drawingml/2006/main"/>
          <a:ln xmlns:a="http://schemas.openxmlformats.org/drawingml/2006/main" w="9525">
            <a:noFill/>
            <a:miter lim="800000"/>
            <a:headEnd/>
            <a:tailEnd/>
          </a:ln>
          <a:effectLst xmlns:a="http://schemas.openxmlformats.org/drawingml/2006/main"/>
        </cdr:spPr>
      </cdr:pic>
      <cdr:pic>
        <cdr:nvPicPr>
          <cdr:cNvPr id="8" name="Picture 12">
            <a:extLst xmlns:a="http://schemas.openxmlformats.org/drawingml/2006/main">
              <a:ext uri="{FF2B5EF4-FFF2-40B4-BE49-F238E27FC236}">
                <a16:creationId xmlns:a16="http://schemas.microsoft.com/office/drawing/2014/main" id="{613F73AC-B8C6-4A42-9885-318054B5A76D}"/>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srcRect xmlns:a="http://schemas.openxmlformats.org/drawingml/2006/main"/>
          <a:stretch xmlns:a="http://schemas.openxmlformats.org/drawingml/2006/main">
            <a:fillRect/>
          </a:stretch>
        </cdr:blipFill>
        <cdr:spPr bwMode="auto">
          <a:xfrm xmlns:a="http://schemas.openxmlformats.org/drawingml/2006/main">
            <a:off x="1001127" y="0"/>
            <a:ext cx="1001127" cy="12986"/>
          </a:xfrm>
          <a:prstGeom xmlns:a="http://schemas.openxmlformats.org/drawingml/2006/main" prst="rect">
            <a:avLst/>
          </a:prstGeom>
          <a:noFill xmlns:a="http://schemas.openxmlformats.org/drawingml/2006/main"/>
          <a:ln xmlns:a="http://schemas.openxmlformats.org/drawingml/2006/main" w="9525">
            <a:noFill/>
            <a:miter lim="800000"/>
            <a:headEnd/>
            <a:tailEnd/>
          </a:ln>
          <a:effectLst xmlns:a="http://schemas.openxmlformats.org/drawingml/2006/main"/>
        </cdr:spPr>
      </cdr:pic>
      <cdr:pic>
        <cdr:nvPicPr>
          <cdr:cNvPr id="9" name="Picture 13">
            <a:extLst xmlns:a="http://schemas.openxmlformats.org/drawingml/2006/main">
              <a:ext uri="{FF2B5EF4-FFF2-40B4-BE49-F238E27FC236}">
                <a16:creationId xmlns:a16="http://schemas.microsoft.com/office/drawing/2014/main" id="{677DAA05-2C9C-433D-9783-8C7BE8C64E52}"/>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srcRect xmlns:a="http://schemas.openxmlformats.org/drawingml/2006/main"/>
          <a:stretch xmlns:a="http://schemas.openxmlformats.org/drawingml/2006/main">
            <a:fillRect/>
          </a:stretch>
        </cdr:blipFill>
        <cdr:spPr bwMode="auto">
          <a:xfrm xmlns:a="http://schemas.openxmlformats.org/drawingml/2006/main">
            <a:off x="1252935" y="0"/>
            <a:ext cx="1000364" cy="12986"/>
          </a:xfrm>
          <a:prstGeom xmlns:a="http://schemas.openxmlformats.org/drawingml/2006/main" prst="rect">
            <a:avLst/>
          </a:prstGeom>
          <a:noFill xmlns:a="http://schemas.openxmlformats.org/drawingml/2006/main"/>
          <a:ln xmlns:a="http://schemas.openxmlformats.org/drawingml/2006/main" w="9525">
            <a:noFill/>
            <a:miter lim="800000"/>
            <a:headEnd/>
            <a:tailEnd/>
          </a:ln>
          <a:effectLst xmlns:a="http://schemas.openxmlformats.org/drawingml/2006/main"/>
        </cdr:spPr>
      </cdr:pic>
    </cdr:grpSp>
  </cdr:relSizeAnchor>
  <cdr:relSizeAnchor xmlns:cdr="http://schemas.openxmlformats.org/drawingml/2006/chartDrawing">
    <cdr:from>
      <cdr:x>0.84679</cdr:x>
      <cdr:y>0.44168</cdr:y>
    </cdr:from>
    <cdr:to>
      <cdr:x>0.99683</cdr:x>
      <cdr:y>0.54503</cdr:y>
    </cdr:to>
    <cdr:sp macro="" textlink="">
      <cdr:nvSpPr>
        <cdr:cNvPr id="10" name="テキスト ボックス 7">
          <a:extLst xmlns:a="http://schemas.openxmlformats.org/drawingml/2006/main">
            <a:ext uri="{FF2B5EF4-FFF2-40B4-BE49-F238E27FC236}">
              <a16:creationId xmlns:a16="http://schemas.microsoft.com/office/drawing/2014/main" id="{4C530A1A-6E44-4DD2-97FA-13B528C96F8A}"/>
            </a:ext>
          </a:extLst>
        </cdr:cNvPr>
        <cdr:cNvSpPr txBox="1"/>
      </cdr:nvSpPr>
      <cdr:spPr>
        <a:xfrm xmlns:a="http://schemas.openxmlformats.org/drawingml/2006/main">
          <a:off x="6398226" y="2408829"/>
          <a:ext cx="1133713" cy="563672"/>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lang="en-US" altLang="ja-JP" sz="1100">
              <a:solidFill>
                <a:schemeClr val="dk1"/>
              </a:solidFill>
              <a:effectLst/>
              <a:latin typeface="+mn-lt"/>
              <a:ea typeface="+mn-ea"/>
              <a:cs typeface="+mn-cs"/>
            </a:rPr>
            <a:t>2030</a:t>
          </a:r>
          <a:r>
            <a:rPr lang="ja-JP" altLang="ja-JP" sz="1100">
              <a:solidFill>
                <a:schemeClr val="dk1"/>
              </a:solidFill>
              <a:effectLst/>
              <a:latin typeface="+mn-lt"/>
              <a:ea typeface="+mn-ea"/>
              <a:cs typeface="+mn-cs"/>
            </a:rPr>
            <a:t>年度目標</a:t>
          </a:r>
          <a:endParaRPr lang="en-US" altLang="ja-JP" sz="1100">
            <a:solidFill>
              <a:schemeClr val="dk1"/>
            </a:solidFill>
            <a:effectLst/>
            <a:latin typeface="+mn-lt"/>
            <a:ea typeface="+mn-ea"/>
            <a:cs typeface="+mn-cs"/>
          </a:endParaRPr>
        </a:p>
        <a:p xmlns:a="http://schemas.openxmlformats.org/drawingml/2006/main">
          <a:pPr algn="ctr"/>
          <a:r>
            <a:rPr kumimoji="1" lang="en-US" altLang="ja-JP" sz="1100" b="0">
              <a:solidFill>
                <a:sysClr val="windowText" lastClr="000000"/>
              </a:solidFill>
            </a:rPr>
            <a:t>2013</a:t>
          </a:r>
          <a:r>
            <a:rPr kumimoji="1" lang="ja-JP" altLang="en-US" sz="1100" b="0">
              <a:solidFill>
                <a:sysClr val="windowText" lastClr="000000"/>
              </a:solidFill>
            </a:rPr>
            <a:t>年度比</a:t>
          </a:r>
          <a:endParaRPr kumimoji="1" lang="en-US" altLang="ja-JP" sz="1100" b="0">
            <a:solidFill>
              <a:sysClr val="windowText" lastClr="000000"/>
            </a:solidFill>
          </a:endParaRPr>
        </a:p>
        <a:p xmlns:a="http://schemas.openxmlformats.org/drawingml/2006/main">
          <a:pPr algn="ctr"/>
          <a:r>
            <a:rPr kumimoji="1" lang="en-US" altLang="ja-JP" sz="1100" b="0">
              <a:solidFill>
                <a:sysClr val="windowText" lastClr="000000"/>
              </a:solidFill>
            </a:rPr>
            <a:t>-26.0</a:t>
          </a:r>
          <a:r>
            <a:rPr kumimoji="1" lang="ja-JP" altLang="en-US" sz="1100" b="0">
              <a:solidFill>
                <a:sysClr val="windowText" lastClr="000000"/>
              </a:solidFill>
            </a:rPr>
            <a:t>％</a:t>
          </a:r>
          <a:r>
            <a:rPr kumimoji="1" lang="ja-JP" altLang="ja-JP" sz="1100" b="0">
              <a:solidFill>
                <a:sysClr val="windowText" lastClr="000000"/>
              </a:solidFill>
              <a:effectLst/>
              <a:latin typeface="+mn-lt"/>
              <a:ea typeface="+mn-ea"/>
              <a:cs typeface="+mn-cs"/>
            </a:rPr>
            <a:t>（</a:t>
          </a:r>
          <a:r>
            <a:rPr kumimoji="1" lang="en-US" altLang="ja-JP" sz="1100" b="0">
              <a:solidFill>
                <a:sysClr val="windowText" lastClr="000000"/>
              </a:solidFill>
              <a:effectLst/>
              <a:latin typeface="+mn-lt"/>
              <a:ea typeface="+mn-ea"/>
              <a:cs typeface="+mn-cs"/>
            </a:rPr>
            <a:t>※</a:t>
          </a:r>
          <a:r>
            <a:rPr kumimoji="1" lang="ja-JP" altLang="ja-JP" sz="1100" b="0">
              <a:solidFill>
                <a:sysClr val="windowText" lastClr="000000"/>
              </a:solidFill>
              <a:effectLst/>
              <a:latin typeface="+mn-lt"/>
              <a:ea typeface="+mn-ea"/>
              <a:cs typeface="+mn-cs"/>
            </a:rPr>
            <a:t>）</a:t>
          </a:r>
          <a:endParaRPr kumimoji="1" lang="ja-JP" altLang="en-US" sz="1100" b="0">
            <a:solidFill>
              <a:sysClr val="windowText" lastClr="000000"/>
            </a:solidFill>
          </a:endParaRPr>
        </a:p>
      </cdr:txBody>
    </cdr:sp>
  </cdr:relSizeAnchor>
  <cdr:relSizeAnchor xmlns:cdr="http://schemas.openxmlformats.org/drawingml/2006/chartDrawing">
    <cdr:from>
      <cdr:x>0.68633</cdr:x>
      <cdr:y>0.90679</cdr:y>
    </cdr:from>
    <cdr:to>
      <cdr:x>0.9466</cdr:x>
      <cdr:y>0.95588</cdr:y>
    </cdr:to>
    <cdr:sp macro="" textlink="">
      <cdr:nvSpPr>
        <cdr:cNvPr id="11" name="テキスト ボックス 7">
          <a:extLst xmlns:a="http://schemas.openxmlformats.org/drawingml/2006/main">
            <a:ext uri="{FF2B5EF4-FFF2-40B4-BE49-F238E27FC236}">
              <a16:creationId xmlns:a16="http://schemas.microsoft.com/office/drawing/2014/main" id="{576184EC-AE81-405A-8DBC-2C7865EA9EAC}"/>
            </a:ext>
          </a:extLst>
        </cdr:cNvPr>
        <cdr:cNvSpPr txBox="1"/>
      </cdr:nvSpPr>
      <cdr:spPr>
        <a:xfrm xmlns:a="http://schemas.openxmlformats.org/drawingml/2006/main">
          <a:off x="5185781" y="4945479"/>
          <a:ext cx="1966595" cy="26772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kumimoji="1" lang="en-US" altLang="ja-JP" sz="1100" b="0">
              <a:solidFill>
                <a:sysClr val="windowText" lastClr="000000"/>
              </a:solidFill>
            </a:rPr>
            <a:t>※</a:t>
          </a:r>
          <a:r>
            <a:rPr kumimoji="1" lang="ja-JP" altLang="en-US" sz="1100" b="0">
              <a:solidFill>
                <a:sysClr val="windowText" lastClr="000000"/>
              </a:solidFill>
            </a:rPr>
            <a:t>出典：</a:t>
          </a:r>
          <a:r>
            <a:rPr lang="ja-JP" altLang="ja-JP" sz="1100">
              <a:solidFill>
                <a:schemeClr val="dk1"/>
              </a:solidFill>
              <a:effectLst/>
              <a:latin typeface="+mn-lt"/>
              <a:ea typeface="+mn-ea"/>
              <a:cs typeface="+mn-cs"/>
            </a:rPr>
            <a:t>地球温暖化対策計画</a:t>
          </a:r>
          <a:endParaRPr kumimoji="1" lang="ja-JP" altLang="en-US" sz="1100" b="0">
            <a:solidFill>
              <a:sysClr val="windowText" lastClr="000000"/>
            </a:solidFill>
            <a:latin typeface="+mn-lt"/>
          </a:endParaRPr>
        </a:p>
      </cdr:txBody>
    </cdr:sp>
  </cdr:relSizeAnchor>
  <cdr:relSizeAnchor xmlns:cdr="http://schemas.openxmlformats.org/drawingml/2006/chartDrawing">
    <cdr:from>
      <cdr:x>0.8449</cdr:x>
      <cdr:y>0.21664</cdr:y>
    </cdr:from>
    <cdr:to>
      <cdr:x>1</cdr:x>
      <cdr:y>0.33505</cdr:y>
    </cdr:to>
    <cdr:sp macro="" textlink="">
      <cdr:nvSpPr>
        <cdr:cNvPr id="12" name="テキスト ボックス 7">
          <a:extLst xmlns:a="http://schemas.openxmlformats.org/drawingml/2006/main">
            <a:ext uri="{FF2B5EF4-FFF2-40B4-BE49-F238E27FC236}">
              <a16:creationId xmlns:a16="http://schemas.microsoft.com/office/drawing/2014/main" id="{4C530A1A-6E44-4DD2-97FA-13B528C96F8A}"/>
            </a:ext>
          </a:extLst>
        </cdr:cNvPr>
        <cdr:cNvSpPr txBox="1"/>
      </cdr:nvSpPr>
      <cdr:spPr>
        <a:xfrm xmlns:a="http://schemas.openxmlformats.org/drawingml/2006/main">
          <a:off x="6383945" y="1181518"/>
          <a:ext cx="1171914" cy="645785"/>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lang="en-US" altLang="ja-JP" sz="1100">
              <a:solidFill>
                <a:schemeClr val="dk1"/>
              </a:solidFill>
              <a:effectLst/>
              <a:latin typeface="+mn-lt"/>
              <a:ea typeface="+mn-ea"/>
              <a:cs typeface="+mn-cs"/>
            </a:rPr>
            <a:t>2020</a:t>
          </a:r>
          <a:r>
            <a:rPr lang="ja-JP" altLang="ja-JP" sz="1100">
              <a:solidFill>
                <a:schemeClr val="dk1"/>
              </a:solidFill>
              <a:effectLst/>
              <a:latin typeface="+mn-lt"/>
              <a:ea typeface="+mn-ea"/>
              <a:cs typeface="+mn-cs"/>
            </a:rPr>
            <a:t>年度目標</a:t>
          </a:r>
          <a:r>
            <a:rPr kumimoji="1" lang="en-US" altLang="ja-JP" sz="1100" b="0">
              <a:solidFill>
                <a:sysClr val="windowText" lastClr="000000"/>
              </a:solidFill>
            </a:rPr>
            <a:t>2005</a:t>
          </a:r>
          <a:r>
            <a:rPr kumimoji="1" lang="ja-JP" altLang="en-US" sz="1100" b="0">
              <a:solidFill>
                <a:sysClr val="windowText" lastClr="000000"/>
              </a:solidFill>
            </a:rPr>
            <a:t>年度比</a:t>
          </a:r>
          <a:endParaRPr kumimoji="1" lang="en-US" altLang="ja-JP" sz="1100" b="0">
            <a:solidFill>
              <a:sysClr val="windowText" lastClr="000000"/>
            </a:solidFill>
          </a:endParaRPr>
        </a:p>
        <a:p xmlns:a="http://schemas.openxmlformats.org/drawingml/2006/main">
          <a:pPr algn="ctr"/>
          <a:r>
            <a:rPr kumimoji="1" lang="en-US" altLang="ja-JP" sz="1100" b="0">
              <a:solidFill>
                <a:sysClr val="windowText" lastClr="000000"/>
              </a:solidFill>
            </a:rPr>
            <a:t>-3.8%</a:t>
          </a:r>
          <a:r>
            <a:rPr kumimoji="1" lang="ja-JP" altLang="ja-JP" sz="1100" b="0">
              <a:solidFill>
                <a:schemeClr val="dk1"/>
              </a:solidFill>
              <a:effectLst/>
              <a:latin typeface="+mn-lt"/>
              <a:ea typeface="+mn-ea"/>
              <a:cs typeface="+mn-cs"/>
            </a:rPr>
            <a:t>（</a:t>
          </a:r>
          <a:r>
            <a:rPr kumimoji="1" lang="en-US" altLang="ja-JP" sz="1100" b="0">
              <a:solidFill>
                <a:schemeClr val="dk1"/>
              </a:solidFill>
              <a:effectLst/>
              <a:latin typeface="+mn-lt"/>
              <a:ea typeface="+mn-ea"/>
              <a:cs typeface="+mn-cs"/>
            </a:rPr>
            <a:t>※</a:t>
          </a:r>
          <a:r>
            <a:rPr kumimoji="1" lang="ja-JP" altLang="ja-JP" sz="1100" b="0">
              <a:solidFill>
                <a:schemeClr val="dk1"/>
              </a:solidFill>
              <a:effectLst/>
              <a:latin typeface="+mn-lt"/>
              <a:ea typeface="+mn-ea"/>
              <a:cs typeface="+mn-cs"/>
            </a:rPr>
            <a:t>）</a:t>
          </a:r>
          <a:endParaRPr kumimoji="1" lang="ja-JP" altLang="en-US" sz="1100" b="0">
            <a:solidFill>
              <a:sysClr val="windowText" lastClr="000000"/>
            </a:solidFill>
          </a:endParaRPr>
        </a:p>
      </cdr:txBody>
    </cdr:sp>
  </cdr:relSizeAnchor>
</c:userShapes>
</file>

<file path=xl/drawings/drawing5.xml><?xml version="1.0" encoding="utf-8"?>
<xdr:wsDr xmlns:xdr="http://schemas.openxmlformats.org/drawingml/2006/spreadsheetDrawing" xmlns:a="http://schemas.openxmlformats.org/drawingml/2006/main">
  <xdr:twoCellAnchor>
    <xdr:from>
      <xdr:col>28</xdr:col>
      <xdr:colOff>295275</xdr:colOff>
      <xdr:row>99</xdr:row>
      <xdr:rowOff>0</xdr:rowOff>
    </xdr:from>
    <xdr:to>
      <xdr:col>35</xdr:col>
      <xdr:colOff>142875</xdr:colOff>
      <xdr:row>99</xdr:row>
      <xdr:rowOff>0</xdr:rowOff>
    </xdr:to>
    <xdr:graphicFrame macro="">
      <xdr:nvGraphicFramePr>
        <xdr:cNvPr id="375582" name="Chart 1">
          <a:extLst>
            <a:ext uri="{FF2B5EF4-FFF2-40B4-BE49-F238E27FC236}">
              <a16:creationId xmlns:a16="http://schemas.microsoft.com/office/drawing/2014/main" id="{00000000-0008-0000-0300-00001EBB05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60</xdr:col>
      <xdr:colOff>56275</xdr:colOff>
      <xdr:row>2</xdr:row>
      <xdr:rowOff>227749</xdr:rowOff>
    </xdr:from>
    <xdr:to>
      <xdr:col>74</xdr:col>
      <xdr:colOff>106891</xdr:colOff>
      <xdr:row>38</xdr:row>
      <xdr:rowOff>113807</xdr:rowOff>
    </xdr:to>
    <xdr:graphicFrame macro="">
      <xdr:nvGraphicFramePr>
        <xdr:cNvPr id="10" name="グラフ 3">
          <a:extLst>
            <a:ext uri="{FF2B5EF4-FFF2-40B4-BE49-F238E27FC236}">
              <a16:creationId xmlns:a16="http://schemas.microsoft.com/office/drawing/2014/main" id="{6828146D-244D-42F8-97FF-DB27172DB9C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0.7029</cdr:x>
      <cdr:y>0.31292</cdr:y>
    </cdr:from>
    <cdr:to>
      <cdr:x>0.72939</cdr:x>
      <cdr:y>0.40189</cdr:y>
    </cdr:to>
    <cdr:sp macro="" textlink="">
      <cdr:nvSpPr>
        <cdr:cNvPr id="375809" name="Text Box 1">
          <a:extLst xmlns:a="http://schemas.openxmlformats.org/drawingml/2006/main">
            <a:ext uri="{FF2B5EF4-FFF2-40B4-BE49-F238E27FC236}">
              <a16:creationId xmlns:a16="http://schemas.microsoft.com/office/drawing/2014/main" id="{0C4F73AE-E399-4B25-AD70-03319DE7AABF}"/>
            </a:ext>
          </a:extLst>
        </cdr:cNvPr>
        <cdr:cNvSpPr txBox="1">
          <a:spLocks xmlns:a="http://schemas.openxmlformats.org/drawingml/2006/main" noChangeArrowheads="1"/>
        </cdr:cNvSpPr>
      </cdr:nvSpPr>
      <cdr:spPr bwMode="auto">
        <a:xfrm xmlns:a="http://schemas.openxmlformats.org/drawingml/2006/main">
          <a:off x="175587" y="232680"/>
          <a:ext cx="351673" cy="65253"/>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vert="wordArtVertRtl" wrap="square" lIns="36576" tIns="0" rIns="36576" bIns="0" anchor="ctr" upright="1"/>
        <a:lstStyle xmlns:a="http://schemas.openxmlformats.org/drawingml/2006/main"/>
        <a:p xmlns:a="http://schemas.openxmlformats.org/drawingml/2006/main">
          <a:pPr algn="ctr" rtl="1">
            <a:defRPr sz="1000"/>
          </a:pPr>
          <a:r>
            <a:rPr lang="ja-JP" altLang="en-US" sz="1400" b="0" i="0" strike="noStrike">
              <a:solidFill>
                <a:srgbClr val="000000"/>
              </a:solidFill>
              <a:latin typeface="ＭＳ Ｐゴシック"/>
              <a:ea typeface="ＭＳ Ｐゴシック"/>
            </a:rPr>
            <a:t>排出量　（単位　百万トン</a:t>
          </a:r>
          <a:r>
            <a:rPr lang="en-US" altLang="ja-JP" sz="1400" b="0" i="0" strike="noStrike">
              <a:solidFill>
                <a:srgbClr val="000000"/>
              </a:solidFill>
              <a:latin typeface="ＭＳ Ｐゴシック"/>
              <a:ea typeface="ＭＳ Ｐゴシック"/>
            </a:rPr>
            <a:t>CO2</a:t>
          </a:r>
          <a:r>
            <a:rPr lang="ja-JP" altLang="en-US" sz="1400" b="0" i="0" strike="noStrike">
              <a:solidFill>
                <a:srgbClr val="000000"/>
              </a:solidFill>
              <a:latin typeface="ＭＳ Ｐゴシック"/>
              <a:ea typeface="ＭＳ Ｐゴシック"/>
            </a:rPr>
            <a:t>）</a:t>
          </a:r>
        </a:p>
      </cdr:txBody>
    </cdr:sp>
  </cdr:relSizeAnchor>
  <cdr:relSizeAnchor xmlns:cdr="http://schemas.openxmlformats.org/drawingml/2006/chartDrawing">
    <cdr:from>
      <cdr:x>0.78556</cdr:x>
      <cdr:y>0.68534</cdr:y>
    </cdr:from>
    <cdr:to>
      <cdr:x>0.80778</cdr:x>
      <cdr:y>0.91048</cdr:y>
    </cdr:to>
    <cdr:sp macro="" textlink="">
      <cdr:nvSpPr>
        <cdr:cNvPr id="375810" name="Text Box 2">
          <a:extLst xmlns:a="http://schemas.openxmlformats.org/drawingml/2006/main">
            <a:ext uri="{FF2B5EF4-FFF2-40B4-BE49-F238E27FC236}">
              <a16:creationId xmlns:a16="http://schemas.microsoft.com/office/drawing/2014/main" id="{74315096-9549-4D20-BA68-EED931947EF5}"/>
            </a:ext>
          </a:extLst>
        </cdr:cNvPr>
        <cdr:cNvSpPr txBox="1">
          <a:spLocks xmlns:a="http://schemas.openxmlformats.org/drawingml/2006/main" noChangeArrowheads="1"/>
        </cdr:cNvSpPr>
      </cdr:nvSpPr>
      <cdr:spPr bwMode="auto">
        <a:xfrm xmlns:a="http://schemas.openxmlformats.org/drawingml/2006/main">
          <a:off x="3115645" y="505819"/>
          <a:ext cx="1000187" cy="165128"/>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36576" tIns="22860" rIns="36576" bIns="22860" anchor="ctr" upright="1"/>
        <a:lstStyle xmlns:a="http://schemas.openxmlformats.org/drawingml/2006/main"/>
        <a:p xmlns:a="http://schemas.openxmlformats.org/drawingml/2006/main">
          <a:pPr algn="ctr" rtl="1">
            <a:defRPr sz="1000"/>
          </a:pPr>
          <a:r>
            <a:rPr lang="ja-JP" altLang="en-US" sz="1400" b="0" i="0" strike="noStrike">
              <a:solidFill>
                <a:srgbClr val="000000"/>
              </a:solidFill>
              <a:latin typeface="ＭＳ Ｐゴシック"/>
              <a:ea typeface="ＭＳ Ｐゴシック"/>
            </a:rPr>
            <a:t>（年度）</a:t>
          </a:r>
        </a:p>
      </cdr:txBody>
    </cdr:sp>
  </cdr:relSizeAnchor>
  <cdr:relSizeAnchor xmlns:cdr="http://schemas.openxmlformats.org/drawingml/2006/chartDrawing">
    <cdr:from>
      <cdr:x>0.78382</cdr:x>
      <cdr:y>0.31575</cdr:y>
    </cdr:from>
    <cdr:to>
      <cdr:x>0.81207</cdr:x>
      <cdr:y>0.32271</cdr:y>
    </cdr:to>
    <cdr:sp macro="" textlink="">
      <cdr:nvSpPr>
        <cdr:cNvPr id="375811" name="Text Box 3">
          <a:extLst xmlns:a="http://schemas.openxmlformats.org/drawingml/2006/main">
            <a:ext uri="{FF2B5EF4-FFF2-40B4-BE49-F238E27FC236}">
              <a16:creationId xmlns:a16="http://schemas.microsoft.com/office/drawing/2014/main" id="{2DCA2712-CB23-4BED-918E-02EEF6802323}"/>
            </a:ext>
          </a:extLst>
        </cdr:cNvPr>
        <cdr:cNvSpPr txBox="1">
          <a:spLocks xmlns:a="http://schemas.openxmlformats.org/drawingml/2006/main" noChangeArrowheads="1"/>
        </cdr:cNvSpPr>
      </cdr:nvSpPr>
      <cdr:spPr bwMode="auto">
        <a:xfrm xmlns:a="http://schemas.openxmlformats.org/drawingml/2006/main">
          <a:off x="3060814" y="234754"/>
          <a:ext cx="1268668" cy="5105"/>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36576" tIns="22860" rIns="36576" bIns="22860" anchor="ctr" upright="1"/>
        <a:lstStyle xmlns:a="http://schemas.openxmlformats.org/drawingml/2006/main"/>
        <a:p xmlns:a="http://schemas.openxmlformats.org/drawingml/2006/main">
          <a:pPr algn="ctr" rtl="1">
            <a:defRPr sz="1000"/>
          </a:pPr>
          <a:r>
            <a:rPr lang="ja-JP" altLang="en-US" sz="1800" b="0" i="0" strike="noStrike">
              <a:solidFill>
                <a:srgbClr val="000000"/>
              </a:solidFill>
              <a:latin typeface="ＭＳ Ｐゴシック"/>
              <a:ea typeface="ＭＳ Ｐゴシック"/>
            </a:rPr>
            <a:t>産業部門</a:t>
          </a:r>
        </a:p>
      </cdr:txBody>
    </cdr:sp>
  </cdr:relSizeAnchor>
  <cdr:relSizeAnchor xmlns:cdr="http://schemas.openxmlformats.org/drawingml/2006/chartDrawing">
    <cdr:from>
      <cdr:x>0.78381</cdr:x>
      <cdr:y>0.35708</cdr:y>
    </cdr:from>
    <cdr:to>
      <cdr:x>0.81204</cdr:x>
      <cdr:y>0.36382</cdr:y>
    </cdr:to>
    <cdr:sp macro="" textlink="">
      <cdr:nvSpPr>
        <cdr:cNvPr id="375812" name="Text Box 4">
          <a:extLst xmlns:a="http://schemas.openxmlformats.org/drawingml/2006/main">
            <a:ext uri="{FF2B5EF4-FFF2-40B4-BE49-F238E27FC236}">
              <a16:creationId xmlns:a16="http://schemas.microsoft.com/office/drawing/2014/main" id="{88C9D05F-0A7B-41D3-960B-E8CEC7DF2189}"/>
            </a:ext>
          </a:extLst>
        </cdr:cNvPr>
        <cdr:cNvSpPr txBox="1">
          <a:spLocks xmlns:a="http://schemas.openxmlformats.org/drawingml/2006/main" noChangeArrowheads="1"/>
        </cdr:cNvSpPr>
      </cdr:nvSpPr>
      <cdr:spPr bwMode="auto">
        <a:xfrm xmlns:a="http://schemas.openxmlformats.org/drawingml/2006/main">
          <a:off x="3066486" y="265067"/>
          <a:ext cx="1257324" cy="4946"/>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36576" tIns="22860" rIns="36576" bIns="22860" anchor="ctr" upright="1"/>
        <a:lstStyle xmlns:a="http://schemas.openxmlformats.org/drawingml/2006/main"/>
        <a:p xmlns:a="http://schemas.openxmlformats.org/drawingml/2006/main">
          <a:pPr algn="ctr" rtl="1">
            <a:defRPr sz="1000"/>
          </a:pPr>
          <a:r>
            <a:rPr lang="ja-JP" altLang="en-US" sz="1800" b="0" i="0" strike="noStrike">
              <a:solidFill>
                <a:srgbClr val="000000"/>
              </a:solidFill>
              <a:latin typeface="ＭＳ Ｐゴシック"/>
              <a:ea typeface="ＭＳ Ｐゴシック"/>
            </a:rPr>
            <a:t>民生部門</a:t>
          </a:r>
        </a:p>
      </cdr:txBody>
    </cdr:sp>
  </cdr:relSizeAnchor>
  <cdr:relSizeAnchor xmlns:cdr="http://schemas.openxmlformats.org/drawingml/2006/chartDrawing">
    <cdr:from>
      <cdr:x>0.78381</cdr:x>
      <cdr:y>0.38079</cdr:y>
    </cdr:from>
    <cdr:to>
      <cdr:x>0.81204</cdr:x>
      <cdr:y>0.38754</cdr:y>
    </cdr:to>
    <cdr:sp macro="" textlink="">
      <cdr:nvSpPr>
        <cdr:cNvPr id="375813" name="Text Box 5">
          <a:extLst xmlns:a="http://schemas.openxmlformats.org/drawingml/2006/main">
            <a:ext uri="{FF2B5EF4-FFF2-40B4-BE49-F238E27FC236}">
              <a16:creationId xmlns:a16="http://schemas.microsoft.com/office/drawing/2014/main" id="{528A63BA-4ECA-4F7F-BCEB-BC83D187244D}"/>
            </a:ext>
          </a:extLst>
        </cdr:cNvPr>
        <cdr:cNvSpPr txBox="1">
          <a:spLocks xmlns:a="http://schemas.openxmlformats.org/drawingml/2006/main" noChangeArrowheads="1"/>
        </cdr:cNvSpPr>
      </cdr:nvSpPr>
      <cdr:spPr bwMode="auto">
        <a:xfrm xmlns:a="http://schemas.openxmlformats.org/drawingml/2006/main">
          <a:off x="3066486" y="282458"/>
          <a:ext cx="1257324" cy="4945"/>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36576" tIns="22860" rIns="36576" bIns="22860" anchor="ctr" upright="1"/>
        <a:lstStyle xmlns:a="http://schemas.openxmlformats.org/drawingml/2006/main"/>
        <a:p xmlns:a="http://schemas.openxmlformats.org/drawingml/2006/main">
          <a:pPr algn="ctr" rtl="1">
            <a:defRPr sz="1000"/>
          </a:pPr>
          <a:r>
            <a:rPr lang="ja-JP" altLang="en-US" sz="1800" b="0" i="0" strike="noStrike">
              <a:solidFill>
                <a:srgbClr val="000000"/>
              </a:solidFill>
              <a:latin typeface="ＭＳ Ｐゴシック"/>
              <a:ea typeface="ＭＳ Ｐゴシック"/>
            </a:rPr>
            <a:t>運輸部門</a:t>
          </a:r>
        </a:p>
      </cdr:txBody>
    </cdr:sp>
  </cdr:relSizeAnchor>
  <cdr:relSizeAnchor xmlns:cdr="http://schemas.openxmlformats.org/drawingml/2006/chartDrawing">
    <cdr:from>
      <cdr:x>0.74266</cdr:x>
      <cdr:y>0.33402</cdr:y>
    </cdr:from>
    <cdr:to>
      <cdr:x>0.76347</cdr:x>
      <cdr:y>0.33859</cdr:y>
    </cdr:to>
    <cdr:sp macro="" textlink="">
      <cdr:nvSpPr>
        <cdr:cNvPr id="375814" name="Text Box 6">
          <a:extLst xmlns:a="http://schemas.openxmlformats.org/drawingml/2006/main">
            <a:ext uri="{FF2B5EF4-FFF2-40B4-BE49-F238E27FC236}">
              <a16:creationId xmlns:a16="http://schemas.microsoft.com/office/drawing/2014/main" id="{17A0B234-D903-4F87-9B4E-88DBDE3B3FF8}"/>
            </a:ext>
          </a:extLst>
        </cdr:cNvPr>
        <cdr:cNvSpPr txBox="1">
          <a:spLocks xmlns:a="http://schemas.openxmlformats.org/drawingml/2006/main" noChangeArrowheads="1"/>
        </cdr:cNvSpPr>
      </cdr:nvSpPr>
      <cdr:spPr bwMode="auto">
        <a:xfrm xmlns:a="http://schemas.openxmlformats.org/drawingml/2006/main">
          <a:off x="1139850" y="248156"/>
          <a:ext cx="979389" cy="3350"/>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36576" tIns="27432" rIns="36576" bIns="27432" anchor="ctr" upright="1"/>
        <a:lstStyle xmlns:a="http://schemas.openxmlformats.org/drawingml/2006/main"/>
        <a:p xmlns:a="http://schemas.openxmlformats.org/drawingml/2006/main">
          <a:pPr algn="ctr" rtl="1">
            <a:defRPr sz="1000"/>
          </a:pPr>
          <a:r>
            <a:rPr lang="en-US" altLang="ja-JP" sz="1400" b="1" i="0" strike="noStrike">
              <a:solidFill>
                <a:srgbClr val="000000"/>
              </a:solidFill>
              <a:latin typeface="Century"/>
            </a:rPr>
            <a:t>476</a:t>
          </a:r>
          <a:r>
            <a:rPr lang="ja-JP" altLang="en-US" sz="1400" b="1" i="0" strike="noStrike">
              <a:solidFill>
                <a:srgbClr val="000000"/>
              </a:solidFill>
              <a:latin typeface="ＭＳ Ｐ明朝"/>
              <a:ea typeface="ＭＳ Ｐ明朝"/>
            </a:rPr>
            <a:t>百万ｔ</a:t>
          </a:r>
        </a:p>
      </cdr:txBody>
    </cdr:sp>
  </cdr:relSizeAnchor>
  <cdr:relSizeAnchor xmlns:cdr="http://schemas.openxmlformats.org/drawingml/2006/chartDrawing">
    <cdr:from>
      <cdr:x>0.74266</cdr:x>
      <cdr:y>0.36578</cdr:y>
    </cdr:from>
    <cdr:to>
      <cdr:x>0.76347</cdr:x>
      <cdr:y>0.37057</cdr:y>
    </cdr:to>
    <cdr:sp macro="" textlink="">
      <cdr:nvSpPr>
        <cdr:cNvPr id="375815" name="Text Box 7">
          <a:extLst xmlns:a="http://schemas.openxmlformats.org/drawingml/2006/main">
            <a:ext uri="{FF2B5EF4-FFF2-40B4-BE49-F238E27FC236}">
              <a16:creationId xmlns:a16="http://schemas.microsoft.com/office/drawing/2014/main" id="{91DB71BB-1A37-4A77-AF77-47772063CB75}"/>
            </a:ext>
          </a:extLst>
        </cdr:cNvPr>
        <cdr:cNvSpPr txBox="1">
          <a:spLocks xmlns:a="http://schemas.openxmlformats.org/drawingml/2006/main" noChangeArrowheads="1"/>
        </cdr:cNvSpPr>
      </cdr:nvSpPr>
      <cdr:spPr bwMode="auto">
        <a:xfrm xmlns:a="http://schemas.openxmlformats.org/drawingml/2006/main">
          <a:off x="1139850" y="271449"/>
          <a:ext cx="979389" cy="3510"/>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36576" tIns="27432" rIns="36576" bIns="27432" anchor="ctr" upright="1"/>
        <a:lstStyle xmlns:a="http://schemas.openxmlformats.org/drawingml/2006/main"/>
        <a:p xmlns:a="http://schemas.openxmlformats.org/drawingml/2006/main">
          <a:pPr algn="ctr" rtl="1">
            <a:defRPr sz="1000"/>
          </a:pPr>
          <a:r>
            <a:rPr lang="en-US" altLang="ja-JP" sz="1400" b="1" i="0" strike="noStrike">
              <a:solidFill>
                <a:srgbClr val="000000"/>
              </a:solidFill>
              <a:latin typeface="Century"/>
            </a:rPr>
            <a:t>273</a:t>
          </a:r>
          <a:r>
            <a:rPr lang="ja-JP" altLang="en-US" sz="1400" b="1" i="0" strike="noStrike">
              <a:solidFill>
                <a:srgbClr val="000000"/>
              </a:solidFill>
              <a:latin typeface="ＭＳ Ｐ明朝"/>
              <a:ea typeface="ＭＳ Ｐ明朝"/>
            </a:rPr>
            <a:t>百万ｔ</a:t>
          </a:r>
        </a:p>
      </cdr:txBody>
    </cdr:sp>
  </cdr:relSizeAnchor>
  <cdr:relSizeAnchor xmlns:cdr="http://schemas.openxmlformats.org/drawingml/2006/chartDrawing">
    <cdr:from>
      <cdr:x>0.74266</cdr:x>
      <cdr:y>0.38928</cdr:y>
    </cdr:from>
    <cdr:to>
      <cdr:x>0.76347</cdr:x>
      <cdr:y>0.39406</cdr:y>
    </cdr:to>
    <cdr:sp macro="" textlink="">
      <cdr:nvSpPr>
        <cdr:cNvPr id="375816" name="Text Box 8">
          <a:extLst xmlns:a="http://schemas.openxmlformats.org/drawingml/2006/main">
            <a:ext uri="{FF2B5EF4-FFF2-40B4-BE49-F238E27FC236}">
              <a16:creationId xmlns:a16="http://schemas.microsoft.com/office/drawing/2014/main" id="{808DF807-1DA8-421A-BC7A-73B097B411FF}"/>
            </a:ext>
          </a:extLst>
        </cdr:cNvPr>
        <cdr:cNvSpPr txBox="1">
          <a:spLocks xmlns:a="http://schemas.openxmlformats.org/drawingml/2006/main" noChangeArrowheads="1"/>
        </cdr:cNvSpPr>
      </cdr:nvSpPr>
      <cdr:spPr bwMode="auto">
        <a:xfrm xmlns:a="http://schemas.openxmlformats.org/drawingml/2006/main">
          <a:off x="1139850" y="288680"/>
          <a:ext cx="979389" cy="3510"/>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36576" tIns="27432" rIns="36576" bIns="27432" anchor="ctr" upright="1"/>
        <a:lstStyle xmlns:a="http://schemas.openxmlformats.org/drawingml/2006/main"/>
        <a:p xmlns:a="http://schemas.openxmlformats.org/drawingml/2006/main">
          <a:pPr algn="ctr" rtl="1">
            <a:defRPr sz="1000"/>
          </a:pPr>
          <a:r>
            <a:rPr lang="en-US" altLang="ja-JP" sz="1400" b="1" i="0" strike="noStrike">
              <a:solidFill>
                <a:srgbClr val="000000"/>
              </a:solidFill>
              <a:latin typeface="Century"/>
            </a:rPr>
            <a:t>217</a:t>
          </a:r>
          <a:r>
            <a:rPr lang="ja-JP" altLang="en-US" sz="1400" b="1" i="0" strike="noStrike">
              <a:solidFill>
                <a:srgbClr val="000000"/>
              </a:solidFill>
              <a:latin typeface="ＭＳ Ｐ明朝"/>
              <a:ea typeface="ＭＳ Ｐ明朝"/>
            </a:rPr>
            <a:t>百万ｔ</a:t>
          </a:r>
        </a:p>
      </cdr:txBody>
    </cdr:sp>
  </cdr:relSizeAnchor>
  <cdr:relSizeAnchor xmlns:cdr="http://schemas.openxmlformats.org/drawingml/2006/chartDrawing">
    <cdr:from>
      <cdr:x>0.86907</cdr:x>
      <cdr:y>0.06725</cdr:y>
    </cdr:from>
    <cdr:to>
      <cdr:x>0.87595</cdr:x>
      <cdr:y>0.06725</cdr:y>
    </cdr:to>
    <cdr:sp macro="" textlink="">
      <cdr:nvSpPr>
        <cdr:cNvPr id="375817" name="Text Box 9">
          <a:extLst xmlns:a="http://schemas.openxmlformats.org/drawingml/2006/main">
            <a:ext uri="{FF2B5EF4-FFF2-40B4-BE49-F238E27FC236}">
              <a16:creationId xmlns:a16="http://schemas.microsoft.com/office/drawing/2014/main" id="{3E84231B-56C2-4215-8843-4A8BE7F96C45}"/>
            </a:ext>
          </a:extLst>
        </cdr:cNvPr>
        <cdr:cNvSpPr txBox="1">
          <a:spLocks xmlns:a="http://schemas.openxmlformats.org/drawingml/2006/main" noChangeArrowheads="1"/>
        </cdr:cNvSpPr>
      </cdr:nvSpPr>
      <cdr:spPr bwMode="auto">
        <a:xfrm xmlns:a="http://schemas.openxmlformats.org/drawingml/2006/main">
          <a:off x="6025452" y="244805"/>
          <a:ext cx="1574963" cy="12923"/>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36576" tIns="27432" rIns="0" bIns="27432" anchor="ctr" upright="1"/>
        <a:lstStyle xmlns:a="http://schemas.openxmlformats.org/drawingml/2006/main"/>
        <a:p xmlns:a="http://schemas.openxmlformats.org/drawingml/2006/main">
          <a:pPr algn="l" rtl="1">
            <a:defRPr sz="1000"/>
          </a:pPr>
          <a:r>
            <a:rPr lang="en-US" altLang="ja-JP" sz="1400" b="1" i="0" strike="noStrike">
              <a:solidFill>
                <a:srgbClr val="000000"/>
              </a:solidFill>
              <a:latin typeface="Century"/>
            </a:rPr>
            <a:t>452</a:t>
          </a:r>
          <a:r>
            <a:rPr lang="ja-JP" altLang="en-US" sz="1400" b="1" i="0" strike="noStrike">
              <a:solidFill>
                <a:srgbClr val="000000"/>
              </a:solidFill>
              <a:latin typeface="ＭＳ Ｐ明朝"/>
              <a:ea typeface="ＭＳ Ｐ明朝"/>
            </a:rPr>
            <a:t>百万ｔ</a:t>
          </a:r>
        </a:p>
        <a:p xmlns:a="http://schemas.openxmlformats.org/drawingml/2006/main">
          <a:pPr algn="l" rtl="1">
            <a:defRPr sz="1000"/>
          </a:pPr>
          <a:r>
            <a:rPr lang="ja-JP" altLang="en-US" sz="1400" b="0" i="0" strike="noStrike">
              <a:solidFill>
                <a:srgbClr val="000000"/>
              </a:solidFill>
              <a:latin typeface="ＭＳ Ｐ明朝"/>
              <a:ea typeface="ＭＳ Ｐ明朝"/>
            </a:rPr>
            <a:t>（前年度比▲</a:t>
          </a:r>
          <a:r>
            <a:rPr lang="en-US" altLang="ja-JP" sz="1400" b="0" i="0" strike="noStrike">
              <a:solidFill>
                <a:srgbClr val="000000"/>
              </a:solidFill>
              <a:latin typeface="Century"/>
            </a:rPr>
            <a:t>3.8%</a:t>
          </a:r>
          <a:r>
            <a:rPr lang="ja-JP" altLang="en-US" sz="1400" b="0" i="0" strike="noStrike">
              <a:solidFill>
                <a:srgbClr val="000000"/>
              </a:solidFill>
              <a:latin typeface="ＭＳ Ｐ明朝"/>
              <a:ea typeface="ＭＳ Ｐ明朝"/>
            </a:rPr>
            <a:t>）</a:t>
          </a:r>
        </a:p>
      </cdr:txBody>
    </cdr:sp>
  </cdr:relSizeAnchor>
  <cdr:relSizeAnchor xmlns:cdr="http://schemas.openxmlformats.org/drawingml/2006/chartDrawing">
    <cdr:from>
      <cdr:x>0.86907</cdr:x>
      <cdr:y>0.082</cdr:y>
    </cdr:from>
    <cdr:to>
      <cdr:x>0.87595</cdr:x>
      <cdr:y>0.082</cdr:y>
    </cdr:to>
    <cdr:sp macro="" textlink="">
      <cdr:nvSpPr>
        <cdr:cNvPr id="375818" name="Text Box 10">
          <a:extLst xmlns:a="http://schemas.openxmlformats.org/drawingml/2006/main">
            <a:ext uri="{FF2B5EF4-FFF2-40B4-BE49-F238E27FC236}">
              <a16:creationId xmlns:a16="http://schemas.microsoft.com/office/drawing/2014/main" id="{8D4A78C7-D0AD-4F37-B23F-D144DE0DEE8D}"/>
            </a:ext>
          </a:extLst>
        </cdr:cNvPr>
        <cdr:cNvSpPr txBox="1">
          <a:spLocks xmlns:a="http://schemas.openxmlformats.org/drawingml/2006/main" noChangeArrowheads="1"/>
        </cdr:cNvSpPr>
      </cdr:nvSpPr>
      <cdr:spPr bwMode="auto">
        <a:xfrm xmlns:a="http://schemas.openxmlformats.org/drawingml/2006/main">
          <a:off x="6025452" y="262195"/>
          <a:ext cx="1576854" cy="12764"/>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36576" tIns="27432" rIns="0" bIns="27432" anchor="ctr" upright="1"/>
        <a:lstStyle xmlns:a="http://schemas.openxmlformats.org/drawingml/2006/main"/>
        <a:p xmlns:a="http://schemas.openxmlformats.org/drawingml/2006/main">
          <a:pPr algn="l" rtl="1">
            <a:defRPr sz="1000"/>
          </a:pPr>
          <a:r>
            <a:rPr lang="en-US" altLang="ja-JP" sz="1400" b="1" i="0" strike="noStrike">
              <a:solidFill>
                <a:srgbClr val="000000"/>
              </a:solidFill>
              <a:latin typeface="Century"/>
            </a:rPr>
            <a:t>342</a:t>
          </a:r>
          <a:r>
            <a:rPr lang="ja-JP" altLang="en-US" sz="1400" b="1" i="0" strike="noStrike">
              <a:solidFill>
                <a:srgbClr val="000000"/>
              </a:solidFill>
              <a:latin typeface="ＭＳ Ｐ明朝"/>
              <a:ea typeface="ＭＳ Ｐ明朝"/>
            </a:rPr>
            <a:t>百万ｔ</a:t>
          </a:r>
        </a:p>
        <a:p xmlns:a="http://schemas.openxmlformats.org/drawingml/2006/main">
          <a:pPr algn="l" rtl="1">
            <a:defRPr sz="1000"/>
          </a:pPr>
          <a:r>
            <a:rPr lang="ja-JP" altLang="en-US" sz="1400" b="0" i="0" strike="noStrike">
              <a:solidFill>
                <a:srgbClr val="000000"/>
              </a:solidFill>
              <a:latin typeface="ＭＳ Ｐ明朝"/>
              <a:ea typeface="ＭＳ Ｐ明朝"/>
            </a:rPr>
            <a:t>（前年度比▲</a:t>
          </a:r>
          <a:r>
            <a:rPr lang="en-US" altLang="ja-JP" sz="1400" b="0" i="0" strike="noStrike">
              <a:solidFill>
                <a:srgbClr val="000000"/>
              </a:solidFill>
              <a:latin typeface="Century"/>
            </a:rPr>
            <a:t>0.4%</a:t>
          </a:r>
          <a:r>
            <a:rPr lang="ja-JP" altLang="en-US" sz="1400" b="0" i="0" strike="noStrike">
              <a:solidFill>
                <a:srgbClr val="000000"/>
              </a:solidFill>
              <a:latin typeface="ＭＳ Ｐ明朝"/>
              <a:ea typeface="ＭＳ Ｐ明朝"/>
            </a:rPr>
            <a:t>）</a:t>
          </a:r>
        </a:p>
      </cdr:txBody>
    </cdr:sp>
  </cdr:relSizeAnchor>
  <cdr:relSizeAnchor xmlns:cdr="http://schemas.openxmlformats.org/drawingml/2006/chartDrawing">
    <cdr:from>
      <cdr:x>0.86907</cdr:x>
      <cdr:y>0.09275</cdr:y>
    </cdr:from>
    <cdr:to>
      <cdr:x>0.87595</cdr:x>
      <cdr:y>0.09275</cdr:y>
    </cdr:to>
    <cdr:sp macro="" textlink="">
      <cdr:nvSpPr>
        <cdr:cNvPr id="375819" name="Text Box 11">
          <a:extLst xmlns:a="http://schemas.openxmlformats.org/drawingml/2006/main">
            <a:ext uri="{FF2B5EF4-FFF2-40B4-BE49-F238E27FC236}">
              <a16:creationId xmlns:a16="http://schemas.microsoft.com/office/drawing/2014/main" id="{80E1CB53-831A-475D-8B1B-70ED528DDAD9}"/>
            </a:ext>
          </a:extLst>
        </cdr:cNvPr>
        <cdr:cNvSpPr txBox="1">
          <a:spLocks xmlns:a="http://schemas.openxmlformats.org/drawingml/2006/main" noChangeArrowheads="1"/>
        </cdr:cNvSpPr>
      </cdr:nvSpPr>
      <cdr:spPr bwMode="auto">
        <a:xfrm xmlns:a="http://schemas.openxmlformats.org/drawingml/2006/main">
          <a:off x="6025452" y="274959"/>
          <a:ext cx="1576854" cy="12923"/>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36576" tIns="27432" rIns="0" bIns="27432" anchor="ctr" upright="1"/>
        <a:lstStyle xmlns:a="http://schemas.openxmlformats.org/drawingml/2006/main"/>
        <a:p xmlns:a="http://schemas.openxmlformats.org/drawingml/2006/main">
          <a:pPr algn="l" rtl="1">
            <a:defRPr sz="1000"/>
          </a:pPr>
          <a:r>
            <a:rPr lang="en-US" altLang="ja-JP" sz="1400" b="1" i="0" strike="noStrike">
              <a:solidFill>
                <a:srgbClr val="000000"/>
              </a:solidFill>
              <a:latin typeface="Century"/>
            </a:rPr>
            <a:t>267</a:t>
          </a:r>
          <a:r>
            <a:rPr lang="ja-JP" altLang="en-US" sz="1400" b="1" i="0" strike="noStrike">
              <a:solidFill>
                <a:srgbClr val="000000"/>
              </a:solidFill>
              <a:latin typeface="ＭＳ Ｐ明朝"/>
              <a:ea typeface="ＭＳ Ｐ明朝"/>
            </a:rPr>
            <a:t>百万ｔ</a:t>
          </a:r>
        </a:p>
        <a:p xmlns:a="http://schemas.openxmlformats.org/drawingml/2006/main">
          <a:pPr algn="l" rtl="1">
            <a:defRPr sz="1000"/>
          </a:pPr>
          <a:r>
            <a:rPr lang="ja-JP" altLang="en-US" sz="1400" b="0" i="0" strike="noStrike">
              <a:solidFill>
                <a:srgbClr val="000000"/>
              </a:solidFill>
              <a:latin typeface="ＭＳ Ｐ明朝"/>
              <a:ea typeface="ＭＳ Ｐ明朝"/>
            </a:rPr>
            <a:t>（前年度比＋</a:t>
          </a:r>
          <a:r>
            <a:rPr lang="en-US" altLang="ja-JP" sz="1400" b="0" i="0" strike="noStrike">
              <a:solidFill>
                <a:srgbClr val="000000"/>
              </a:solidFill>
              <a:latin typeface="Century"/>
            </a:rPr>
            <a:t>0.8%</a:t>
          </a:r>
          <a:r>
            <a:rPr lang="ja-JP" altLang="en-US" sz="1400" b="0" i="0" strike="noStrike">
              <a:solidFill>
                <a:srgbClr val="000000"/>
              </a:solidFill>
              <a:latin typeface="ＭＳ Ｐ明朝"/>
              <a:ea typeface="ＭＳ Ｐ明朝"/>
            </a:rPr>
            <a:t>）</a:t>
          </a:r>
        </a:p>
      </cdr:txBody>
    </cdr:sp>
  </cdr:relSizeAnchor>
</c:userShapes>
</file>

<file path=xl/drawings/drawing7.xml><?xml version="1.0" encoding="utf-8"?>
<c:userShapes xmlns:c="http://schemas.openxmlformats.org/drawingml/2006/chart">
  <cdr:relSizeAnchor xmlns:cdr="http://schemas.openxmlformats.org/drawingml/2006/chartDrawing">
    <cdr:from>
      <cdr:x>0.11079</cdr:x>
      <cdr:y>0.90777</cdr:y>
    </cdr:from>
    <cdr:to>
      <cdr:x>0.72971</cdr:x>
      <cdr:y>0.94153</cdr:y>
    </cdr:to>
    <cdr:sp macro="" textlink="">
      <cdr:nvSpPr>
        <cdr:cNvPr id="8" name="テキスト ボックス 7">
          <a:extLst xmlns:a="http://schemas.openxmlformats.org/drawingml/2006/main">
            <a:ext uri="{FF2B5EF4-FFF2-40B4-BE49-F238E27FC236}">
              <a16:creationId xmlns:a16="http://schemas.microsoft.com/office/drawing/2014/main" id="{9415FC45-0599-4E44-A911-275F0BEA5193}"/>
            </a:ext>
          </a:extLst>
        </cdr:cNvPr>
        <cdr:cNvSpPr txBox="1"/>
      </cdr:nvSpPr>
      <cdr:spPr>
        <a:xfrm xmlns:a="http://schemas.openxmlformats.org/drawingml/2006/main">
          <a:off x="973748" y="6407804"/>
          <a:ext cx="5439833" cy="238322"/>
        </a:xfrm>
        <a:prstGeom xmlns:a="http://schemas.openxmlformats.org/drawingml/2006/main" prst="rect">
          <a:avLst/>
        </a:prstGeom>
      </cdr:spPr>
      <cdr:txBody>
        <a:bodyPr xmlns:a="http://schemas.openxmlformats.org/drawingml/2006/main" wrap="none" rtlCol="0"/>
        <a:lstStyle xmlns:a="http://schemas.openxmlformats.org/drawingml/2006/main"/>
        <a:p xmlns:a="http://schemas.openxmlformats.org/drawingml/2006/main">
          <a:pPr algn="ctr"/>
          <a:r>
            <a:rPr lang="ja-JP" altLang="en-US" sz="1200"/>
            <a:t>（年度）</a:t>
          </a:r>
        </a:p>
      </cdr:txBody>
    </cdr:sp>
  </cdr:relSizeAnchor>
  <cdr:relSizeAnchor xmlns:cdr="http://schemas.openxmlformats.org/drawingml/2006/chartDrawing">
    <cdr:from>
      <cdr:x>0.02631</cdr:x>
      <cdr:y>0.29947</cdr:y>
    </cdr:from>
    <cdr:to>
      <cdr:x>0.07116</cdr:x>
      <cdr:y>0.68753</cdr:y>
    </cdr:to>
    <cdr:sp macro="" textlink="">
      <cdr:nvSpPr>
        <cdr:cNvPr id="9" name="テキスト ボックス 1">
          <a:extLst xmlns:a="http://schemas.openxmlformats.org/drawingml/2006/main">
            <a:ext uri="{FF2B5EF4-FFF2-40B4-BE49-F238E27FC236}">
              <a16:creationId xmlns:a16="http://schemas.microsoft.com/office/drawing/2014/main" id="{92CDFE26-1A24-4000-B171-9C6318754937}"/>
            </a:ext>
          </a:extLst>
        </cdr:cNvPr>
        <cdr:cNvSpPr txBox="1"/>
      </cdr:nvSpPr>
      <cdr:spPr>
        <a:xfrm xmlns:a="http://schemas.openxmlformats.org/drawingml/2006/main" rot="16200000">
          <a:off x="-826709" y="3133460"/>
          <a:ext cx="2643051" cy="455416"/>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ja-JP" altLang="en-US" sz="1200"/>
            <a:t>（単位　百万トン</a:t>
          </a:r>
          <a:r>
            <a:rPr lang="en-US" altLang="ja-JP" sz="1200"/>
            <a:t>CO</a:t>
          </a:r>
          <a:r>
            <a:rPr lang="en-US" altLang="ja-JP" sz="1200" baseline="-25000"/>
            <a:t>2</a:t>
          </a:r>
          <a:r>
            <a:rPr lang="ja-JP" altLang="en-US" sz="1200"/>
            <a:t>）</a:t>
          </a:r>
        </a:p>
      </cdr:txBody>
    </cdr:sp>
  </cdr:relSizeAnchor>
  <cdr:relSizeAnchor xmlns:cdr="http://schemas.openxmlformats.org/drawingml/2006/chartDrawing">
    <cdr:from>
      <cdr:x>0.16031</cdr:x>
      <cdr:y>0.29787</cdr:y>
    </cdr:from>
    <cdr:to>
      <cdr:x>0.37379</cdr:x>
      <cdr:y>0.35013</cdr:y>
    </cdr:to>
    <cdr:sp macro="" textlink="">
      <cdr:nvSpPr>
        <cdr:cNvPr id="11" name="テキスト ボックス 4">
          <a:extLst xmlns:a="http://schemas.openxmlformats.org/drawingml/2006/main">
            <a:ext uri="{FF2B5EF4-FFF2-40B4-BE49-F238E27FC236}">
              <a16:creationId xmlns:a16="http://schemas.microsoft.com/office/drawing/2014/main" id="{630B769B-51A7-451A-9A43-637B7128832F}"/>
            </a:ext>
          </a:extLst>
        </cdr:cNvPr>
        <cdr:cNvSpPr txBox="1"/>
      </cdr:nvSpPr>
      <cdr:spPr>
        <a:xfrm xmlns:a="http://schemas.openxmlformats.org/drawingml/2006/main">
          <a:off x="1408993" y="2102642"/>
          <a:ext cx="1876334" cy="368897"/>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no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pPr algn="ctr"/>
          <a:r>
            <a:rPr kumimoji="1" lang="ja-JP" altLang="en-US" sz="1100">
              <a:solidFill>
                <a:srgbClr val="A8423F"/>
              </a:solidFill>
            </a:rPr>
            <a:t>産業部門</a:t>
          </a:r>
          <a:r>
            <a:rPr kumimoji="1" lang="ja-JP" altLang="en-US" sz="1000">
              <a:solidFill>
                <a:srgbClr val="A8423F"/>
              </a:solidFill>
            </a:rPr>
            <a:t>（工場等）</a:t>
          </a:r>
        </a:p>
      </cdr:txBody>
    </cdr:sp>
  </cdr:relSizeAnchor>
  <cdr:relSizeAnchor xmlns:cdr="http://schemas.openxmlformats.org/drawingml/2006/chartDrawing">
    <cdr:from>
      <cdr:x>0.17728</cdr:x>
      <cdr:y>0.47415</cdr:y>
    </cdr:from>
    <cdr:to>
      <cdr:x>0.38625</cdr:x>
      <cdr:y>0.53255</cdr:y>
    </cdr:to>
    <cdr:sp macro="" textlink="">
      <cdr:nvSpPr>
        <cdr:cNvPr id="12" name="テキスト ボックス 4">
          <a:extLst xmlns:a="http://schemas.openxmlformats.org/drawingml/2006/main">
            <a:ext uri="{FF2B5EF4-FFF2-40B4-BE49-F238E27FC236}">
              <a16:creationId xmlns:a16="http://schemas.microsoft.com/office/drawing/2014/main" id="{288C4780-7FB8-45BB-B70C-1598D8CE88AD}"/>
            </a:ext>
          </a:extLst>
        </cdr:cNvPr>
        <cdr:cNvSpPr txBox="1"/>
      </cdr:nvSpPr>
      <cdr:spPr>
        <a:xfrm xmlns:a="http://schemas.openxmlformats.org/drawingml/2006/main">
          <a:off x="1558162" y="3346974"/>
          <a:ext cx="1836695" cy="412239"/>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no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pPr algn="ctr"/>
          <a:r>
            <a:rPr kumimoji="1" lang="ja-JP" altLang="en-US" sz="1100">
              <a:solidFill>
                <a:srgbClr val="669900"/>
              </a:solidFill>
            </a:rPr>
            <a:t>運輸部門 </a:t>
          </a:r>
          <a:r>
            <a:rPr kumimoji="1" lang="ja-JP" altLang="en-US" sz="1000">
              <a:solidFill>
                <a:srgbClr val="669900"/>
              </a:solidFill>
            </a:rPr>
            <a:t>（自動車等）</a:t>
          </a:r>
          <a:r>
            <a:rPr kumimoji="1" lang="ja-JP" altLang="en-US" sz="1200">
              <a:solidFill>
                <a:srgbClr val="669900"/>
              </a:solidFill>
            </a:rPr>
            <a:t>　</a:t>
          </a:r>
        </a:p>
      </cdr:txBody>
    </cdr:sp>
  </cdr:relSizeAnchor>
  <cdr:relSizeAnchor xmlns:cdr="http://schemas.openxmlformats.org/drawingml/2006/chartDrawing">
    <cdr:from>
      <cdr:x>0.17131</cdr:x>
      <cdr:y>0.65724</cdr:y>
    </cdr:from>
    <cdr:to>
      <cdr:x>0.44025</cdr:x>
      <cdr:y>0.72193</cdr:y>
    </cdr:to>
    <cdr:sp macro="" textlink="">
      <cdr:nvSpPr>
        <cdr:cNvPr id="13" name="テキスト ボックス 4">
          <a:extLst xmlns:a="http://schemas.openxmlformats.org/drawingml/2006/main">
            <a:ext uri="{FF2B5EF4-FFF2-40B4-BE49-F238E27FC236}">
              <a16:creationId xmlns:a16="http://schemas.microsoft.com/office/drawing/2014/main" id="{B7F8474A-6CC8-4D98-A62B-F5BF9B5674B4}"/>
            </a:ext>
          </a:extLst>
        </cdr:cNvPr>
        <cdr:cNvSpPr txBox="1"/>
      </cdr:nvSpPr>
      <cdr:spPr>
        <a:xfrm xmlns:a="http://schemas.openxmlformats.org/drawingml/2006/main">
          <a:off x="1505690" y="4639362"/>
          <a:ext cx="2363787" cy="456639"/>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no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pPr algn="ctr">
            <a:lnSpc>
              <a:spcPts val="1500"/>
            </a:lnSpc>
          </a:pPr>
          <a:r>
            <a:rPr kumimoji="1" lang="ja-JP" altLang="en-US" sz="1100">
              <a:solidFill>
                <a:srgbClr val="666699"/>
              </a:solidFill>
            </a:rPr>
            <a:t>業務その他</a:t>
          </a:r>
          <a:r>
            <a:rPr kumimoji="1" lang="ja-JP" altLang="en-US" sz="1100">
              <a:solidFill>
                <a:srgbClr val="6E548D"/>
              </a:solidFill>
            </a:rPr>
            <a:t>部門</a:t>
          </a:r>
          <a:endParaRPr kumimoji="1" lang="en-US" altLang="ja-JP" sz="1100">
            <a:solidFill>
              <a:srgbClr val="6E548D"/>
            </a:solidFill>
          </a:endParaRPr>
        </a:p>
        <a:p xmlns:a="http://schemas.openxmlformats.org/drawingml/2006/main">
          <a:pPr algn="ctr">
            <a:lnSpc>
              <a:spcPts val="1500"/>
            </a:lnSpc>
          </a:pPr>
          <a:r>
            <a:rPr kumimoji="1" lang="ja-JP" altLang="en-US" sz="1000">
              <a:solidFill>
                <a:srgbClr val="666699"/>
              </a:solidFill>
            </a:rPr>
            <a:t>（商業・サービス・事業所等）</a:t>
          </a:r>
          <a:endParaRPr kumimoji="1" lang="en-US" altLang="ja-JP" sz="1000">
            <a:solidFill>
              <a:srgbClr val="666699"/>
            </a:solidFill>
          </a:endParaRPr>
        </a:p>
      </cdr:txBody>
    </cdr:sp>
  </cdr:relSizeAnchor>
  <cdr:relSizeAnchor xmlns:cdr="http://schemas.openxmlformats.org/drawingml/2006/chartDrawing">
    <cdr:from>
      <cdr:x>0.51313</cdr:x>
      <cdr:y>0.73163</cdr:y>
    </cdr:from>
    <cdr:to>
      <cdr:x>0.59963</cdr:x>
      <cdr:y>0.77017</cdr:y>
    </cdr:to>
    <cdr:sp macro="" textlink="">
      <cdr:nvSpPr>
        <cdr:cNvPr id="14" name="テキスト ボックス 4">
          <a:extLst xmlns:a="http://schemas.openxmlformats.org/drawingml/2006/main">
            <a:ext uri="{FF2B5EF4-FFF2-40B4-BE49-F238E27FC236}">
              <a16:creationId xmlns:a16="http://schemas.microsoft.com/office/drawing/2014/main" id="{F84337E7-7D91-4240-8A99-B2AE8E05F6F6}"/>
            </a:ext>
          </a:extLst>
        </cdr:cNvPr>
        <cdr:cNvSpPr txBox="1"/>
      </cdr:nvSpPr>
      <cdr:spPr>
        <a:xfrm xmlns:a="http://schemas.openxmlformats.org/drawingml/2006/main">
          <a:off x="4510040" y="5164483"/>
          <a:ext cx="760272" cy="272049"/>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no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pPr algn="ctr"/>
          <a:r>
            <a:rPr kumimoji="1" lang="ja-JP" altLang="en-US" sz="1100">
              <a:solidFill>
                <a:srgbClr val="3D96AE"/>
              </a:solidFill>
            </a:rPr>
            <a:t>家庭部門</a:t>
          </a:r>
        </a:p>
      </cdr:txBody>
    </cdr:sp>
  </cdr:relSizeAnchor>
  <cdr:relSizeAnchor xmlns:cdr="http://schemas.openxmlformats.org/drawingml/2006/chartDrawing">
    <cdr:from>
      <cdr:x>0.28894</cdr:x>
      <cdr:y>0.19362</cdr:y>
    </cdr:from>
    <cdr:to>
      <cdr:x>0.59581</cdr:x>
      <cdr:y>0.25111</cdr:y>
    </cdr:to>
    <cdr:sp macro="" textlink="">
      <cdr:nvSpPr>
        <cdr:cNvPr id="15" name="テキスト ボックス 4">
          <a:extLst xmlns:a="http://schemas.openxmlformats.org/drawingml/2006/main">
            <a:ext uri="{FF2B5EF4-FFF2-40B4-BE49-F238E27FC236}">
              <a16:creationId xmlns:a16="http://schemas.microsoft.com/office/drawing/2014/main" id="{AEB43960-641A-468C-90F5-AEB791975E66}"/>
            </a:ext>
          </a:extLst>
        </cdr:cNvPr>
        <cdr:cNvSpPr txBox="1"/>
      </cdr:nvSpPr>
      <cdr:spPr>
        <a:xfrm xmlns:a="http://schemas.openxmlformats.org/drawingml/2006/main">
          <a:off x="2556686" y="1274381"/>
          <a:ext cx="2715351" cy="378394"/>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no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pPr algn="ctr"/>
          <a:r>
            <a:rPr kumimoji="1" lang="ja-JP" altLang="en-US" sz="1100">
              <a:solidFill>
                <a:srgbClr val="4572A7"/>
              </a:solidFill>
            </a:rPr>
            <a:t>エネルギー転換部門</a:t>
          </a:r>
          <a:r>
            <a:rPr kumimoji="1" lang="ja-JP" altLang="en-US" sz="1000">
              <a:solidFill>
                <a:srgbClr val="4572A7"/>
              </a:solidFill>
            </a:rPr>
            <a:t>（製油所、発電所等）</a:t>
          </a:r>
        </a:p>
      </cdr:txBody>
    </cdr:sp>
  </cdr:relSizeAnchor>
  <cdr:relSizeAnchor xmlns:cdr="http://schemas.openxmlformats.org/drawingml/2006/chartDrawing">
    <cdr:from>
      <cdr:x>0.33577</cdr:x>
      <cdr:y>0.80378</cdr:y>
    </cdr:from>
    <cdr:to>
      <cdr:x>0.47082</cdr:x>
      <cdr:y>0.84484</cdr:y>
    </cdr:to>
    <cdr:sp macro="" textlink="">
      <cdr:nvSpPr>
        <cdr:cNvPr id="16" name="テキスト ボックス 1">
          <a:extLst xmlns:a="http://schemas.openxmlformats.org/drawingml/2006/main">
            <a:ext uri="{FF2B5EF4-FFF2-40B4-BE49-F238E27FC236}">
              <a16:creationId xmlns:a16="http://schemas.microsoft.com/office/drawing/2014/main" id="{CEDE7F61-C0C2-494E-8308-5CD614F037D8}"/>
            </a:ext>
          </a:extLst>
        </cdr:cNvPr>
        <cdr:cNvSpPr txBox="1"/>
      </cdr:nvSpPr>
      <cdr:spPr>
        <a:xfrm xmlns:a="http://schemas.openxmlformats.org/drawingml/2006/main">
          <a:off x="2951174" y="5239943"/>
          <a:ext cx="1186991" cy="267675"/>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no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pPr algn="l"/>
          <a:r>
            <a:rPr kumimoji="1" lang="ja-JP" altLang="en-US" sz="1100">
              <a:solidFill>
                <a:srgbClr val="8EA5CB"/>
              </a:solidFill>
            </a:rPr>
            <a:t>廃棄物（焼却等）</a:t>
          </a:r>
          <a:endParaRPr kumimoji="1" lang="ja-JP" altLang="en-US" sz="1100">
            <a:solidFill>
              <a:schemeClr val="accent1">
                <a:lumMod val="60000"/>
                <a:lumOff val="40000"/>
              </a:schemeClr>
            </a:solidFill>
          </a:endParaRPr>
        </a:p>
      </cdr:txBody>
    </cdr:sp>
  </cdr:relSizeAnchor>
  <cdr:relSizeAnchor xmlns:cdr="http://schemas.openxmlformats.org/drawingml/2006/chartDrawing">
    <cdr:from>
      <cdr:x>0.13603</cdr:x>
      <cdr:y>0.76945</cdr:y>
    </cdr:from>
    <cdr:to>
      <cdr:x>0.38198</cdr:x>
      <cdr:y>0.8074</cdr:y>
    </cdr:to>
    <cdr:sp macro="" textlink="">
      <cdr:nvSpPr>
        <cdr:cNvPr id="17" name="テキスト ボックス 1">
          <a:extLst xmlns:a="http://schemas.openxmlformats.org/drawingml/2006/main">
            <a:ext uri="{FF2B5EF4-FFF2-40B4-BE49-F238E27FC236}">
              <a16:creationId xmlns:a16="http://schemas.microsoft.com/office/drawing/2014/main" id="{1D4C1020-68FB-4862-8406-0A1805FF86FD}"/>
            </a:ext>
          </a:extLst>
        </cdr:cNvPr>
        <cdr:cNvSpPr txBox="1"/>
      </cdr:nvSpPr>
      <cdr:spPr>
        <a:xfrm xmlns:a="http://schemas.openxmlformats.org/drawingml/2006/main">
          <a:off x="1195585" y="5431470"/>
          <a:ext cx="2161721" cy="267884"/>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no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pPr algn="ctr"/>
          <a:r>
            <a:rPr kumimoji="1" lang="ja-JP" altLang="en-US" sz="1100">
              <a:solidFill>
                <a:srgbClr val="F79646"/>
              </a:solidFill>
            </a:rPr>
            <a:t>工業プロセス及び製品の使用</a:t>
          </a:r>
        </a:p>
      </cdr:txBody>
    </cdr:sp>
  </cdr:relSizeAnchor>
  <cdr:relSizeAnchor xmlns:cdr="http://schemas.openxmlformats.org/drawingml/2006/chartDrawing">
    <cdr:from>
      <cdr:x>0.78588</cdr:x>
      <cdr:y>0.19369</cdr:y>
    </cdr:from>
    <cdr:to>
      <cdr:x>0.94198</cdr:x>
      <cdr:y>0.25392</cdr:y>
    </cdr:to>
    <cdr:sp macro="" textlink="">
      <cdr:nvSpPr>
        <cdr:cNvPr id="27" name="テキスト ボックス 1">
          <a:extLst xmlns:a="http://schemas.openxmlformats.org/drawingml/2006/main">
            <a:ext uri="{FF2B5EF4-FFF2-40B4-BE49-F238E27FC236}">
              <a16:creationId xmlns:a16="http://schemas.microsoft.com/office/drawing/2014/main" id="{8D5BE5D7-81E5-409D-AE0D-74A5F1CB3ED2}"/>
            </a:ext>
          </a:extLst>
        </cdr:cNvPr>
        <cdr:cNvSpPr txBox="1"/>
      </cdr:nvSpPr>
      <cdr:spPr>
        <a:xfrm xmlns:a="http://schemas.openxmlformats.org/drawingml/2006/main">
          <a:off x="6965334" y="1262895"/>
          <a:ext cx="1383560" cy="392703"/>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no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pPr algn="ctr"/>
          <a:r>
            <a:rPr kumimoji="1" lang="ja-JP" altLang="en-US" sz="1100">
              <a:solidFill>
                <a:schemeClr val="bg2">
                  <a:lumMod val="10000"/>
                </a:schemeClr>
              </a:solidFill>
            </a:rPr>
            <a:t>　</a:t>
          </a:r>
          <a:r>
            <a:rPr kumimoji="1" lang="en-US" altLang="ja-JP" sz="1100">
              <a:solidFill>
                <a:schemeClr val="tx1"/>
              </a:solidFill>
              <a:effectLst/>
              <a:latin typeface="+mn-lt"/>
              <a:ea typeface="+mn-ea"/>
              <a:cs typeface="+mn-cs"/>
            </a:rPr>
            <a:t> &lt;2013</a:t>
          </a:r>
          <a:r>
            <a:rPr kumimoji="1" lang="ja-JP" altLang="ja-JP" sz="1100">
              <a:solidFill>
                <a:schemeClr val="tx1"/>
              </a:solidFill>
              <a:effectLst/>
              <a:latin typeface="+mn-lt"/>
              <a:ea typeface="+mn-ea"/>
              <a:cs typeface="+mn-cs"/>
            </a:rPr>
            <a:t>年度比</a:t>
          </a:r>
          <a:r>
            <a:rPr kumimoji="1" lang="en-US" altLang="ja-JP" sz="1100">
              <a:solidFill>
                <a:schemeClr val="tx1"/>
              </a:solidFill>
              <a:effectLst/>
              <a:latin typeface="+mn-lt"/>
              <a:ea typeface="+mn-ea"/>
              <a:cs typeface="+mn-cs"/>
            </a:rPr>
            <a:t>&gt;</a:t>
          </a:r>
        </a:p>
        <a:p xmlns:a="http://schemas.openxmlformats.org/drawingml/2006/main">
          <a:pPr algn="ctr"/>
          <a:r>
            <a:rPr kumimoji="1" lang="ja-JP" altLang="ja-JP" sz="1100">
              <a:solidFill>
                <a:schemeClr val="tx1"/>
              </a:solidFill>
              <a:effectLst/>
              <a:latin typeface="+mn-lt"/>
              <a:ea typeface="+mn-ea"/>
              <a:cs typeface="+mn-cs"/>
            </a:rPr>
            <a:t>　（</a:t>
          </a:r>
          <a:r>
            <a:rPr kumimoji="1" lang="en-US" altLang="ja-JP" sz="1100">
              <a:solidFill>
                <a:schemeClr val="tx1"/>
              </a:solidFill>
              <a:effectLst/>
              <a:latin typeface="+mn-lt"/>
              <a:ea typeface="+mn-ea"/>
              <a:cs typeface="+mn-cs"/>
            </a:rPr>
            <a:t>2005</a:t>
          </a:r>
          <a:r>
            <a:rPr kumimoji="1" lang="ja-JP" altLang="ja-JP" sz="1100">
              <a:solidFill>
                <a:schemeClr val="tx1"/>
              </a:solidFill>
              <a:effectLst/>
              <a:latin typeface="+mn-lt"/>
              <a:ea typeface="+mn-ea"/>
              <a:cs typeface="+mn-cs"/>
            </a:rPr>
            <a:t>年度比）</a:t>
          </a:r>
          <a:r>
            <a:rPr kumimoji="1" lang="ja-JP" altLang="ja-JP" sz="1050">
              <a:solidFill>
                <a:schemeClr val="tx1"/>
              </a:solidFill>
              <a:effectLst/>
              <a:latin typeface="+mn-lt"/>
              <a:ea typeface="+mn-ea"/>
              <a:cs typeface="+mn-cs"/>
            </a:rPr>
            <a:t>　</a:t>
          </a:r>
          <a:endParaRPr lang="ja-JP" altLang="ja-JP" sz="1050">
            <a:effectLst/>
          </a:endParaRPr>
        </a:p>
      </cdr:txBody>
    </cdr:sp>
  </cdr:relSizeAnchor>
  <cdr:relSizeAnchor xmlns:cdr="http://schemas.openxmlformats.org/drawingml/2006/chartDrawing">
    <cdr:from>
      <cdr:x>0.15653</cdr:x>
      <cdr:y>0.80914</cdr:y>
    </cdr:from>
    <cdr:to>
      <cdr:x>0.33041</cdr:x>
      <cdr:y>0.83981</cdr:y>
    </cdr:to>
    <cdr:sp macro="" textlink="">
      <cdr:nvSpPr>
        <cdr:cNvPr id="2" name="テキスト ボックス 1">
          <a:extLst xmlns:a="http://schemas.openxmlformats.org/drawingml/2006/main">
            <a:ext uri="{FF2B5EF4-FFF2-40B4-BE49-F238E27FC236}">
              <a16:creationId xmlns:a16="http://schemas.microsoft.com/office/drawing/2014/main" id="{890C1CB3-2D85-41ED-BF5C-142975339F9C}"/>
            </a:ext>
          </a:extLst>
        </cdr:cNvPr>
        <cdr:cNvSpPr txBox="1"/>
      </cdr:nvSpPr>
      <cdr:spPr>
        <a:xfrm xmlns:a="http://schemas.openxmlformats.org/drawingml/2006/main">
          <a:off x="1386835" y="5275609"/>
          <a:ext cx="1540563" cy="19997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ja-JP" altLang="en-US" sz="1100">
              <a:solidFill>
                <a:srgbClr val="4A452A"/>
              </a:solidFill>
            </a:rPr>
            <a:t>その他（農業・間接</a:t>
          </a:r>
          <a:r>
            <a:rPr lang="en-US" altLang="ja-JP" sz="1100">
              <a:solidFill>
                <a:srgbClr val="4A452A"/>
              </a:solidFill>
            </a:rPr>
            <a:t>CO2</a:t>
          </a:r>
          <a:r>
            <a:rPr lang="ja-JP" altLang="en-US" sz="1100">
              <a:solidFill>
                <a:srgbClr val="4A452A"/>
              </a:solidFill>
            </a:rPr>
            <a:t>等）</a:t>
          </a:r>
        </a:p>
      </cdr:txBody>
    </cdr:sp>
  </cdr:relSizeAnchor>
  <cdr:relSizeAnchor xmlns:cdr="http://schemas.openxmlformats.org/drawingml/2006/chartDrawing">
    <cdr:from>
      <cdr:x>0.69675</cdr:x>
      <cdr:y>0.28988</cdr:y>
    </cdr:from>
    <cdr:to>
      <cdr:x>0.94995</cdr:x>
      <cdr:y>0.40005</cdr:y>
    </cdr:to>
    <cdr:sp macro="" textlink="">
      <cdr:nvSpPr>
        <cdr:cNvPr id="3" name="テキスト ボックス 2">
          <a:extLst xmlns:a="http://schemas.openxmlformats.org/drawingml/2006/main">
            <a:ext uri="{FF2B5EF4-FFF2-40B4-BE49-F238E27FC236}">
              <a16:creationId xmlns:a16="http://schemas.microsoft.com/office/drawing/2014/main" id="{87954695-BFFA-40C6-B3C7-B20FB26B1B05}"/>
            </a:ext>
          </a:extLst>
        </cdr:cNvPr>
        <cdr:cNvSpPr txBox="1"/>
      </cdr:nvSpPr>
      <cdr:spPr>
        <a:xfrm xmlns:a="http://schemas.openxmlformats.org/drawingml/2006/main">
          <a:off x="6196757" y="1905708"/>
          <a:ext cx="2251917" cy="72426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ja-JP" altLang="en-US" sz="1100"/>
        </a:p>
      </cdr:txBody>
    </cdr:sp>
  </cdr:relSizeAnchor>
  <cdr:relSizeAnchor xmlns:cdr="http://schemas.openxmlformats.org/drawingml/2006/chartDrawing">
    <cdr:from>
      <cdr:x>0.80911</cdr:x>
      <cdr:y>0.24204</cdr:y>
    </cdr:from>
    <cdr:to>
      <cdr:x>0.95681</cdr:x>
      <cdr:y>0.30037</cdr:y>
    </cdr:to>
    <cdr:sp macro="" textlink="">
      <cdr:nvSpPr>
        <cdr:cNvPr id="4" name="テキスト ボックス 3">
          <a:extLst xmlns:a="http://schemas.openxmlformats.org/drawingml/2006/main">
            <a:ext uri="{FF2B5EF4-FFF2-40B4-BE49-F238E27FC236}">
              <a16:creationId xmlns:a16="http://schemas.microsoft.com/office/drawing/2014/main" id="{BA0569FB-6286-42AE-8E83-A36A9EA9068D}"/>
            </a:ext>
          </a:extLst>
        </cdr:cNvPr>
        <cdr:cNvSpPr txBox="1"/>
      </cdr:nvSpPr>
      <cdr:spPr>
        <a:xfrm xmlns:a="http://schemas.openxmlformats.org/drawingml/2006/main">
          <a:off x="7111489" y="1708503"/>
          <a:ext cx="1298175" cy="41174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ja-JP" altLang="en-US" sz="1100"/>
        </a:p>
      </cdr:txBody>
    </cdr:sp>
  </cdr:relSizeAnchor>
</c:userShapes>
</file>

<file path=xl/drawings/drawing8.xml><?xml version="1.0" encoding="utf-8"?>
<xdr:wsDr xmlns:xdr="http://schemas.openxmlformats.org/drawingml/2006/spreadsheetDrawing" xmlns:a="http://schemas.openxmlformats.org/drawingml/2006/main">
  <xdr:twoCellAnchor editAs="oneCell">
    <xdr:from>
      <xdr:col>60</xdr:col>
      <xdr:colOff>230779</xdr:colOff>
      <xdr:row>3</xdr:row>
      <xdr:rowOff>24032</xdr:rowOff>
    </xdr:from>
    <xdr:to>
      <xdr:col>74</xdr:col>
      <xdr:colOff>328485</xdr:colOff>
      <xdr:row>39</xdr:row>
      <xdr:rowOff>55313</xdr:rowOff>
    </xdr:to>
    <xdr:graphicFrame macro="">
      <xdr:nvGraphicFramePr>
        <xdr:cNvPr id="10743168" name="グラフ 3">
          <a:extLst>
            <a:ext uri="{FF2B5EF4-FFF2-40B4-BE49-F238E27FC236}">
              <a16:creationId xmlns:a16="http://schemas.microsoft.com/office/drawing/2014/main" id="{00000000-0008-0000-0400-000080EDA3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c:userShapes xmlns:c="http://schemas.openxmlformats.org/drawingml/2006/chart">
  <cdr:relSizeAnchor xmlns:cdr="http://schemas.openxmlformats.org/drawingml/2006/chartDrawing">
    <cdr:from>
      <cdr:x>0.10457</cdr:x>
      <cdr:y>0.91605</cdr:y>
    </cdr:from>
    <cdr:to>
      <cdr:x>0.72467</cdr:x>
      <cdr:y>0.96584</cdr:y>
    </cdr:to>
    <cdr:sp macro="" textlink="">
      <cdr:nvSpPr>
        <cdr:cNvPr id="8" name="テキスト ボックス 7">
          <a:extLst xmlns:a="http://schemas.openxmlformats.org/drawingml/2006/main">
            <a:ext uri="{FF2B5EF4-FFF2-40B4-BE49-F238E27FC236}">
              <a16:creationId xmlns:a16="http://schemas.microsoft.com/office/drawing/2014/main" id="{9415FC45-0599-4E44-A911-275F0BEA5193}"/>
            </a:ext>
          </a:extLst>
        </cdr:cNvPr>
        <cdr:cNvSpPr txBox="1"/>
      </cdr:nvSpPr>
      <cdr:spPr>
        <a:xfrm xmlns:a="http://schemas.openxmlformats.org/drawingml/2006/main">
          <a:off x="919430" y="6454783"/>
          <a:ext cx="5452386" cy="350835"/>
        </a:xfrm>
        <a:prstGeom xmlns:a="http://schemas.openxmlformats.org/drawingml/2006/main" prst="rect">
          <a:avLst/>
        </a:prstGeom>
      </cdr:spPr>
      <cdr:txBody>
        <a:bodyPr xmlns:a="http://schemas.openxmlformats.org/drawingml/2006/main" wrap="none" rtlCol="0"/>
        <a:lstStyle xmlns:a="http://schemas.openxmlformats.org/drawingml/2006/main"/>
        <a:p xmlns:a="http://schemas.openxmlformats.org/drawingml/2006/main">
          <a:pPr algn="ctr"/>
          <a:r>
            <a:rPr lang="ja-JP" altLang="en-US" sz="1200"/>
            <a:t>（年度）</a:t>
          </a:r>
        </a:p>
      </cdr:txBody>
    </cdr:sp>
  </cdr:relSizeAnchor>
  <cdr:relSizeAnchor xmlns:cdr="http://schemas.openxmlformats.org/drawingml/2006/chartDrawing">
    <cdr:from>
      <cdr:x>0.02631</cdr:x>
      <cdr:y>0.29947</cdr:y>
    </cdr:from>
    <cdr:to>
      <cdr:x>0.07116</cdr:x>
      <cdr:y>0.68753</cdr:y>
    </cdr:to>
    <cdr:sp macro="" textlink="">
      <cdr:nvSpPr>
        <cdr:cNvPr id="9" name="テキスト ボックス 1">
          <a:extLst xmlns:a="http://schemas.openxmlformats.org/drawingml/2006/main">
            <a:ext uri="{FF2B5EF4-FFF2-40B4-BE49-F238E27FC236}">
              <a16:creationId xmlns:a16="http://schemas.microsoft.com/office/drawing/2014/main" id="{92CDFE26-1A24-4000-B171-9C6318754937}"/>
            </a:ext>
          </a:extLst>
        </cdr:cNvPr>
        <cdr:cNvSpPr txBox="1"/>
      </cdr:nvSpPr>
      <cdr:spPr>
        <a:xfrm xmlns:a="http://schemas.openxmlformats.org/drawingml/2006/main" rot="16200000">
          <a:off x="-826709" y="3133460"/>
          <a:ext cx="2643051" cy="455416"/>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ja-JP" altLang="en-US" sz="1200"/>
            <a:t>（単位　百万トン</a:t>
          </a:r>
          <a:r>
            <a:rPr lang="en-US" altLang="ja-JP" sz="1200"/>
            <a:t>CO</a:t>
          </a:r>
          <a:r>
            <a:rPr lang="en-US" altLang="ja-JP" sz="1200" baseline="-25000"/>
            <a:t>2</a:t>
          </a:r>
          <a:r>
            <a:rPr lang="ja-JP" altLang="en-US" sz="1200"/>
            <a:t>）</a:t>
          </a:r>
        </a:p>
      </cdr:txBody>
    </cdr:sp>
  </cdr:relSizeAnchor>
  <cdr:relSizeAnchor xmlns:cdr="http://schemas.openxmlformats.org/drawingml/2006/chartDrawing">
    <cdr:from>
      <cdr:x>0.22798</cdr:x>
      <cdr:y>0.17529</cdr:y>
    </cdr:from>
    <cdr:to>
      <cdr:x>0.42566</cdr:x>
      <cdr:y>0.22755</cdr:y>
    </cdr:to>
    <cdr:sp macro="" textlink="">
      <cdr:nvSpPr>
        <cdr:cNvPr id="11" name="テキスト ボックス 4">
          <a:extLst xmlns:a="http://schemas.openxmlformats.org/drawingml/2006/main">
            <a:ext uri="{FF2B5EF4-FFF2-40B4-BE49-F238E27FC236}">
              <a16:creationId xmlns:a16="http://schemas.microsoft.com/office/drawing/2014/main" id="{630B769B-51A7-451A-9A43-637B7128832F}"/>
            </a:ext>
          </a:extLst>
        </cdr:cNvPr>
        <cdr:cNvSpPr txBox="1"/>
      </cdr:nvSpPr>
      <cdr:spPr>
        <a:xfrm xmlns:a="http://schemas.openxmlformats.org/drawingml/2006/main">
          <a:off x="2035382" y="1159285"/>
          <a:ext cx="1764907" cy="345623"/>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no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pPr algn="ctr"/>
          <a:r>
            <a:rPr kumimoji="1" lang="ja-JP" altLang="en-US" sz="1100">
              <a:solidFill>
                <a:srgbClr val="A8423F"/>
              </a:solidFill>
            </a:rPr>
            <a:t>産業部門</a:t>
          </a:r>
          <a:r>
            <a:rPr kumimoji="1" lang="ja-JP" altLang="en-US" sz="1000">
              <a:solidFill>
                <a:srgbClr val="A8423F"/>
              </a:solidFill>
            </a:rPr>
            <a:t>（工場等）</a:t>
          </a:r>
        </a:p>
      </cdr:txBody>
    </cdr:sp>
  </cdr:relSizeAnchor>
  <cdr:relSizeAnchor xmlns:cdr="http://schemas.openxmlformats.org/drawingml/2006/chartDrawing">
    <cdr:from>
      <cdr:x>0.2016</cdr:x>
      <cdr:y>0.47069</cdr:y>
    </cdr:from>
    <cdr:to>
      <cdr:x>0.4365</cdr:x>
      <cdr:y>0.52909</cdr:y>
    </cdr:to>
    <cdr:sp macro="" textlink="">
      <cdr:nvSpPr>
        <cdr:cNvPr id="12" name="テキスト ボックス 4">
          <a:extLst xmlns:a="http://schemas.openxmlformats.org/drawingml/2006/main">
            <a:ext uri="{FF2B5EF4-FFF2-40B4-BE49-F238E27FC236}">
              <a16:creationId xmlns:a16="http://schemas.microsoft.com/office/drawing/2014/main" id="{288C4780-7FB8-45BB-B70C-1598D8CE88AD}"/>
            </a:ext>
          </a:extLst>
        </cdr:cNvPr>
        <cdr:cNvSpPr txBox="1"/>
      </cdr:nvSpPr>
      <cdr:spPr>
        <a:xfrm xmlns:a="http://schemas.openxmlformats.org/drawingml/2006/main">
          <a:off x="1772570" y="3316589"/>
          <a:ext cx="2065407" cy="411504"/>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no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pPr algn="ctr"/>
          <a:r>
            <a:rPr kumimoji="1" lang="ja-JP" altLang="en-US" sz="1100">
              <a:solidFill>
                <a:srgbClr val="86A44A"/>
              </a:solidFill>
            </a:rPr>
            <a:t>運輸部門 </a:t>
          </a:r>
          <a:r>
            <a:rPr kumimoji="1" lang="ja-JP" altLang="en-US" sz="1000">
              <a:solidFill>
                <a:srgbClr val="86A44A"/>
              </a:solidFill>
            </a:rPr>
            <a:t>（自動車等）</a:t>
          </a:r>
          <a:r>
            <a:rPr kumimoji="1" lang="ja-JP" altLang="en-US" sz="1200">
              <a:solidFill>
                <a:srgbClr val="86A44A"/>
              </a:solidFill>
            </a:rPr>
            <a:t>　</a:t>
          </a:r>
        </a:p>
      </cdr:txBody>
    </cdr:sp>
  </cdr:relSizeAnchor>
  <cdr:relSizeAnchor xmlns:cdr="http://schemas.openxmlformats.org/drawingml/2006/chartDrawing">
    <cdr:from>
      <cdr:x>0.09418</cdr:x>
      <cdr:y>0.56511</cdr:y>
    </cdr:from>
    <cdr:to>
      <cdr:x>0.31821</cdr:x>
      <cdr:y>0.6298</cdr:y>
    </cdr:to>
    <cdr:sp macro="" textlink="">
      <cdr:nvSpPr>
        <cdr:cNvPr id="13" name="テキスト ボックス 4">
          <a:extLst xmlns:a="http://schemas.openxmlformats.org/drawingml/2006/main">
            <a:ext uri="{FF2B5EF4-FFF2-40B4-BE49-F238E27FC236}">
              <a16:creationId xmlns:a16="http://schemas.microsoft.com/office/drawing/2014/main" id="{B7F8474A-6CC8-4D98-A62B-F5BF9B5674B4}"/>
            </a:ext>
          </a:extLst>
        </cdr:cNvPr>
        <cdr:cNvSpPr txBox="1"/>
      </cdr:nvSpPr>
      <cdr:spPr>
        <a:xfrm xmlns:a="http://schemas.openxmlformats.org/drawingml/2006/main">
          <a:off x="828135" y="3981917"/>
          <a:ext cx="1969830" cy="455825"/>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no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pPr algn="ctr">
            <a:lnSpc>
              <a:spcPts val="1500"/>
            </a:lnSpc>
          </a:pPr>
          <a:r>
            <a:rPr kumimoji="1" lang="ja-JP" altLang="en-US" sz="1100">
              <a:solidFill>
                <a:srgbClr val="6E548D"/>
              </a:solidFill>
            </a:rPr>
            <a:t>業務その他部門</a:t>
          </a:r>
          <a:endParaRPr kumimoji="1" lang="en-US" altLang="ja-JP" sz="1100">
            <a:solidFill>
              <a:srgbClr val="6E548D"/>
            </a:solidFill>
          </a:endParaRPr>
        </a:p>
        <a:p xmlns:a="http://schemas.openxmlformats.org/drawingml/2006/main">
          <a:pPr algn="ctr">
            <a:lnSpc>
              <a:spcPts val="1500"/>
            </a:lnSpc>
          </a:pPr>
          <a:r>
            <a:rPr kumimoji="1" lang="ja-JP" altLang="en-US" sz="1000">
              <a:solidFill>
                <a:srgbClr val="6E548D"/>
              </a:solidFill>
            </a:rPr>
            <a:t>（商業・サービス・事業所等）</a:t>
          </a:r>
          <a:endParaRPr kumimoji="1" lang="en-US" altLang="ja-JP" sz="1000">
            <a:solidFill>
              <a:srgbClr val="6E548D"/>
            </a:solidFill>
          </a:endParaRPr>
        </a:p>
      </cdr:txBody>
    </cdr:sp>
  </cdr:relSizeAnchor>
  <cdr:relSizeAnchor xmlns:cdr="http://schemas.openxmlformats.org/drawingml/2006/chartDrawing">
    <cdr:from>
      <cdr:x>0.40912</cdr:x>
      <cdr:y>0.59912</cdr:y>
    </cdr:from>
    <cdr:to>
      <cdr:x>0.49562</cdr:x>
      <cdr:y>0.63767</cdr:y>
    </cdr:to>
    <cdr:sp macro="" textlink="">
      <cdr:nvSpPr>
        <cdr:cNvPr id="14" name="テキスト ボックス 4">
          <a:extLst xmlns:a="http://schemas.openxmlformats.org/drawingml/2006/main">
            <a:ext uri="{FF2B5EF4-FFF2-40B4-BE49-F238E27FC236}">
              <a16:creationId xmlns:a16="http://schemas.microsoft.com/office/drawing/2014/main" id="{F84337E7-7D91-4240-8A99-B2AE8E05F6F6}"/>
            </a:ext>
          </a:extLst>
        </cdr:cNvPr>
        <cdr:cNvSpPr txBox="1"/>
      </cdr:nvSpPr>
      <cdr:spPr>
        <a:xfrm xmlns:a="http://schemas.openxmlformats.org/drawingml/2006/main">
          <a:off x="3597274" y="4221603"/>
          <a:ext cx="760569" cy="271635"/>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no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pPr algn="ctr"/>
          <a:r>
            <a:rPr kumimoji="1" lang="ja-JP" altLang="en-US" sz="1100">
              <a:solidFill>
                <a:srgbClr val="3D96AE"/>
              </a:solidFill>
            </a:rPr>
            <a:t>家庭部門</a:t>
          </a:r>
        </a:p>
      </cdr:txBody>
    </cdr:sp>
  </cdr:relSizeAnchor>
  <cdr:relSizeAnchor xmlns:cdr="http://schemas.openxmlformats.org/drawingml/2006/chartDrawing">
    <cdr:from>
      <cdr:x>0.14818</cdr:x>
      <cdr:y>0.66432</cdr:y>
    </cdr:from>
    <cdr:to>
      <cdr:x>0.4041</cdr:x>
      <cdr:y>0.72181</cdr:y>
    </cdr:to>
    <cdr:sp macro="" textlink="">
      <cdr:nvSpPr>
        <cdr:cNvPr id="15" name="テキスト ボックス 4">
          <a:extLst xmlns:a="http://schemas.openxmlformats.org/drawingml/2006/main">
            <a:ext uri="{FF2B5EF4-FFF2-40B4-BE49-F238E27FC236}">
              <a16:creationId xmlns:a16="http://schemas.microsoft.com/office/drawing/2014/main" id="{AEB43960-641A-468C-90F5-AEB791975E66}"/>
            </a:ext>
          </a:extLst>
        </cdr:cNvPr>
        <cdr:cNvSpPr txBox="1"/>
      </cdr:nvSpPr>
      <cdr:spPr>
        <a:xfrm xmlns:a="http://schemas.openxmlformats.org/drawingml/2006/main">
          <a:off x="1302936" y="4680995"/>
          <a:ext cx="2250230" cy="405092"/>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no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pPr algn="ctr"/>
          <a:r>
            <a:rPr kumimoji="1" lang="ja-JP" altLang="en-US" sz="1100">
              <a:solidFill>
                <a:srgbClr val="4572A7"/>
              </a:solidFill>
            </a:rPr>
            <a:t>エネルギー転換部門</a:t>
          </a:r>
          <a:br>
            <a:rPr kumimoji="1" lang="en-US" altLang="ja-JP" sz="1200">
              <a:solidFill>
                <a:srgbClr val="4572A7"/>
              </a:solidFill>
            </a:rPr>
          </a:br>
          <a:r>
            <a:rPr kumimoji="1" lang="ja-JP" altLang="en-US" sz="1000">
              <a:solidFill>
                <a:srgbClr val="4572A7"/>
              </a:solidFill>
            </a:rPr>
            <a:t>（</a:t>
          </a:r>
          <a:r>
            <a:rPr lang="ja-JP" altLang="ja-JP" sz="1100">
              <a:solidFill>
                <a:srgbClr val="4572A7"/>
              </a:solidFill>
              <a:effectLst/>
              <a:latin typeface="+mn-lt"/>
              <a:ea typeface="+mn-ea"/>
              <a:cs typeface="+mn-cs"/>
            </a:rPr>
            <a:t>電気熱配分統計誤差除く</a:t>
          </a:r>
          <a:r>
            <a:rPr kumimoji="1" lang="ja-JP" altLang="en-US" sz="1000">
              <a:solidFill>
                <a:srgbClr val="4572A7"/>
              </a:solidFill>
            </a:rPr>
            <a:t>）</a:t>
          </a:r>
        </a:p>
      </cdr:txBody>
    </cdr:sp>
  </cdr:relSizeAnchor>
  <cdr:relSizeAnchor xmlns:cdr="http://schemas.openxmlformats.org/drawingml/2006/chartDrawing">
    <cdr:from>
      <cdr:x>0.13062</cdr:x>
      <cdr:y>0.78618</cdr:y>
    </cdr:from>
    <cdr:to>
      <cdr:x>0.29988</cdr:x>
      <cdr:y>0.82724</cdr:y>
    </cdr:to>
    <cdr:sp macro="" textlink="">
      <cdr:nvSpPr>
        <cdr:cNvPr id="16" name="テキスト ボックス 1">
          <a:extLst xmlns:a="http://schemas.openxmlformats.org/drawingml/2006/main">
            <a:ext uri="{FF2B5EF4-FFF2-40B4-BE49-F238E27FC236}">
              <a16:creationId xmlns:a16="http://schemas.microsoft.com/office/drawing/2014/main" id="{CEDE7F61-C0C2-494E-8308-5CD614F037D8}"/>
            </a:ext>
          </a:extLst>
        </cdr:cNvPr>
        <cdr:cNvSpPr txBox="1"/>
      </cdr:nvSpPr>
      <cdr:spPr>
        <a:xfrm xmlns:a="http://schemas.openxmlformats.org/drawingml/2006/main">
          <a:off x="1148462" y="5539655"/>
          <a:ext cx="1488312" cy="289321"/>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no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pPr algn="l"/>
          <a:r>
            <a:rPr kumimoji="1" lang="ja-JP" altLang="en-US" sz="1100">
              <a:solidFill>
                <a:srgbClr val="8EA5CB"/>
              </a:solidFill>
            </a:rPr>
            <a:t>廃棄物（焼却等）</a:t>
          </a:r>
        </a:p>
      </cdr:txBody>
    </cdr:sp>
  </cdr:relSizeAnchor>
  <cdr:relSizeAnchor xmlns:cdr="http://schemas.openxmlformats.org/drawingml/2006/chartDrawing">
    <cdr:from>
      <cdr:x>0.44274</cdr:x>
      <cdr:y>0.73428</cdr:y>
    </cdr:from>
    <cdr:to>
      <cdr:x>0.70142</cdr:x>
      <cdr:y>0.77223</cdr:y>
    </cdr:to>
    <cdr:sp macro="" textlink="">
      <cdr:nvSpPr>
        <cdr:cNvPr id="17" name="テキスト ボックス 1">
          <a:extLst xmlns:a="http://schemas.openxmlformats.org/drawingml/2006/main">
            <a:ext uri="{FF2B5EF4-FFF2-40B4-BE49-F238E27FC236}">
              <a16:creationId xmlns:a16="http://schemas.microsoft.com/office/drawing/2014/main" id="{1D4C1020-68FB-4862-8406-0A1805FF86FD}"/>
            </a:ext>
          </a:extLst>
        </cdr:cNvPr>
        <cdr:cNvSpPr txBox="1"/>
      </cdr:nvSpPr>
      <cdr:spPr>
        <a:xfrm xmlns:a="http://schemas.openxmlformats.org/drawingml/2006/main">
          <a:off x="3892885" y="5173982"/>
          <a:ext cx="2274498" cy="267407"/>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no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pPr algn="ctr"/>
          <a:r>
            <a:rPr kumimoji="1" lang="ja-JP" altLang="en-US" sz="1100">
              <a:solidFill>
                <a:srgbClr val="F79646"/>
              </a:solidFill>
            </a:rPr>
            <a:t>工業プロセス及び製品の使用</a:t>
          </a:r>
        </a:p>
      </cdr:txBody>
    </cdr:sp>
  </cdr:relSizeAnchor>
  <cdr:relSizeAnchor xmlns:cdr="http://schemas.openxmlformats.org/drawingml/2006/chartDrawing">
    <cdr:from>
      <cdr:x>0.76864</cdr:x>
      <cdr:y>0.24572</cdr:y>
    </cdr:from>
    <cdr:to>
      <cdr:x>0.92227</cdr:x>
      <cdr:y>0.29926</cdr:y>
    </cdr:to>
    <cdr:sp macro="" textlink="">
      <cdr:nvSpPr>
        <cdr:cNvPr id="27" name="テキスト ボックス 1">
          <a:extLst xmlns:a="http://schemas.openxmlformats.org/drawingml/2006/main">
            <a:ext uri="{FF2B5EF4-FFF2-40B4-BE49-F238E27FC236}">
              <a16:creationId xmlns:a16="http://schemas.microsoft.com/office/drawing/2014/main" id="{8D5BE5D7-81E5-409D-AE0D-74A5F1CB3ED2}"/>
            </a:ext>
          </a:extLst>
        </cdr:cNvPr>
        <cdr:cNvSpPr txBox="1"/>
      </cdr:nvSpPr>
      <cdr:spPr>
        <a:xfrm xmlns:a="http://schemas.openxmlformats.org/drawingml/2006/main">
          <a:off x="6877252" y="1639594"/>
          <a:ext cx="1374551" cy="357251"/>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no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pPr algn="ctr"/>
          <a:r>
            <a:rPr kumimoji="1" lang="ja-JP" altLang="en-US" sz="1100">
              <a:solidFill>
                <a:schemeClr val="bg2">
                  <a:lumMod val="10000"/>
                </a:schemeClr>
              </a:solidFill>
              <a:latin typeface="+mn-ea"/>
              <a:ea typeface="+mn-ea"/>
            </a:rPr>
            <a:t>　</a:t>
          </a:r>
          <a:r>
            <a:rPr kumimoji="1" lang="en-US" altLang="ja-JP" sz="1100">
              <a:solidFill>
                <a:schemeClr val="bg2">
                  <a:lumMod val="10000"/>
                </a:schemeClr>
              </a:solidFill>
              <a:latin typeface="+mn-ea"/>
              <a:ea typeface="+mn-ea"/>
            </a:rPr>
            <a:t> &lt;2013</a:t>
          </a:r>
          <a:r>
            <a:rPr kumimoji="1" lang="ja-JP" altLang="en-US" sz="1100">
              <a:solidFill>
                <a:schemeClr val="bg2">
                  <a:lumMod val="10000"/>
                </a:schemeClr>
              </a:solidFill>
              <a:latin typeface="+mn-ea"/>
              <a:ea typeface="+mn-ea"/>
            </a:rPr>
            <a:t>年度比</a:t>
          </a:r>
          <a:r>
            <a:rPr kumimoji="1" lang="en-US" altLang="ja-JP" sz="1100">
              <a:solidFill>
                <a:schemeClr val="bg2">
                  <a:lumMod val="10000"/>
                </a:schemeClr>
              </a:solidFill>
              <a:latin typeface="+mn-ea"/>
              <a:ea typeface="+mn-ea"/>
            </a:rPr>
            <a:t>&gt;</a:t>
          </a:r>
        </a:p>
        <a:p xmlns:a="http://schemas.openxmlformats.org/drawingml/2006/main">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tx1"/>
              </a:solidFill>
              <a:effectLst/>
              <a:latin typeface="+mn-ea"/>
              <a:ea typeface="+mn-ea"/>
              <a:cs typeface="+mn-cs"/>
            </a:rPr>
            <a:t>　（</a:t>
          </a:r>
          <a:r>
            <a:rPr kumimoji="1" lang="en-US" altLang="ja-JP" sz="1100">
              <a:solidFill>
                <a:schemeClr val="tx1"/>
              </a:solidFill>
              <a:effectLst/>
              <a:latin typeface="+mn-ea"/>
              <a:ea typeface="+mn-ea"/>
              <a:cs typeface="+mn-cs"/>
            </a:rPr>
            <a:t>2005</a:t>
          </a:r>
          <a:r>
            <a:rPr kumimoji="1" lang="ja-JP" altLang="ja-JP" sz="1100">
              <a:solidFill>
                <a:schemeClr val="tx1"/>
              </a:solidFill>
              <a:effectLst/>
              <a:latin typeface="+mn-ea"/>
              <a:ea typeface="+mn-ea"/>
              <a:cs typeface="+mn-cs"/>
            </a:rPr>
            <a:t>年度比）</a:t>
          </a:r>
          <a:endParaRPr lang="ja-JP" altLang="ja-JP" sz="1100">
            <a:effectLst/>
            <a:latin typeface="+mn-ea"/>
            <a:ea typeface="+mn-ea"/>
          </a:endParaRPr>
        </a:p>
      </cdr:txBody>
    </cdr:sp>
  </cdr:relSizeAnchor>
  <cdr:relSizeAnchor xmlns:cdr="http://schemas.openxmlformats.org/drawingml/2006/chartDrawing">
    <cdr:from>
      <cdr:x>0.21715</cdr:x>
      <cdr:y>0.80994</cdr:y>
    </cdr:from>
    <cdr:to>
      <cdr:x>0.39103</cdr:x>
      <cdr:y>0.84061</cdr:y>
    </cdr:to>
    <cdr:sp macro="" textlink="">
      <cdr:nvSpPr>
        <cdr:cNvPr id="2" name="テキスト ボックス 1">
          <a:extLst xmlns:a="http://schemas.openxmlformats.org/drawingml/2006/main">
            <a:ext uri="{FF2B5EF4-FFF2-40B4-BE49-F238E27FC236}">
              <a16:creationId xmlns:a16="http://schemas.microsoft.com/office/drawing/2014/main" id="{890C1CB3-2D85-41ED-BF5C-142975339F9C}"/>
            </a:ext>
          </a:extLst>
        </cdr:cNvPr>
        <cdr:cNvSpPr txBox="1"/>
      </cdr:nvSpPr>
      <cdr:spPr>
        <a:xfrm xmlns:a="http://schemas.openxmlformats.org/drawingml/2006/main">
          <a:off x="1909337" y="5707105"/>
          <a:ext cx="1528876" cy="21611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ja-JP" altLang="en-US" sz="1100">
              <a:solidFill>
                <a:srgbClr val="4A452A"/>
              </a:solidFill>
            </a:rPr>
            <a:t>その他（農業・間接</a:t>
          </a:r>
          <a:r>
            <a:rPr lang="en-US" altLang="ja-JP" sz="1100">
              <a:solidFill>
                <a:srgbClr val="4A452A"/>
              </a:solidFill>
            </a:rPr>
            <a:t>CO2</a:t>
          </a:r>
          <a:r>
            <a:rPr lang="ja-JP" altLang="en-US" sz="1100">
              <a:solidFill>
                <a:srgbClr val="4A452A"/>
              </a:solidFill>
            </a:rPr>
            <a:t>等）</a:t>
          </a:r>
        </a:p>
      </cdr:txBody>
    </cdr:sp>
  </cdr:relSizeAnchor>
  <cdr:relSizeAnchor xmlns:cdr="http://schemas.openxmlformats.org/drawingml/2006/chartDrawing">
    <cdr:from>
      <cdr:x>0.46339</cdr:x>
      <cdr:y>0.14042</cdr:y>
    </cdr:from>
    <cdr:to>
      <cdr:x>0.71659</cdr:x>
      <cdr:y>0.25059</cdr:y>
    </cdr:to>
    <cdr:sp macro="" textlink="">
      <cdr:nvSpPr>
        <cdr:cNvPr id="3" name="テキスト ボックス 2">
          <a:extLst xmlns:a="http://schemas.openxmlformats.org/drawingml/2006/main">
            <a:ext uri="{FF2B5EF4-FFF2-40B4-BE49-F238E27FC236}">
              <a16:creationId xmlns:a16="http://schemas.microsoft.com/office/drawing/2014/main" id="{87954695-BFFA-40C6-B3C7-B20FB26B1B05}"/>
            </a:ext>
          </a:extLst>
        </cdr:cNvPr>
        <cdr:cNvSpPr txBox="1"/>
      </cdr:nvSpPr>
      <cdr:spPr>
        <a:xfrm xmlns:a="http://schemas.openxmlformats.org/drawingml/2006/main">
          <a:off x="3884840" y="884464"/>
          <a:ext cx="2122714" cy="69396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ja-JP" altLang="en-US" sz="1100"/>
        </a:p>
      </cdr:txBody>
    </cdr:sp>
  </cdr:relSizeAnchor>
  <cdr:relSizeAnchor xmlns:cdr="http://schemas.openxmlformats.org/drawingml/2006/chartDrawing">
    <cdr:from>
      <cdr:x>0.80911</cdr:x>
      <cdr:y>0.27652</cdr:y>
    </cdr:from>
    <cdr:to>
      <cdr:x>0.95681</cdr:x>
      <cdr:y>0.31148</cdr:y>
    </cdr:to>
    <cdr:sp macro="" textlink="">
      <cdr:nvSpPr>
        <cdr:cNvPr id="4" name="テキスト ボックス 3">
          <a:extLst xmlns:a="http://schemas.openxmlformats.org/drawingml/2006/main">
            <a:ext uri="{FF2B5EF4-FFF2-40B4-BE49-F238E27FC236}">
              <a16:creationId xmlns:a16="http://schemas.microsoft.com/office/drawing/2014/main" id="{BA0569FB-6286-42AE-8E83-A36A9EA9068D}"/>
            </a:ext>
          </a:extLst>
        </cdr:cNvPr>
        <cdr:cNvSpPr txBox="1"/>
      </cdr:nvSpPr>
      <cdr:spPr>
        <a:xfrm xmlns:a="http://schemas.openxmlformats.org/drawingml/2006/main">
          <a:off x="7186967" y="1882844"/>
          <a:ext cx="1311953" cy="23805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ja-JP" altLang="en-US" sz="1100"/>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Morimotohd\ccmpg\JNGI2004\Inv(030825submission%20to%20UNFCCC)\CRF-1996-v01-JPN-200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Table1s1"/>
      <sheetName val="Table1s2"/>
      <sheetName val="Table1.A(a)s1"/>
      <sheetName val="Table1.A(a)s2"/>
      <sheetName val="Table1.A(a)s3"/>
      <sheetName val="Table1.A(a)s4"/>
      <sheetName val="Table1.A(b)"/>
      <sheetName val="Table1.A(c)"/>
      <sheetName val="Table1.A(d)"/>
      <sheetName val="Table1.B.1"/>
      <sheetName val="Table1.B.2"/>
      <sheetName val="Table1.C"/>
      <sheetName val="Table2(I)s1"/>
      <sheetName val="Table2(I)s2"/>
      <sheetName val="Table2(I).A-Gs1"/>
      <sheetName val="Table2(I).A-Gs2"/>
      <sheetName val="Table2(II)s1"/>
      <sheetName val="Table2(II)s2"/>
      <sheetName val="Table2(II).C,E"/>
      <sheetName val="Table2(II).Fs1"/>
      <sheetName val="Table2(II).Fs2"/>
      <sheetName val="Table3"/>
      <sheetName val="Table3.A-D"/>
      <sheetName val="Table4s1"/>
      <sheetName val="Table4s2"/>
      <sheetName val="Table4.A"/>
      <sheetName val="Table4.B(a)"/>
      <sheetName val="Table4.B(b)"/>
      <sheetName val="Table4.C"/>
      <sheetName val="Table4.D"/>
      <sheetName val="Table4.E"/>
      <sheetName val="Table4.F"/>
      <sheetName val="Table5"/>
      <sheetName val="Table5.A"/>
      <sheetName val="Table5.B"/>
      <sheetName val="Table5.C"/>
      <sheetName val="Table5.D"/>
      <sheetName val="Table6"/>
      <sheetName val="Table6.A,C"/>
      <sheetName val="Table6.B"/>
      <sheetName val="Summary1.As1"/>
      <sheetName val="Summary1.As2"/>
      <sheetName val="Summary1.As3"/>
      <sheetName val="Summary1.B"/>
      <sheetName val="Summary2"/>
      <sheetName val="Summary3s1"/>
      <sheetName val="Summary3s2"/>
      <sheetName val="Table7s1"/>
      <sheetName val="Table7s2"/>
      <sheetName val="Table7s3"/>
      <sheetName val="Table8(a)s1"/>
      <sheetName val="Table8(a)s2"/>
      <sheetName val="Table8(b)"/>
      <sheetName val="Table9s1"/>
      <sheetName val="Table9s2"/>
      <sheetName val="Table10s1"/>
      <sheetName val="Table10s2"/>
      <sheetName val="Table10s3"/>
      <sheetName val="Table10s4"/>
      <sheetName val="Table10s5"/>
      <sheetName val="Table11"/>
      <sheetName val="Help"/>
    </sheetNames>
    <sheetDataSet>
      <sheetData sheetId="0" refreshError="1">
        <row r="4">
          <cell r="C4" t="str">
            <v>Japan</v>
          </cell>
        </row>
        <row r="6">
          <cell r="C6">
            <v>1996</v>
          </cell>
        </row>
        <row r="30">
          <cell r="C30">
            <v>2003</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38100" cap="flat" cmpd="dbl"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38100" cap="flat" cmpd="dbl"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0.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gio.nies.go.jp/aboutghg/nir/nir-j.html"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C1:E18"/>
  <sheetViews>
    <sheetView tabSelected="1" workbookViewId="0"/>
  </sheetViews>
  <sheetFormatPr defaultColWidth="9" defaultRowHeight="14.25"/>
  <cols>
    <col min="1" max="1" width="1.25" style="79" customWidth="1"/>
    <col min="2" max="2" width="8.75" style="79" customWidth="1"/>
    <col min="3" max="3" width="26.25" style="660" customWidth="1"/>
    <col min="4" max="4" width="72.375" style="79" customWidth="1"/>
    <col min="5" max="16384" width="9" style="79"/>
  </cols>
  <sheetData>
    <row r="1" spans="3:5" ht="23.25" customHeight="1">
      <c r="C1" s="673" t="s">
        <v>268</v>
      </c>
    </row>
    <row r="2" spans="3:5" ht="18" customHeight="1">
      <c r="C2" s="679" t="s">
        <v>271</v>
      </c>
    </row>
    <row r="3" spans="3:5">
      <c r="D3" s="381">
        <v>43798</v>
      </c>
    </row>
    <row r="4" spans="3:5">
      <c r="D4" s="380" t="s">
        <v>159</v>
      </c>
    </row>
    <row r="5" spans="3:5">
      <c r="D5" s="382" t="s">
        <v>16</v>
      </c>
    </row>
    <row r="6" spans="3:5">
      <c r="D6" s="382"/>
    </row>
    <row r="7" spans="3:5" ht="18" customHeight="1">
      <c r="C7" s="661" t="s">
        <v>164</v>
      </c>
      <c r="D7" s="611" t="s">
        <v>160</v>
      </c>
    </row>
    <row r="8" spans="3:5" ht="18" customHeight="1">
      <c r="C8" s="662" t="s">
        <v>3</v>
      </c>
      <c r="D8" s="383" t="s">
        <v>161</v>
      </c>
    </row>
    <row r="9" spans="3:5" ht="18" customHeight="1">
      <c r="C9" s="663" t="s">
        <v>157</v>
      </c>
      <c r="D9" s="581" t="s">
        <v>162</v>
      </c>
    </row>
    <row r="10" spans="3:5" ht="18" customHeight="1">
      <c r="C10" s="663" t="s">
        <v>2</v>
      </c>
      <c r="D10" s="581" t="s">
        <v>163</v>
      </c>
    </row>
    <row r="11" spans="3:5" ht="18" customHeight="1">
      <c r="C11" s="663" t="s">
        <v>352</v>
      </c>
      <c r="D11" s="669" t="s">
        <v>350</v>
      </c>
    </row>
    <row r="12" spans="3:5" ht="18" customHeight="1">
      <c r="C12" s="663" t="s">
        <v>353</v>
      </c>
      <c r="D12" s="669" t="s">
        <v>351</v>
      </c>
      <c r="E12" s="865"/>
    </row>
    <row r="13" spans="3:5" ht="18" customHeight="1">
      <c r="C13" s="663" t="s">
        <v>354</v>
      </c>
      <c r="D13" s="672" t="s">
        <v>357</v>
      </c>
      <c r="E13" s="883"/>
    </row>
    <row r="14" spans="3:5" ht="18" customHeight="1">
      <c r="C14" s="663" t="s">
        <v>355</v>
      </c>
      <c r="D14" s="581" t="s">
        <v>264</v>
      </c>
      <c r="E14" s="865"/>
    </row>
    <row r="15" spans="3:5" ht="18" customHeight="1">
      <c r="C15" s="663" t="s">
        <v>356</v>
      </c>
      <c r="D15" s="581" t="s">
        <v>265</v>
      </c>
    </row>
    <row r="16" spans="3:5" ht="18" customHeight="1">
      <c r="C16" s="663" t="s">
        <v>158</v>
      </c>
      <c r="D16" s="581" t="s">
        <v>266</v>
      </c>
    </row>
    <row r="17" spans="3:4">
      <c r="C17" s="664"/>
      <c r="D17" s="582"/>
    </row>
    <row r="18" spans="3:4">
      <c r="C18" s="664"/>
      <c r="D18" s="582"/>
    </row>
  </sheetData>
  <phoneticPr fontId="9"/>
  <hyperlinks>
    <hyperlink ref="D5" r:id="rId1" xr:uid="{00000000-0004-0000-0000-000000000000}"/>
    <hyperlink ref="D9" location="Notes!A1" display="単位／地球温暖化係数／その他注意事項" xr:uid="{50B1CC57-D5C6-4595-999E-07842C4CEF67}"/>
    <hyperlink ref="D10" location="'1.Total'!AU5" display="温室効果ガス排出量" xr:uid="{4C91842C-26C1-4D0F-A980-6752AAC1031F}"/>
    <hyperlink ref="D13" location="'4.CO2-Share'!A1" display="部門別CO2 排出量の電気・熱配分前後のシェア（1990、2005、2013及び2017年度）" xr:uid="{1F56B2F9-3219-4E54-A392-3389CD878857}"/>
    <hyperlink ref="D11" location="'2.CO2-Sector'!AU5" display="部門別CO2 排出量【電気・熱配分前排出量】（簡約表）" xr:uid="{AF457960-B5A7-4821-A29D-B25EBDA4467D}"/>
    <hyperlink ref="D12" location="'3.Allocated_CO2-Sector'!AU5" display="部門別CO2 排出量【電気・熱配分後排出量】（簡約表）" xr:uid="{7FEAD615-269E-4E43-B12D-BDDAFC25160C}"/>
    <hyperlink ref="D14" location="'5.CH4'!AP5" display="CH4 排出量（簡約表）" xr:uid="{7BCA941D-8093-4073-875E-BA1F4FF9BB8C}"/>
    <hyperlink ref="D15" location="'6.N2O'!AP5" display="N2O排出量（簡約表）" xr:uid="{4CDAB14B-08B7-4CC3-B58E-B02B9564E7C9}"/>
    <hyperlink ref="D16" location="'7.F-gas'!AY5" display="F-gas（HFCs, PFCs, SF6, NF3）排出量" xr:uid="{288D4212-B279-4D57-85D7-669630BE7D12}"/>
  </hyperlinks>
  <pageMargins left="0.78740157480314965" right="0.78740157480314965" top="0.98425196850393704" bottom="0.98425196850393704" header="0.51181102362204722" footer="0.51181102362204722"/>
  <pageSetup paperSize="9" orientation="landscape" r:id="rId2"/>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BI118"/>
  <sheetViews>
    <sheetView workbookViewId="0">
      <selection activeCell="W20" sqref="W20"/>
    </sheetView>
  </sheetViews>
  <sheetFormatPr defaultColWidth="9" defaultRowHeight="13.5"/>
  <cols>
    <col min="1" max="1" width="2.875" style="162" customWidth="1"/>
    <col min="2" max="21" width="9" style="162" hidden="1" customWidth="1"/>
    <col min="22" max="22" width="6" style="162" customWidth="1"/>
    <col min="23" max="23" width="19.25" style="162" customWidth="1"/>
    <col min="24" max="24" width="25.875" customWidth="1"/>
    <col min="25" max="25" width="5.875" style="162" customWidth="1"/>
    <col min="26" max="26" width="1.875" style="162" customWidth="1"/>
    <col min="27" max="27" width="15.125" style="162" customWidth="1"/>
    <col min="28" max="41" width="8.75" style="162" hidden="1" customWidth="1"/>
    <col min="42" max="42" width="15.125" style="162" customWidth="1"/>
    <col min="43" max="49" width="9" style="162" hidden="1" customWidth="1"/>
    <col min="50" max="50" width="15.125" style="162" customWidth="1"/>
    <col min="51" max="51" width="15.125" style="162" hidden="1" customWidth="1"/>
    <col min="52" max="54" width="15.125" style="162" customWidth="1"/>
    <col min="55" max="55" width="23.125" style="162" bestFit="1" customWidth="1"/>
    <col min="56" max="59" width="15.125" style="162" customWidth="1"/>
    <col min="60" max="16384" width="9" style="162"/>
  </cols>
  <sheetData>
    <row r="1" spans="1:61" ht="15.75">
      <c r="W1"/>
      <c r="Y1" s="585" t="s">
        <v>165</v>
      </c>
    </row>
    <row r="2" spans="1:61">
      <c r="V2" s="198" t="s">
        <v>2</v>
      </c>
      <c r="W2" s="199"/>
      <c r="X2" s="199"/>
      <c r="Y2" s="200"/>
      <c r="Z2" s="200"/>
      <c r="AA2" s="200"/>
      <c r="AB2" s="200"/>
      <c r="AC2" s="200"/>
      <c r="AD2" s="200"/>
      <c r="AE2" s="200"/>
      <c r="AF2" s="200"/>
      <c r="AG2" s="200"/>
      <c r="AH2" s="200"/>
      <c r="AI2" s="200"/>
      <c r="AJ2" s="200"/>
      <c r="AK2" s="200"/>
      <c r="AL2" s="200"/>
      <c r="AM2" s="200"/>
      <c r="AN2" s="200"/>
      <c r="AO2" s="200"/>
      <c r="AP2" s="200"/>
      <c r="AQ2" s="200"/>
      <c r="AR2" s="200"/>
      <c r="AS2" s="200"/>
      <c r="AT2" s="200"/>
      <c r="AU2" s="200"/>
      <c r="AV2" s="200"/>
      <c r="AW2" s="200"/>
      <c r="AX2" s="200"/>
      <c r="AY2" s="200"/>
      <c r="AZ2" s="200"/>
      <c r="BA2" s="200"/>
      <c r="BB2" s="200"/>
      <c r="BC2" s="200"/>
      <c r="BD2" s="200"/>
      <c r="BE2" s="200"/>
      <c r="BF2" s="200"/>
      <c r="BG2" s="200"/>
    </row>
    <row r="3" spans="1:61" ht="18">
      <c r="A3" s="172"/>
      <c r="V3" s="200"/>
      <c r="W3" s="199" t="s">
        <v>75</v>
      </c>
      <c r="X3" s="199"/>
      <c r="Y3" s="201" t="s">
        <v>46</v>
      </c>
      <c r="Z3" s="202"/>
      <c r="AA3" s="202"/>
      <c r="AB3" s="202"/>
      <c r="AC3" s="202"/>
      <c r="AD3" s="202"/>
      <c r="AE3" s="202"/>
      <c r="AF3" s="202"/>
      <c r="AG3" s="202"/>
      <c r="AH3" s="202"/>
      <c r="AI3" s="202"/>
      <c r="AJ3" s="202"/>
      <c r="AK3" s="202"/>
      <c r="AL3" s="202"/>
      <c r="AM3" s="202"/>
      <c r="AN3" s="202"/>
      <c r="AO3" s="202"/>
      <c r="AP3" s="202"/>
      <c r="AQ3" s="202"/>
      <c r="AR3" s="202"/>
      <c r="AS3" s="202"/>
      <c r="AT3" s="202"/>
      <c r="AU3" s="202"/>
      <c r="AV3" s="202"/>
      <c r="AW3" s="202"/>
      <c r="AX3" s="202"/>
      <c r="AY3" s="202"/>
      <c r="AZ3" s="203" t="s">
        <v>45</v>
      </c>
      <c r="BA3" s="203" t="s">
        <v>169</v>
      </c>
      <c r="BB3" s="203" t="s">
        <v>168</v>
      </c>
      <c r="BC3" s="203" t="s">
        <v>170</v>
      </c>
      <c r="BD3" s="203" t="s">
        <v>171</v>
      </c>
      <c r="BE3" s="203" t="s">
        <v>172</v>
      </c>
      <c r="BF3" s="203" t="s">
        <v>43</v>
      </c>
      <c r="BG3" s="203" t="s">
        <v>44</v>
      </c>
    </row>
    <row r="4" spans="1:61" ht="14.25">
      <c r="V4" s="200"/>
      <c r="W4" s="199" t="s">
        <v>76</v>
      </c>
      <c r="X4" s="199"/>
      <c r="Y4" s="201" t="s">
        <v>22</v>
      </c>
      <c r="Z4" s="204"/>
      <c r="AA4" s="204"/>
      <c r="AB4" s="204"/>
      <c r="AC4" s="204"/>
      <c r="AD4" s="204"/>
      <c r="AE4" s="204"/>
      <c r="AF4" s="204"/>
      <c r="AG4" s="204"/>
      <c r="AH4" s="204"/>
      <c r="AI4" s="204"/>
      <c r="AJ4" s="204"/>
      <c r="AK4" s="204"/>
      <c r="AL4" s="204"/>
      <c r="AM4" s="204"/>
      <c r="AN4" s="204"/>
      <c r="AO4" s="204"/>
      <c r="AP4" s="204"/>
      <c r="AQ4" s="204"/>
      <c r="AR4" s="204"/>
      <c r="AS4" s="204"/>
      <c r="AT4" s="204"/>
      <c r="AU4" s="204"/>
      <c r="AV4" s="204"/>
      <c r="AW4" s="204"/>
      <c r="AX4" s="204" t="s">
        <v>166</v>
      </c>
      <c r="AY4" s="204"/>
      <c r="AZ4" s="205"/>
      <c r="BA4" s="586" t="s">
        <v>167</v>
      </c>
      <c r="BB4" s="586" t="s">
        <v>167</v>
      </c>
      <c r="BC4" s="586" t="s">
        <v>167</v>
      </c>
      <c r="BD4" s="586" t="s">
        <v>167</v>
      </c>
      <c r="BE4" s="586" t="s">
        <v>167</v>
      </c>
      <c r="BF4" s="586" t="s">
        <v>167</v>
      </c>
      <c r="BG4" s="586" t="s">
        <v>167</v>
      </c>
      <c r="BI4" s="195"/>
    </row>
    <row r="5" spans="1:61" ht="14.25">
      <c r="V5" s="200"/>
      <c r="W5" s="199"/>
      <c r="X5" s="199"/>
      <c r="Y5" s="201" t="s">
        <v>23</v>
      </c>
      <c r="Z5" s="204"/>
      <c r="AA5" s="204"/>
      <c r="AB5" s="204"/>
      <c r="AC5" s="204"/>
      <c r="AD5" s="204"/>
      <c r="AE5" s="204"/>
      <c r="AF5" s="204"/>
      <c r="AG5" s="204"/>
      <c r="AH5" s="204"/>
      <c r="AI5" s="204"/>
      <c r="AJ5" s="204"/>
      <c r="AK5" s="204"/>
      <c r="AL5" s="204"/>
      <c r="AM5" s="204"/>
      <c r="AN5" s="204"/>
      <c r="AO5" s="204"/>
      <c r="AP5" s="204"/>
      <c r="AQ5" s="204"/>
      <c r="AR5" s="204"/>
      <c r="AS5" s="204"/>
      <c r="AT5" s="204"/>
      <c r="AU5" s="204"/>
      <c r="AV5" s="204"/>
      <c r="AW5" s="204"/>
      <c r="AX5" s="204"/>
      <c r="AY5" s="204"/>
      <c r="AZ5" s="206">
        <f>ROUND('1.Total'!AZ15*10^2,-2 )</f>
        <v>132400</v>
      </c>
      <c r="BA5" s="206">
        <f>ROUND('1.Total'!BA15*10^2,-2 )</f>
        <v>130800</v>
      </c>
      <c r="BB5" s="206">
        <f>ROUND('1.Total'!BB15*10^2,-2 )</f>
        <v>129100</v>
      </c>
      <c r="BC5" s="206">
        <f>ROUND('1.Total'!BC15*10^2,-2 )</f>
        <v>124400</v>
      </c>
      <c r="BD5" s="206" t="e">
        <f>ROUND('1.Total'!BD15*10^2,-2 )</f>
        <v>#REF!</v>
      </c>
      <c r="BE5" s="206" t="e">
        <f>ROUND('1.Total'!BE15*10^2,-2 )</f>
        <v>#REF!</v>
      </c>
      <c r="BF5" s="206">
        <f>ROUND('1.Total'!BF15*10^2,-2 )</f>
        <v>0</v>
      </c>
      <c r="BG5" s="206">
        <f>ROUND('1.Total'!BG15*10^2,-2 )</f>
        <v>0</v>
      </c>
      <c r="BI5" s="195"/>
    </row>
    <row r="6" spans="1:61" ht="14.25">
      <c r="V6" s="200"/>
      <c r="W6" s="199"/>
      <c r="X6" s="199"/>
      <c r="Y6" s="201" t="s">
        <v>21</v>
      </c>
      <c r="Z6" s="204"/>
      <c r="AA6" s="204"/>
      <c r="AB6" s="204"/>
      <c r="AC6" s="204"/>
      <c r="AD6" s="204"/>
      <c r="AE6" s="204"/>
      <c r="AF6" s="204"/>
      <c r="AG6" s="204"/>
      <c r="AH6" s="204"/>
      <c r="AI6" s="204"/>
      <c r="AJ6" s="204"/>
      <c r="AK6" s="204"/>
      <c r="AL6" s="204"/>
      <c r="AM6" s="204"/>
      <c r="AN6" s="204"/>
      <c r="AO6" s="204"/>
      <c r="AP6" s="204"/>
      <c r="AQ6" s="204"/>
      <c r="AR6" s="204"/>
      <c r="AS6" s="204"/>
      <c r="AT6" s="204"/>
      <c r="AU6" s="204"/>
      <c r="AV6" s="204"/>
      <c r="AW6" s="204"/>
      <c r="AX6" s="204"/>
      <c r="AY6" s="204"/>
      <c r="AZ6" s="206"/>
      <c r="BA6" s="206"/>
      <c r="BB6" s="206"/>
      <c r="BC6" s="206"/>
      <c r="BD6" s="206"/>
      <c r="BE6" s="206"/>
      <c r="BF6" s="206"/>
      <c r="BG6" s="206"/>
      <c r="BI6" s="195"/>
    </row>
    <row r="7" spans="1:61" ht="15.75">
      <c r="V7" s="200"/>
      <c r="W7" s="199"/>
      <c r="X7" s="199"/>
      <c r="Y7" s="201" t="s">
        <v>24</v>
      </c>
      <c r="Z7" s="204"/>
      <c r="AA7" s="204"/>
      <c r="AB7" s="204"/>
      <c r="AC7" s="204"/>
      <c r="AD7" s="204"/>
      <c r="AE7" s="204"/>
      <c r="AF7" s="204"/>
      <c r="AG7" s="204"/>
      <c r="AH7" s="204"/>
      <c r="AI7" s="204"/>
      <c r="AJ7" s="204"/>
      <c r="AK7" s="204"/>
      <c r="AL7" s="204"/>
      <c r="AM7" s="204"/>
      <c r="AN7" s="204"/>
      <c r="AO7" s="204"/>
      <c r="AP7" s="204"/>
      <c r="AQ7" s="204"/>
      <c r="AR7" s="204"/>
      <c r="AS7" s="204"/>
      <c r="AT7" s="204"/>
      <c r="AU7" s="204"/>
      <c r="AV7" s="204"/>
      <c r="AW7" s="204"/>
      <c r="AX7" s="204"/>
      <c r="AY7" s="204"/>
      <c r="AZ7" s="503" t="s">
        <v>77</v>
      </c>
      <c r="BA7" s="503" t="s">
        <v>78</v>
      </c>
      <c r="BB7" s="503" t="s">
        <v>79</v>
      </c>
      <c r="BC7" s="503" t="s">
        <v>80</v>
      </c>
      <c r="BD7" s="503" t="s">
        <v>81</v>
      </c>
      <c r="BE7" s="503" t="s">
        <v>82</v>
      </c>
      <c r="BF7" s="206"/>
      <c r="BG7" s="206"/>
      <c r="BI7" s="195"/>
    </row>
    <row r="8" spans="1:61" ht="15.75">
      <c r="V8" s="200"/>
      <c r="W8" s="199"/>
      <c r="X8" s="199"/>
      <c r="Y8" s="201" t="s">
        <v>25</v>
      </c>
      <c r="Z8" s="204"/>
      <c r="AA8" s="204"/>
      <c r="AB8" s="204"/>
      <c r="AC8" s="204"/>
      <c r="AD8" s="204"/>
      <c r="AE8" s="204"/>
      <c r="AF8" s="204"/>
      <c r="AG8" s="204"/>
      <c r="AH8" s="204"/>
      <c r="AI8" s="204"/>
      <c r="AJ8" s="204"/>
      <c r="AK8" s="204"/>
      <c r="AL8" s="204"/>
      <c r="AM8" s="204"/>
      <c r="AN8" s="204"/>
      <c r="AO8" s="204"/>
      <c r="AP8" s="204"/>
      <c r="AQ8" s="204"/>
      <c r="AR8" s="204"/>
      <c r="AS8" s="204"/>
      <c r="AT8" s="204"/>
      <c r="AU8" s="204"/>
      <c r="AV8" s="204"/>
      <c r="AW8" s="204"/>
      <c r="AX8" s="204"/>
      <c r="AY8" s="204"/>
      <c r="AZ8" s="504">
        <f>'1.Total'!AZ15</f>
        <v>1323.5421716948124</v>
      </c>
      <c r="BA8" s="504">
        <f>'1.Total'!BA15</f>
        <v>1307.8128461008889</v>
      </c>
      <c r="BB8" s="504">
        <f>'1.Total'!BB15</f>
        <v>1290.9256345410538</v>
      </c>
      <c r="BC8" s="504">
        <f>'1.Total'!BC15</f>
        <v>1244.0694630795595</v>
      </c>
      <c r="BD8" s="504" t="e">
        <f>'1.Total'!BD15</f>
        <v>#REF!</v>
      </c>
      <c r="BE8" s="504" t="e">
        <f>'1.Total'!BE15</f>
        <v>#REF!</v>
      </c>
      <c r="BF8" s="206"/>
      <c r="BG8" s="206"/>
      <c r="BI8" s="196"/>
    </row>
    <row r="9" spans="1:61" ht="14.25">
      <c r="V9" s="200"/>
      <c r="W9" s="199"/>
      <c r="X9" s="199"/>
      <c r="Y9" s="201" t="s">
        <v>26</v>
      </c>
      <c r="Z9" s="207"/>
      <c r="AA9" s="207"/>
      <c r="AB9" s="207"/>
      <c r="AC9" s="207"/>
      <c r="AD9" s="207"/>
      <c r="AE9" s="207"/>
      <c r="AF9" s="207"/>
      <c r="AG9" s="207"/>
      <c r="AH9" s="207"/>
      <c r="AI9" s="207"/>
      <c r="AJ9" s="207"/>
      <c r="AK9" s="207"/>
      <c r="AL9" s="207"/>
      <c r="AM9" s="207"/>
      <c r="AN9" s="207"/>
      <c r="AO9" s="207"/>
      <c r="AP9" s="207"/>
      <c r="AQ9" s="207"/>
      <c r="AR9" s="207"/>
      <c r="AS9" s="207"/>
      <c r="AT9" s="207"/>
      <c r="AU9" s="207"/>
      <c r="AV9" s="207"/>
      <c r="AW9" s="207"/>
      <c r="AX9" s="207"/>
      <c r="AY9" s="207"/>
      <c r="AZ9" s="207"/>
      <c r="BA9" s="207"/>
      <c r="BB9" s="207"/>
      <c r="BC9" s="207"/>
      <c r="BD9" s="207"/>
      <c r="BE9" s="207"/>
      <c r="BF9" s="207"/>
      <c r="BG9" s="207"/>
      <c r="BI9" s="195"/>
    </row>
    <row r="10" spans="1:61" ht="14.25">
      <c r="V10" s="200"/>
      <c r="W10" s="199"/>
      <c r="X10" s="199"/>
      <c r="Y10" s="201"/>
      <c r="Z10" s="204"/>
      <c r="AA10" s="204"/>
      <c r="AB10" s="204"/>
      <c r="AC10" s="204"/>
      <c r="AD10" s="204"/>
      <c r="AE10" s="204"/>
      <c r="AF10" s="204"/>
      <c r="AG10" s="204"/>
      <c r="AH10" s="204"/>
      <c r="AI10" s="204"/>
      <c r="AJ10" s="204"/>
      <c r="AK10" s="204"/>
      <c r="AL10" s="204"/>
      <c r="AM10" s="204"/>
      <c r="AN10" s="204"/>
      <c r="AO10" s="204"/>
      <c r="AP10" s="204"/>
      <c r="AQ10" s="204"/>
      <c r="AR10" s="204"/>
      <c r="AS10" s="204"/>
      <c r="AT10" s="204"/>
      <c r="AU10" s="204"/>
      <c r="AV10" s="204"/>
      <c r="AW10" s="204"/>
      <c r="AX10" s="204"/>
      <c r="AY10" s="204"/>
      <c r="AZ10" s="204"/>
      <c r="BA10" s="204"/>
      <c r="BB10" s="204"/>
      <c r="BC10" s="204"/>
      <c r="BD10" s="204"/>
      <c r="BE10" s="204"/>
      <c r="BF10" s="204"/>
      <c r="BG10" s="204"/>
      <c r="BI10" s="195"/>
    </row>
    <row r="11" spans="1:61" ht="14.25">
      <c r="V11" s="200"/>
      <c r="W11" s="199" t="s">
        <v>381</v>
      </c>
      <c r="X11" s="199"/>
      <c r="Y11" s="201" t="s">
        <v>380</v>
      </c>
      <c r="Z11" s="204"/>
      <c r="AA11" s="204">
        <f>'1.Total'!$AP$15*0.962</f>
        <v>1329.5471391966989</v>
      </c>
      <c r="AB11" s="204">
        <f>'1.Total'!$AP$15*0.962</f>
        <v>1329.5471391966989</v>
      </c>
      <c r="AC11" s="204">
        <f>'1.Total'!$AP$15*0.962</f>
        <v>1329.5471391966989</v>
      </c>
      <c r="AD11" s="204">
        <f>'1.Total'!$AP$15*0.962</f>
        <v>1329.5471391966989</v>
      </c>
      <c r="AE11" s="204">
        <f>'1.Total'!$AP$15*0.962</f>
        <v>1329.5471391966989</v>
      </c>
      <c r="AF11" s="204">
        <f>'1.Total'!$AP$15*0.962</f>
        <v>1329.5471391966989</v>
      </c>
      <c r="AG11" s="204">
        <f>'1.Total'!$AP$15*0.962</f>
        <v>1329.5471391966989</v>
      </c>
      <c r="AH11" s="204">
        <f>'1.Total'!$AP$15*0.962</f>
        <v>1329.5471391966989</v>
      </c>
      <c r="AI11" s="204">
        <f>'1.Total'!$AP$15*0.962</f>
        <v>1329.5471391966989</v>
      </c>
      <c r="AJ11" s="204">
        <f>'1.Total'!$AP$15*0.962</f>
        <v>1329.5471391966989</v>
      </c>
      <c r="AK11" s="204">
        <f>'1.Total'!$AP$15*0.962</f>
        <v>1329.5471391966989</v>
      </c>
      <c r="AL11" s="204">
        <f>'1.Total'!$AP$15*0.962</f>
        <v>1329.5471391966989</v>
      </c>
      <c r="AM11" s="204">
        <f>'1.Total'!$AP$15*0.962</f>
        <v>1329.5471391966989</v>
      </c>
      <c r="AN11" s="204">
        <f>'1.Total'!$AP$15*0.962</f>
        <v>1329.5471391966989</v>
      </c>
      <c r="AO11" s="204">
        <f>'1.Total'!$AP$15*0.962</f>
        <v>1329.5471391966989</v>
      </c>
      <c r="AP11" s="204">
        <f>'1.Total'!$AP$15*0.962</f>
        <v>1329.5471391966989</v>
      </c>
      <c r="AQ11" s="204">
        <f>'1.Total'!$AP$15*0.962</f>
        <v>1329.5471391966989</v>
      </c>
      <c r="AR11" s="204">
        <f>'1.Total'!$AP$15*0.962</f>
        <v>1329.5471391966989</v>
      </c>
      <c r="AS11" s="204">
        <f>'1.Total'!$AP$15*0.962</f>
        <v>1329.5471391966989</v>
      </c>
      <c r="AT11" s="204">
        <f>'1.Total'!$AP$15*0.962</f>
        <v>1329.5471391966989</v>
      </c>
      <c r="AU11" s="204">
        <f>'1.Total'!$AP$15*0.962</f>
        <v>1329.5471391966989</v>
      </c>
      <c r="AV11" s="204">
        <f>'1.Total'!$AP$15*0.962</f>
        <v>1329.5471391966989</v>
      </c>
      <c r="AW11" s="204">
        <f>'1.Total'!$AP$15*0.962</f>
        <v>1329.5471391966989</v>
      </c>
      <c r="AX11" s="204">
        <f>'1.Total'!$AP$15*0.962</f>
        <v>1329.5471391966989</v>
      </c>
      <c r="AY11" s="204">
        <f>'1.Total'!$AP$15*0.962</f>
        <v>1329.5471391966989</v>
      </c>
      <c r="AZ11" s="204">
        <f>'1.Total'!$AP$15*0.962</f>
        <v>1329.5471391966989</v>
      </c>
      <c r="BA11" s="204">
        <f>'1.Total'!$AP$15*0.962</f>
        <v>1329.5471391966989</v>
      </c>
      <c r="BB11" s="204">
        <f>'1.Total'!$AP$15*0.962</f>
        <v>1329.5471391966989</v>
      </c>
      <c r="BC11" s="204">
        <f>'1.Total'!$AP$15*0.962</f>
        <v>1329.5471391966989</v>
      </c>
      <c r="BD11" s="204">
        <f>'1.Total'!$AP$15*0.962</f>
        <v>1329.5471391966989</v>
      </c>
      <c r="BE11" s="204">
        <f>'1.Total'!$AP$15*0.962</f>
        <v>1329.5471391966989</v>
      </c>
      <c r="BF11" s="204"/>
      <c r="BG11" s="204"/>
      <c r="BI11" s="195"/>
    </row>
    <row r="12" spans="1:61" ht="14.25">
      <c r="V12" s="200"/>
      <c r="W12" s="199" t="s">
        <v>382</v>
      </c>
      <c r="X12" s="199"/>
      <c r="Y12" s="201" t="s">
        <v>383</v>
      </c>
      <c r="Z12" s="204"/>
      <c r="AA12" s="204">
        <f>'1.Total'!$AX$15*0.74</f>
        <v>1043.5985819426803</v>
      </c>
      <c r="AB12" s="204">
        <f>'1.Total'!$AX$15*0.74</f>
        <v>1043.5985819426803</v>
      </c>
      <c r="AC12" s="204">
        <f>'1.Total'!$AX$15*0.74</f>
        <v>1043.5985819426803</v>
      </c>
      <c r="AD12" s="204">
        <f>'1.Total'!$AX$15*0.74</f>
        <v>1043.5985819426803</v>
      </c>
      <c r="AE12" s="204">
        <f>'1.Total'!$AX$15*0.74</f>
        <v>1043.5985819426803</v>
      </c>
      <c r="AF12" s="204">
        <f>'1.Total'!$AX$15*0.74</f>
        <v>1043.5985819426803</v>
      </c>
      <c r="AG12" s="204">
        <f>'1.Total'!$AX$15*0.74</f>
        <v>1043.5985819426803</v>
      </c>
      <c r="AH12" s="204">
        <f>'1.Total'!$AX$15*0.74</f>
        <v>1043.5985819426803</v>
      </c>
      <c r="AI12" s="204">
        <f>'1.Total'!$AX$15*0.74</f>
        <v>1043.5985819426803</v>
      </c>
      <c r="AJ12" s="204">
        <f>'1.Total'!$AX$15*0.74</f>
        <v>1043.5985819426803</v>
      </c>
      <c r="AK12" s="204">
        <f>'1.Total'!$AX$15*0.74</f>
        <v>1043.5985819426803</v>
      </c>
      <c r="AL12" s="204">
        <f>'1.Total'!$AX$15*0.74</f>
        <v>1043.5985819426803</v>
      </c>
      <c r="AM12" s="204">
        <f>'1.Total'!$AX$15*0.74</f>
        <v>1043.5985819426803</v>
      </c>
      <c r="AN12" s="204">
        <f>'1.Total'!$AX$15*0.74</f>
        <v>1043.5985819426803</v>
      </c>
      <c r="AO12" s="204">
        <f>'1.Total'!$AX$15*0.74</f>
        <v>1043.5985819426803</v>
      </c>
      <c r="AP12" s="204">
        <f>'1.Total'!$AX$15*0.74</f>
        <v>1043.5985819426803</v>
      </c>
      <c r="AQ12" s="204">
        <f>'1.Total'!$AX$15*0.74</f>
        <v>1043.5985819426803</v>
      </c>
      <c r="AR12" s="204">
        <f>'1.Total'!$AX$15*0.74</f>
        <v>1043.5985819426803</v>
      </c>
      <c r="AS12" s="204">
        <f>'1.Total'!$AX$15*0.74</f>
        <v>1043.5985819426803</v>
      </c>
      <c r="AT12" s="204">
        <f>'1.Total'!$AX$15*0.74</f>
        <v>1043.5985819426803</v>
      </c>
      <c r="AU12" s="204">
        <f>'1.Total'!$AX$15*0.74</f>
        <v>1043.5985819426803</v>
      </c>
      <c r="AV12" s="204">
        <f>'1.Total'!$AX$15*0.74</f>
        <v>1043.5985819426803</v>
      </c>
      <c r="AW12" s="204">
        <f>'1.Total'!$AX$15*0.74</f>
        <v>1043.5985819426803</v>
      </c>
      <c r="AX12" s="204">
        <f>'1.Total'!$AX$15*0.74</f>
        <v>1043.5985819426803</v>
      </c>
      <c r="AY12" s="204">
        <f>'1.Total'!$AX$15*0.74</f>
        <v>1043.5985819426803</v>
      </c>
      <c r="AZ12" s="204">
        <f>'1.Total'!$AX$15*0.74</f>
        <v>1043.5985819426803</v>
      </c>
      <c r="BA12" s="204">
        <f>'1.Total'!$AX$15*0.74</f>
        <v>1043.5985819426803</v>
      </c>
      <c r="BB12" s="204">
        <f>'1.Total'!$AX$15*0.74</f>
        <v>1043.5985819426803</v>
      </c>
      <c r="BC12" s="204">
        <f>'1.Total'!$AX$15*0.74</f>
        <v>1043.5985819426803</v>
      </c>
      <c r="BD12" s="204">
        <f>'1.Total'!$AX$15*0.74</f>
        <v>1043.5985819426803</v>
      </c>
      <c r="BE12" s="204">
        <f>'1.Total'!$AX$15*0.74</f>
        <v>1043.5985819426803</v>
      </c>
      <c r="BF12" s="204"/>
      <c r="BG12" s="204"/>
      <c r="BI12" s="195"/>
    </row>
    <row r="13" spans="1:61" ht="14.25">
      <c r="W13"/>
      <c r="Y13" s="173"/>
      <c r="Z13" s="163"/>
      <c r="AA13" s="163"/>
      <c r="AB13" s="163"/>
      <c r="AC13" s="163"/>
      <c r="AD13" s="163"/>
      <c r="AE13" s="163"/>
      <c r="AF13" s="163"/>
      <c r="AG13" s="163"/>
      <c r="AH13" s="163"/>
      <c r="AI13" s="163"/>
      <c r="AJ13" s="163"/>
      <c r="AK13" s="163"/>
      <c r="AL13" s="163"/>
      <c r="AM13" s="163"/>
      <c r="AN13" s="163"/>
      <c r="AO13" s="163"/>
      <c r="AP13" s="163"/>
      <c r="AQ13" s="163"/>
      <c r="AR13" s="163"/>
      <c r="AS13" s="163"/>
      <c r="AT13" s="163"/>
      <c r="AU13" s="163"/>
      <c r="AV13" s="163"/>
      <c r="AW13" s="163"/>
      <c r="AX13" s="163"/>
      <c r="AY13" s="163"/>
      <c r="AZ13" s="163"/>
      <c r="BA13" s="163"/>
      <c r="BB13" s="163"/>
      <c r="BC13" s="163"/>
      <c r="BD13" s="163"/>
      <c r="BE13" s="163"/>
      <c r="BF13" s="163"/>
      <c r="BG13" s="163"/>
      <c r="BI13" s="196"/>
    </row>
    <row r="14" spans="1:61">
      <c r="V14" s="502" t="s">
        <v>74</v>
      </c>
      <c r="W14" s="502"/>
      <c r="X14" s="502"/>
      <c r="Y14" s="204"/>
      <c r="Z14" s="204"/>
      <c r="AA14" s="204"/>
      <c r="AB14" s="163"/>
      <c r="AC14" s="163"/>
      <c r="AD14" s="163"/>
      <c r="AE14" s="163"/>
      <c r="AF14" s="163"/>
      <c r="AG14" s="163"/>
      <c r="AH14" s="163"/>
      <c r="AI14" s="163"/>
      <c r="AJ14" s="163"/>
      <c r="AK14" s="163"/>
      <c r="AL14" s="163"/>
      <c r="AM14" s="163"/>
      <c r="AN14" s="163"/>
      <c r="AO14" s="163"/>
      <c r="AP14" s="163"/>
      <c r="AQ14" s="163"/>
      <c r="AR14" s="163"/>
      <c r="AS14" s="163"/>
      <c r="AT14" s="163"/>
      <c r="AU14" s="163"/>
      <c r="AV14" s="163"/>
      <c r="AW14" s="163"/>
      <c r="AX14" s="163"/>
      <c r="AY14" s="163"/>
      <c r="AZ14" s="163"/>
      <c r="BA14" s="163"/>
      <c r="BB14" s="163"/>
      <c r="BC14" s="163"/>
      <c r="BD14" s="163"/>
      <c r="BE14" s="163"/>
      <c r="BF14" s="163"/>
      <c r="BG14" s="163"/>
      <c r="BI14" s="196"/>
    </row>
    <row r="15" spans="1:61" ht="27.75">
      <c r="V15" s="498"/>
      <c r="W15" s="724" t="s">
        <v>296</v>
      </c>
      <c r="X15" s="501" t="s">
        <v>73</v>
      </c>
      <c r="Y15" s="204"/>
      <c r="Z15" s="204"/>
      <c r="AA15" s="204"/>
      <c r="AB15" s="163"/>
      <c r="AC15" s="163"/>
      <c r="AD15" s="163"/>
      <c r="AE15" s="163"/>
      <c r="AF15" s="163"/>
      <c r="AG15" s="163"/>
      <c r="AH15" s="163"/>
      <c r="AI15" s="163"/>
      <c r="AJ15" s="163"/>
      <c r="AK15" s="163"/>
      <c r="AL15" s="163"/>
      <c r="AM15" s="163"/>
      <c r="AN15" s="163"/>
      <c r="AO15" s="163"/>
      <c r="AP15" s="163"/>
      <c r="AQ15" s="163"/>
      <c r="AR15" s="163"/>
      <c r="AS15" s="163"/>
      <c r="AT15" s="163"/>
      <c r="AU15" s="163"/>
      <c r="AV15" s="163"/>
      <c r="AW15" s="163"/>
      <c r="AX15" s="163"/>
      <c r="AY15" s="163"/>
      <c r="AZ15" s="163"/>
      <c r="BA15" s="163"/>
      <c r="BB15" s="163"/>
      <c r="BC15" s="163"/>
      <c r="BD15" s="163"/>
      <c r="BE15" s="163"/>
      <c r="BF15" s="163"/>
      <c r="BG15" s="163"/>
      <c r="BI15" s="196"/>
    </row>
    <row r="16" spans="1:61" ht="14.25">
      <c r="V16" s="499"/>
      <c r="W16" s="499" t="s">
        <v>69</v>
      </c>
      <c r="X16" s="499"/>
      <c r="Y16" s="204"/>
      <c r="Z16" s="204"/>
      <c r="AA16" s="204"/>
      <c r="AB16" s="163"/>
      <c r="AC16" s="163"/>
      <c r="AD16" s="163"/>
      <c r="AE16" s="163"/>
      <c r="AF16" s="163"/>
      <c r="AG16" s="163"/>
      <c r="AH16" s="163"/>
      <c r="AI16" s="163"/>
      <c r="AJ16" s="163"/>
      <c r="AK16" s="163"/>
      <c r="AL16" s="163"/>
      <c r="AM16" s="163"/>
      <c r="AN16" s="163"/>
      <c r="AO16" s="163"/>
      <c r="AP16" s="163"/>
      <c r="AQ16" s="163"/>
      <c r="AR16" s="163"/>
      <c r="AS16" s="163"/>
      <c r="AT16" s="163"/>
      <c r="AU16" s="163"/>
      <c r="AV16" s="163"/>
      <c r="AW16" s="163"/>
      <c r="AX16" s="163"/>
      <c r="AY16" s="163"/>
      <c r="AZ16" s="163"/>
      <c r="BA16" s="163"/>
      <c r="BB16" s="163"/>
      <c r="BC16" s="163"/>
      <c r="BD16" s="163"/>
      <c r="BE16" s="163"/>
      <c r="BF16" s="163"/>
      <c r="BG16" s="163"/>
      <c r="BI16" s="196"/>
    </row>
    <row r="17" spans="22:61" ht="14.25">
      <c r="V17" s="499"/>
      <c r="W17" s="499" t="s">
        <v>70</v>
      </c>
      <c r="X17" s="499"/>
      <c r="Y17" s="204"/>
      <c r="Z17" s="204"/>
      <c r="AA17" s="204"/>
      <c r="AB17" s="163"/>
      <c r="AC17" s="163"/>
      <c r="AD17" s="163"/>
      <c r="AE17" s="163"/>
      <c r="AF17" s="163"/>
      <c r="AG17" s="163"/>
      <c r="AH17" s="163"/>
      <c r="AI17" s="163"/>
      <c r="AJ17" s="163"/>
      <c r="AK17" s="163"/>
      <c r="AL17" s="163"/>
      <c r="AM17" s="163"/>
      <c r="AN17" s="163"/>
      <c r="AO17" s="163"/>
      <c r="AP17" s="163"/>
      <c r="AQ17" s="163"/>
      <c r="AR17" s="163"/>
      <c r="AS17" s="163"/>
      <c r="AT17" s="163"/>
      <c r="AU17" s="163"/>
      <c r="AV17" s="163"/>
      <c r="AW17" s="163"/>
      <c r="AX17" s="163"/>
      <c r="AY17" s="163"/>
      <c r="AZ17" s="163"/>
      <c r="BA17" s="163"/>
      <c r="BB17" s="163"/>
      <c r="BC17" s="163"/>
      <c r="BD17" s="163"/>
      <c r="BE17" s="163"/>
      <c r="BF17" s="163"/>
      <c r="BG17" s="163"/>
      <c r="BI17" s="196"/>
    </row>
    <row r="18" spans="22:61" ht="14.25">
      <c r="V18" s="500"/>
      <c r="W18" s="500" t="s">
        <v>67</v>
      </c>
      <c r="X18" s="500"/>
      <c r="Y18" s="204"/>
      <c r="Z18" s="204"/>
      <c r="AA18" s="204"/>
      <c r="AB18" s="163"/>
      <c r="AC18" s="163"/>
      <c r="AD18" s="163"/>
      <c r="AE18" s="163"/>
      <c r="AF18" s="163"/>
      <c r="AG18" s="163"/>
      <c r="AH18" s="163"/>
      <c r="AI18" s="163"/>
      <c r="AJ18" s="163"/>
      <c r="AK18" s="163"/>
      <c r="AL18" s="163"/>
      <c r="AM18" s="163"/>
      <c r="AN18" s="163"/>
      <c r="AO18" s="163"/>
      <c r="AP18" s="163"/>
      <c r="AQ18" s="163"/>
      <c r="AR18" s="163"/>
      <c r="AS18" s="163"/>
      <c r="AT18" s="163"/>
      <c r="AU18" s="163"/>
      <c r="AV18" s="163"/>
      <c r="AW18" s="163"/>
      <c r="AX18" s="163"/>
      <c r="AY18" s="163"/>
      <c r="AZ18" s="163"/>
      <c r="BA18" s="163"/>
      <c r="BB18" s="163"/>
      <c r="BC18" s="163"/>
      <c r="BD18" s="163"/>
      <c r="BE18" s="163"/>
      <c r="BF18" s="163"/>
      <c r="BG18" s="163"/>
      <c r="BI18" s="196"/>
    </row>
    <row r="19" spans="22:61" ht="14.25">
      <c r="V19" s="500"/>
      <c r="W19" s="500" t="s">
        <v>68</v>
      </c>
      <c r="X19" s="500"/>
      <c r="Y19" s="204"/>
      <c r="Z19" s="204"/>
      <c r="AA19" s="204"/>
      <c r="AB19" s="163"/>
      <c r="AC19" s="163"/>
      <c r="AD19" s="163"/>
      <c r="AE19" s="163"/>
      <c r="AF19" s="163"/>
      <c r="AG19" s="163"/>
      <c r="AH19" s="163"/>
      <c r="AI19" s="163"/>
      <c r="AJ19" s="163"/>
      <c r="AK19" s="163"/>
      <c r="AL19" s="163"/>
      <c r="AM19" s="163"/>
      <c r="AN19" s="163"/>
      <c r="AO19" s="163"/>
      <c r="AP19" s="163"/>
      <c r="AQ19" s="163"/>
      <c r="AR19" s="163"/>
      <c r="AS19" s="163"/>
      <c r="AT19" s="163"/>
      <c r="AU19" s="163"/>
      <c r="AV19" s="163"/>
      <c r="AW19" s="163"/>
      <c r="AX19" s="163"/>
      <c r="AY19" s="163"/>
      <c r="AZ19" s="163"/>
      <c r="BA19" s="163"/>
      <c r="BB19" s="163"/>
      <c r="BC19" s="163"/>
      <c r="BD19" s="163"/>
      <c r="BE19" s="163"/>
      <c r="BF19" s="163"/>
      <c r="BG19" s="163"/>
      <c r="BI19" s="196"/>
    </row>
    <row r="20" spans="22:61" ht="14.25">
      <c r="V20" s="499"/>
      <c r="W20" s="499" t="s">
        <v>71</v>
      </c>
      <c r="X20" s="499"/>
      <c r="Y20" s="204"/>
      <c r="Z20" s="204"/>
      <c r="AA20" s="204"/>
      <c r="AB20" s="163"/>
      <c r="AC20" s="163"/>
      <c r="AD20" s="163"/>
      <c r="AE20" s="163"/>
      <c r="AF20" s="163"/>
      <c r="AG20" s="163"/>
      <c r="AH20" s="163"/>
      <c r="AI20" s="163"/>
      <c r="AJ20" s="163"/>
      <c r="AK20" s="163"/>
      <c r="AL20" s="163"/>
      <c r="AM20" s="163"/>
      <c r="AN20" s="163"/>
      <c r="AO20" s="163"/>
      <c r="AP20" s="163"/>
      <c r="AQ20" s="163"/>
      <c r="AR20" s="163"/>
      <c r="AS20" s="163"/>
      <c r="AT20" s="163"/>
      <c r="AU20" s="163"/>
      <c r="AV20" s="163"/>
      <c r="AW20" s="163"/>
      <c r="AX20" s="163"/>
      <c r="AY20" s="163"/>
      <c r="AZ20" s="163"/>
      <c r="BA20" s="163"/>
      <c r="BB20" s="163"/>
      <c r="BC20" s="163"/>
      <c r="BD20" s="163"/>
      <c r="BE20" s="163"/>
      <c r="BF20" s="163"/>
      <c r="BG20" s="163"/>
      <c r="BI20" s="196"/>
    </row>
    <row r="21" spans="22:61" ht="14.25">
      <c r="V21" s="499"/>
      <c r="W21" s="499" t="s">
        <v>72</v>
      </c>
      <c r="X21" s="499"/>
      <c r="Y21" s="204"/>
      <c r="Z21" s="204"/>
      <c r="AA21" s="204"/>
      <c r="AB21" s="163"/>
      <c r="AC21" s="163"/>
      <c r="AD21" s="163"/>
      <c r="AE21" s="163"/>
      <c r="AF21" s="163"/>
      <c r="AG21" s="163"/>
      <c r="AH21" s="163"/>
      <c r="AI21" s="163"/>
      <c r="AJ21" s="163"/>
      <c r="AK21" s="163"/>
      <c r="AL21" s="163"/>
      <c r="AM21" s="163"/>
      <c r="AN21" s="163"/>
      <c r="AO21" s="163"/>
      <c r="AP21" s="163"/>
      <c r="AQ21" s="163"/>
      <c r="AR21" s="163"/>
      <c r="AS21" s="163"/>
      <c r="AT21" s="163"/>
      <c r="AU21" s="163"/>
      <c r="AV21" s="163"/>
      <c r="AW21" s="163"/>
      <c r="AX21" s="163"/>
      <c r="AY21" s="163"/>
      <c r="AZ21" s="163"/>
      <c r="BA21" s="163"/>
      <c r="BB21" s="163"/>
      <c r="BC21" s="163"/>
      <c r="BD21" s="163"/>
      <c r="BE21" s="163"/>
      <c r="BF21" s="163"/>
      <c r="BG21" s="163"/>
      <c r="BI21" s="196"/>
    </row>
    <row r="22" spans="22:61">
      <c r="V22" s="169"/>
      <c r="W22" s="497"/>
      <c r="Y22" s="163"/>
      <c r="AA22" s="164"/>
      <c r="AB22" s="164"/>
      <c r="AC22" s="164"/>
      <c r="AD22" s="164"/>
      <c r="AE22" s="164"/>
      <c r="AF22" s="164"/>
      <c r="AG22" s="164"/>
      <c r="AH22" s="164"/>
      <c r="AI22" s="164"/>
      <c r="AJ22" s="164"/>
      <c r="AK22" s="164"/>
      <c r="AL22" s="164"/>
      <c r="AM22" s="164"/>
      <c r="AN22" s="164"/>
      <c r="AO22" s="164"/>
      <c r="AP22" s="164"/>
      <c r="AQ22" s="164"/>
      <c r="AR22" s="164"/>
      <c r="AS22" s="164"/>
      <c r="AT22" s="164"/>
      <c r="AU22" s="164"/>
      <c r="AV22" s="164"/>
      <c r="AW22" s="164"/>
      <c r="AX22" s="164"/>
      <c r="AY22" s="164"/>
      <c r="AZ22" s="164"/>
      <c r="BA22" s="164"/>
      <c r="BB22" s="164"/>
      <c r="BC22" s="164"/>
      <c r="BD22" s="164"/>
      <c r="BE22" s="164"/>
      <c r="BF22" s="164"/>
      <c r="BG22" s="164"/>
      <c r="BI22" s="197"/>
    </row>
    <row r="23" spans="22:61">
      <c r="W23"/>
      <c r="Y23" s="163"/>
      <c r="Z23" s="163"/>
      <c r="AA23" s="176"/>
      <c r="AB23" s="176"/>
      <c r="AC23" s="176"/>
      <c r="AD23" s="176"/>
      <c r="AE23" s="176"/>
      <c r="AF23" s="176"/>
      <c r="AG23" s="176"/>
      <c r="AH23" s="176"/>
      <c r="AI23" s="176"/>
      <c r="AJ23" s="176"/>
      <c r="AK23" s="176"/>
      <c r="AL23" s="176"/>
      <c r="AM23" s="176"/>
      <c r="AN23" s="176"/>
      <c r="AO23" s="176"/>
      <c r="AP23" s="177"/>
      <c r="AQ23" s="177"/>
      <c r="AR23" s="177"/>
      <c r="AS23" s="177"/>
      <c r="AT23" s="177"/>
      <c r="AU23" s="177"/>
      <c r="AV23" s="177"/>
      <c r="AW23" s="177"/>
      <c r="AX23" s="177"/>
      <c r="AY23" s="177"/>
      <c r="AZ23" s="177"/>
      <c r="BA23" s="177"/>
      <c r="BB23" s="177"/>
      <c r="BC23" s="177"/>
      <c r="BD23" s="177"/>
      <c r="BE23" s="177"/>
      <c r="BF23" s="177"/>
      <c r="BG23" s="177"/>
    </row>
    <row r="24" spans="22:61">
      <c r="V24" s="218" t="s">
        <v>47</v>
      </c>
      <c r="W24" s="219"/>
      <c r="X24" s="219"/>
      <c r="Y24" s="220"/>
      <c r="Z24" s="220"/>
      <c r="AA24" s="220"/>
      <c r="AB24" s="220"/>
      <c r="AC24" s="220"/>
      <c r="AD24" s="220"/>
      <c r="AE24" s="220"/>
      <c r="AF24" s="220"/>
      <c r="AG24" s="220"/>
      <c r="AH24" s="220"/>
      <c r="AI24" s="220"/>
      <c r="AJ24" s="220"/>
      <c r="AK24" s="220"/>
      <c r="AL24" s="220"/>
      <c r="AM24" s="220"/>
      <c r="AN24" s="220"/>
      <c r="AO24" s="220"/>
      <c r="AP24" s="220"/>
      <c r="AQ24" s="220"/>
      <c r="AR24" s="220"/>
      <c r="AS24" s="220"/>
      <c r="AT24" s="220"/>
      <c r="AU24" s="220"/>
      <c r="AV24" s="220"/>
      <c r="AW24" s="220"/>
      <c r="AX24" s="220"/>
      <c r="AY24" s="220"/>
      <c r="AZ24" s="220"/>
      <c r="BA24" s="221"/>
      <c r="BB24" s="221"/>
      <c r="BC24" s="221"/>
      <c r="BD24" s="221"/>
      <c r="BE24" s="221"/>
      <c r="BF24" s="221"/>
      <c r="BG24" s="221"/>
    </row>
    <row r="25" spans="22:61" ht="25.5">
      <c r="V25" s="220"/>
      <c r="W25" s="222" t="s">
        <v>349</v>
      </c>
      <c r="X25" s="505" t="s">
        <v>83</v>
      </c>
      <c r="Y25" s="220" t="s">
        <v>97</v>
      </c>
      <c r="Z25" s="220"/>
      <c r="AA25" s="241" t="s">
        <v>174</v>
      </c>
      <c r="AB25" s="241"/>
      <c r="AC25" s="241"/>
      <c r="AD25" s="241"/>
      <c r="AE25" s="241"/>
      <c r="AF25" s="241"/>
      <c r="AG25" s="241"/>
      <c r="AH25" s="241"/>
      <c r="AI25" s="241"/>
      <c r="AJ25" s="241"/>
      <c r="AK25" s="241"/>
      <c r="AL25" s="241"/>
      <c r="AM25" s="241"/>
      <c r="AN25" s="241"/>
      <c r="AO25" s="241"/>
      <c r="AP25" s="242" t="s">
        <v>175</v>
      </c>
      <c r="AQ25" s="242"/>
      <c r="AR25" s="242"/>
      <c r="AS25" s="242"/>
      <c r="AT25" s="242"/>
      <c r="AU25" s="242"/>
      <c r="AV25" s="242"/>
      <c r="AW25" s="242"/>
      <c r="AX25" s="242" t="s">
        <v>176</v>
      </c>
      <c r="AY25" s="242"/>
      <c r="AZ25" s="242" t="s">
        <v>177</v>
      </c>
      <c r="BA25" s="242" t="s">
        <v>178</v>
      </c>
      <c r="BB25" s="242" t="s">
        <v>179</v>
      </c>
      <c r="BC25" s="242" t="s">
        <v>302</v>
      </c>
      <c r="BD25" s="242" t="s">
        <v>180</v>
      </c>
      <c r="BE25" s="242" t="s">
        <v>181</v>
      </c>
      <c r="BF25" s="242" t="s">
        <v>182</v>
      </c>
      <c r="BG25" s="242" t="s">
        <v>29</v>
      </c>
    </row>
    <row r="26" spans="22:61" ht="25.5">
      <c r="V26" s="220"/>
      <c r="W26" s="222" t="s">
        <v>49</v>
      </c>
      <c r="X26" s="505" t="s">
        <v>89</v>
      </c>
      <c r="Y26" s="223" t="s">
        <v>30</v>
      </c>
      <c r="Z26" s="223"/>
      <c r="AA26" s="224">
        <f>ROUND('2.CO2-Sector'!$AA$50*100,-2)</f>
        <v>116400</v>
      </c>
      <c r="AB26" s="224"/>
      <c r="AC26" s="224"/>
      <c r="AD26" s="224"/>
      <c r="AE26" s="224"/>
      <c r="AF26" s="224"/>
      <c r="AG26" s="224"/>
      <c r="AH26" s="224"/>
      <c r="AI26" s="224"/>
      <c r="AJ26" s="224"/>
      <c r="AK26" s="224"/>
      <c r="AL26" s="224"/>
      <c r="AM26" s="224"/>
      <c r="AN26" s="224"/>
      <c r="AO26" s="224"/>
      <c r="AP26" s="224">
        <f>ROUND('2.CO2-Sector'!$AP$50*100,-2)</f>
        <v>129300</v>
      </c>
      <c r="AQ26" s="224"/>
      <c r="AR26" s="224"/>
      <c r="AS26" s="224"/>
      <c r="AT26" s="224"/>
      <c r="AU26" s="224"/>
      <c r="AV26" s="224"/>
      <c r="AW26" s="224"/>
      <c r="AX26" s="224">
        <f>ROUND('2.CO2-Sector'!$AX$50*100,-2)</f>
        <v>131700</v>
      </c>
      <c r="AY26" s="224"/>
      <c r="AZ26" s="224">
        <f>ROUND('2.CO2-Sector'!AZ$50*100,-2)</f>
        <v>122700</v>
      </c>
      <c r="BA26" s="224">
        <f>ROUND('2.CO2-Sector'!BA$50*100,-2)</f>
        <v>120800</v>
      </c>
      <c r="BB26" s="224">
        <f>ROUND('2.CO2-Sector'!BB$50*100,-2)</f>
        <v>118900</v>
      </c>
      <c r="BC26" s="224">
        <f>ROUND('2.CO2-Sector'!BC$50*100,-2)</f>
        <v>113900</v>
      </c>
      <c r="BD26" s="224">
        <f>ROUND('2.CO2-Sector'!BD$50*100,-2)</f>
        <v>0</v>
      </c>
      <c r="BE26" s="224">
        <f>ROUND('2.CO2-Sector'!BE$50*100,-2)</f>
        <v>0</v>
      </c>
      <c r="BF26" s="224">
        <f>ROUND('2.CO2-Sector'!BF$50*100,-2)</f>
        <v>0</v>
      </c>
      <c r="BG26" s="224">
        <f>ROUND('2.CO2-Sector'!BG$50*100,-2)</f>
        <v>0</v>
      </c>
    </row>
    <row r="27" spans="22:61" ht="25.5">
      <c r="V27" s="220"/>
      <c r="W27" s="222" t="s">
        <v>306</v>
      </c>
      <c r="X27" s="505" t="s">
        <v>90</v>
      </c>
      <c r="Y27" s="219"/>
      <c r="Z27" s="220"/>
      <c r="AA27" s="220"/>
      <c r="AB27" s="220"/>
      <c r="AC27" s="220"/>
      <c r="AD27" s="220"/>
      <c r="AE27" s="220"/>
      <c r="AF27" s="220"/>
      <c r="AG27" s="220"/>
      <c r="AH27" s="220"/>
      <c r="AI27" s="220"/>
      <c r="AJ27" s="220"/>
      <c r="AK27" s="220"/>
      <c r="AL27" s="220"/>
      <c r="AM27" s="220"/>
      <c r="AN27" s="220"/>
      <c r="AO27" s="220"/>
      <c r="AP27" s="220"/>
      <c r="AQ27" s="220"/>
      <c r="AR27" s="220"/>
      <c r="AS27" s="220"/>
      <c r="AT27" s="220"/>
      <c r="AU27" s="220"/>
      <c r="AV27" s="220"/>
      <c r="AW27" s="220"/>
      <c r="AX27" s="220"/>
      <c r="AY27" s="220"/>
      <c r="AZ27" s="220"/>
      <c r="BA27" s="221"/>
      <c r="BB27" s="221"/>
      <c r="BC27" s="221"/>
      <c r="BD27" s="221"/>
      <c r="BE27" s="221"/>
      <c r="BF27" s="226"/>
      <c r="BG27" s="226"/>
    </row>
    <row r="28" spans="22:61" ht="25.5">
      <c r="V28" s="220"/>
      <c r="W28" s="222" t="s">
        <v>48</v>
      </c>
      <c r="X28" s="505" t="s">
        <v>84</v>
      </c>
      <c r="Y28" s="219" t="s">
        <v>98</v>
      </c>
      <c r="Z28" s="220"/>
      <c r="AA28" s="241" t="s">
        <v>122</v>
      </c>
      <c r="AB28" s="241"/>
      <c r="AC28" s="241"/>
      <c r="AD28" s="241"/>
      <c r="AE28" s="241"/>
      <c r="AF28" s="241"/>
      <c r="AG28" s="241"/>
      <c r="AH28" s="241"/>
      <c r="AI28" s="241"/>
      <c r="AJ28" s="241"/>
      <c r="AK28" s="241"/>
      <c r="AL28" s="241"/>
      <c r="AM28" s="241"/>
      <c r="AN28" s="241"/>
      <c r="AO28" s="241"/>
      <c r="AP28" s="241" t="s">
        <v>123</v>
      </c>
      <c r="AQ28" s="242"/>
      <c r="AR28" s="242"/>
      <c r="AS28" s="242"/>
      <c r="AT28" s="242"/>
      <c r="AU28" s="242"/>
      <c r="AV28" s="242"/>
      <c r="AW28" s="242"/>
      <c r="AX28" s="241" t="s">
        <v>124</v>
      </c>
      <c r="AY28" s="241" t="s">
        <v>88</v>
      </c>
      <c r="AZ28" s="241" t="s">
        <v>125</v>
      </c>
      <c r="BA28" s="241" t="s">
        <v>126</v>
      </c>
      <c r="BB28" s="241" t="s">
        <v>127</v>
      </c>
      <c r="BC28" s="241" t="s">
        <v>128</v>
      </c>
      <c r="BD28" s="241" t="s">
        <v>129</v>
      </c>
      <c r="BE28" s="241" t="s">
        <v>130</v>
      </c>
      <c r="BF28" s="226"/>
      <c r="BG28" s="226"/>
    </row>
    <row r="29" spans="22:61">
      <c r="V29" s="220"/>
      <c r="W29" s="227" t="s">
        <v>27</v>
      </c>
      <c r="X29" s="506" t="s">
        <v>85</v>
      </c>
      <c r="Y29" s="219"/>
      <c r="Z29" s="223"/>
      <c r="AA29" s="507">
        <f>'2.CO2-Sector'!AA50</f>
        <v>1163.8799669191487</v>
      </c>
      <c r="AB29" s="507">
        <f>'2.CO2-Sector'!AB50</f>
        <v>1175.2168959722453</v>
      </c>
      <c r="AC29" s="507">
        <f>'2.CO2-Sector'!AC50</f>
        <v>1184.6880649346208</v>
      </c>
      <c r="AD29" s="507">
        <f>'2.CO2-Sector'!AD50</f>
        <v>1177.4220843490737</v>
      </c>
      <c r="AE29" s="507">
        <f>'2.CO2-Sector'!AE50</f>
        <v>1232.3061680770759</v>
      </c>
      <c r="AF29" s="507">
        <f>'2.CO2-Sector'!AF50</f>
        <v>1244.5704740158556</v>
      </c>
      <c r="AG29" s="507">
        <f>'2.CO2-Sector'!AG50</f>
        <v>1256.66096801853</v>
      </c>
      <c r="AH29" s="507">
        <f>'2.CO2-Sector'!AH50</f>
        <v>1249.7484386122071</v>
      </c>
      <c r="AI29" s="507">
        <f>'2.CO2-Sector'!AI50</f>
        <v>1209.6447748391809</v>
      </c>
      <c r="AJ29" s="507">
        <f>'2.CO2-Sector'!AJ50</f>
        <v>1246.2381705923165</v>
      </c>
      <c r="AK29" s="507">
        <f>'2.CO2-Sector'!AK50</f>
        <v>1269.098373259111</v>
      </c>
      <c r="AL29" s="507">
        <f>'2.CO2-Sector'!AL50</f>
        <v>1254.0273665790226</v>
      </c>
      <c r="AM29" s="507">
        <f>'2.CO2-Sector'!AM50</f>
        <v>1282.9948455690205</v>
      </c>
      <c r="AN29" s="507">
        <f>'2.CO2-Sector'!AN50</f>
        <v>1291.0756379392053</v>
      </c>
      <c r="AO29" s="507">
        <f>'2.CO2-Sector'!AO50</f>
        <v>1286.2566812736609</v>
      </c>
      <c r="AP29" s="507">
        <f>'2.CO2-Sector'!AP50</f>
        <v>1293.4184936393124</v>
      </c>
      <c r="AQ29" s="507">
        <f>'2.CO2-Sector'!AQ50</f>
        <v>1270.1968215417817</v>
      </c>
      <c r="AR29" s="507">
        <f>'2.CO2-Sector'!AR50</f>
        <v>1305.7963141731032</v>
      </c>
      <c r="AS29" s="507">
        <f>'2.CO2-Sector'!AS50</f>
        <v>1234.8619932843756</v>
      </c>
      <c r="AT29" s="507">
        <f>'2.CO2-Sector'!AT50</f>
        <v>1165.3831826281028</v>
      </c>
      <c r="AU29" s="507">
        <f>'2.CO2-Sector'!AU50</f>
        <v>1216.7844507450513</v>
      </c>
      <c r="AV29" s="507">
        <f>'2.CO2-Sector'!AV50</f>
        <v>1266.7863746634973</v>
      </c>
      <c r="AW29" s="507">
        <f>'2.CO2-Sector'!AW50</f>
        <v>1308.0639340869752</v>
      </c>
      <c r="AX29" s="507">
        <f>'2.CO2-Sector'!AX50</f>
        <v>1317.2880942831302</v>
      </c>
      <c r="AY29" s="507">
        <f>'2.CO2-Sector'!AY50</f>
        <v>1267.0109467725883</v>
      </c>
      <c r="AZ29" s="507">
        <f>'2.CO2-Sector'!AZ50</f>
        <v>1226.5653663240998</v>
      </c>
      <c r="BA29" s="507">
        <f>'2.CO2-Sector'!BA50</f>
        <v>1208.1764749629579</v>
      </c>
      <c r="BB29" s="507">
        <f>'2.CO2-Sector'!BB50</f>
        <v>1189.3770292743959</v>
      </c>
      <c r="BC29" s="507">
        <f>'2.CO2-Sector'!BC50</f>
        <v>1139.1389008202793</v>
      </c>
      <c r="BD29" s="507">
        <f>'2.CO2-Sector'!BD50</f>
        <v>0</v>
      </c>
      <c r="BE29" s="507">
        <f>'2.CO2-Sector'!BE50</f>
        <v>0</v>
      </c>
      <c r="BF29" s="226"/>
      <c r="BG29" s="226"/>
    </row>
    <row r="30" spans="22:61" ht="24.75">
      <c r="V30" s="220"/>
      <c r="W30" s="222" t="s">
        <v>307</v>
      </c>
      <c r="X30" s="506" t="s">
        <v>66</v>
      </c>
      <c r="Y30" s="219"/>
      <c r="Z30" s="225"/>
      <c r="AA30" s="584"/>
      <c r="AB30" s="584"/>
      <c r="AC30" s="584"/>
      <c r="AD30" s="584"/>
      <c r="AE30" s="584"/>
      <c r="AF30" s="584"/>
      <c r="AG30" s="584"/>
      <c r="AH30" s="584"/>
      <c r="AI30" s="584"/>
      <c r="AJ30" s="584"/>
      <c r="AK30" s="584"/>
      <c r="AL30" s="584"/>
      <c r="AM30" s="584"/>
      <c r="AN30" s="584"/>
      <c r="AO30" s="584"/>
      <c r="AP30" s="584"/>
      <c r="AQ30" s="584"/>
      <c r="AR30" s="584"/>
      <c r="AS30" s="584"/>
      <c r="AT30" s="584"/>
      <c r="AU30" s="584"/>
      <c r="AV30" s="584"/>
      <c r="AW30" s="584"/>
      <c r="AX30" s="584"/>
      <c r="AY30" s="584"/>
      <c r="AZ30" s="584"/>
      <c r="BA30" s="584"/>
      <c r="BB30" s="584"/>
      <c r="BC30" s="584"/>
      <c r="BD30" s="584"/>
      <c r="BE30" s="584"/>
      <c r="BF30" s="226"/>
      <c r="BG30" s="226"/>
    </row>
    <row r="31" spans="22:61" ht="38.25">
      <c r="V31" s="220"/>
      <c r="W31" s="222" t="s">
        <v>308</v>
      </c>
      <c r="X31" s="505" t="s">
        <v>86</v>
      </c>
      <c r="Y31" s="219"/>
      <c r="Z31" s="225"/>
      <c r="AA31" s="226"/>
      <c r="AB31" s="226"/>
      <c r="AC31" s="226"/>
      <c r="AD31" s="226"/>
      <c r="AE31" s="226"/>
      <c r="AF31" s="226"/>
      <c r="AG31" s="226"/>
      <c r="AH31" s="226"/>
      <c r="AI31" s="226"/>
      <c r="AJ31" s="226"/>
      <c r="AK31" s="226"/>
      <c r="AL31" s="226"/>
      <c r="AM31" s="226"/>
      <c r="AN31" s="226"/>
      <c r="AO31" s="226"/>
      <c r="AP31" s="226"/>
      <c r="AQ31" s="226"/>
      <c r="AR31" s="226"/>
      <c r="AS31" s="226"/>
      <c r="AT31" s="226"/>
      <c r="AU31" s="226"/>
      <c r="AV31" s="226"/>
      <c r="AW31" s="226"/>
      <c r="AX31" s="226"/>
      <c r="AY31" s="226"/>
      <c r="AZ31" s="226"/>
      <c r="BA31" s="226"/>
      <c r="BB31" s="226"/>
      <c r="BC31" s="226"/>
      <c r="BD31" s="226"/>
      <c r="BE31" s="226"/>
      <c r="BF31" s="226"/>
      <c r="BG31" s="226"/>
    </row>
    <row r="32" spans="22:61" ht="25.5">
      <c r="V32" s="220"/>
      <c r="W32" s="222" t="s">
        <v>191</v>
      </c>
      <c r="X32" s="505" t="s">
        <v>87</v>
      </c>
      <c r="Y32" s="219"/>
      <c r="Z32" s="225"/>
      <c r="AA32" s="226"/>
      <c r="AB32" s="226"/>
      <c r="AC32" s="226"/>
      <c r="AD32" s="226"/>
      <c r="AE32" s="226"/>
      <c r="AF32" s="226"/>
      <c r="AG32" s="226"/>
      <c r="AH32" s="226"/>
      <c r="AI32" s="226"/>
      <c r="AJ32" s="226"/>
      <c r="AK32" s="226"/>
      <c r="AL32" s="226"/>
      <c r="AM32" s="226"/>
      <c r="AN32" s="226"/>
      <c r="AO32" s="226"/>
      <c r="AP32" s="226"/>
      <c r="AQ32" s="226"/>
      <c r="AR32" s="226"/>
      <c r="AS32" s="226"/>
      <c r="AT32" s="226"/>
      <c r="AU32" s="226"/>
      <c r="AV32" s="226"/>
      <c r="AW32" s="226"/>
      <c r="AX32" s="226"/>
      <c r="AY32" s="226"/>
      <c r="AZ32" s="226"/>
      <c r="BA32" s="226"/>
      <c r="BB32" s="226"/>
      <c r="BC32" s="226"/>
      <c r="BD32" s="226"/>
      <c r="BE32" s="226"/>
      <c r="BF32" s="226"/>
      <c r="BG32" s="226"/>
    </row>
    <row r="33" spans="22:59" ht="25.5">
      <c r="V33" s="220"/>
      <c r="W33" s="228" t="s">
        <v>56</v>
      </c>
      <c r="X33" s="505" t="s">
        <v>91</v>
      </c>
      <c r="Y33" s="219"/>
      <c r="Z33" s="225"/>
      <c r="AA33" s="226"/>
      <c r="AB33" s="226"/>
      <c r="AC33" s="226"/>
      <c r="AD33" s="226"/>
      <c r="AE33" s="226"/>
      <c r="AF33" s="226"/>
      <c r="AG33" s="226"/>
      <c r="AH33" s="226"/>
      <c r="AI33" s="226"/>
      <c r="AJ33" s="226"/>
      <c r="AK33" s="226"/>
      <c r="AL33" s="226"/>
      <c r="AM33" s="226"/>
      <c r="AN33" s="226"/>
      <c r="AO33" s="226"/>
      <c r="AP33" s="226"/>
      <c r="AQ33" s="226"/>
      <c r="AR33" s="226"/>
      <c r="AS33" s="226"/>
      <c r="AT33" s="226"/>
      <c r="AU33" s="226"/>
      <c r="AV33" s="226"/>
      <c r="AW33" s="226"/>
      <c r="AX33" s="226"/>
      <c r="AY33" s="226"/>
      <c r="AZ33" s="226"/>
      <c r="BA33" s="226"/>
      <c r="BB33" s="226"/>
      <c r="BC33" s="226"/>
      <c r="BD33" s="226"/>
      <c r="BE33" s="226"/>
      <c r="BF33" s="226"/>
      <c r="BG33" s="226"/>
    </row>
    <row r="34" spans="22:59">
      <c r="W34"/>
      <c r="Y34" s="163"/>
      <c r="Z34" s="163"/>
      <c r="AA34" s="174"/>
      <c r="AB34" s="174"/>
      <c r="AC34" s="174"/>
      <c r="AD34" s="174"/>
      <c r="AE34" s="174"/>
      <c r="AF34" s="174"/>
      <c r="AG34" s="174"/>
      <c r="AH34" s="174"/>
      <c r="AI34" s="174"/>
      <c r="AJ34" s="174"/>
      <c r="AK34" s="174"/>
      <c r="AL34" s="174"/>
      <c r="AM34" s="174"/>
      <c r="AN34" s="174"/>
      <c r="AO34" s="174"/>
      <c r="AP34" s="174"/>
      <c r="AQ34" s="174"/>
      <c r="AR34" s="174"/>
      <c r="AS34" s="174"/>
      <c r="AT34" s="174"/>
      <c r="AU34" s="174"/>
      <c r="AV34" s="174"/>
      <c r="AW34" s="174"/>
      <c r="AX34" s="174"/>
      <c r="AY34" s="174"/>
      <c r="AZ34" s="174"/>
      <c r="BA34" s="174"/>
      <c r="BB34" s="174"/>
      <c r="BC34" s="174"/>
      <c r="BD34" s="174"/>
      <c r="BE34" s="174"/>
      <c r="BF34" s="174"/>
      <c r="BG34" s="174"/>
    </row>
    <row r="35" spans="22:59">
      <c r="W35"/>
      <c r="Y35" s="163"/>
      <c r="Z35" s="163"/>
      <c r="AA35" s="174"/>
      <c r="AB35" s="174"/>
      <c r="AC35" s="174"/>
      <c r="AD35" s="174"/>
      <c r="AE35" s="174"/>
      <c r="AF35" s="174"/>
      <c r="AG35" s="174"/>
      <c r="AH35" s="174"/>
      <c r="AI35" s="174"/>
      <c r="AJ35" s="174"/>
      <c r="AK35" s="174"/>
      <c r="AL35" s="174"/>
      <c r="AM35" s="174"/>
      <c r="AN35" s="174"/>
      <c r="AO35" s="174"/>
      <c r="AP35" s="174"/>
      <c r="AQ35" s="174"/>
      <c r="AR35" s="174"/>
      <c r="AS35" s="174"/>
      <c r="AT35" s="174"/>
      <c r="AU35" s="174"/>
      <c r="AV35" s="174"/>
      <c r="AW35" s="174"/>
      <c r="AX35" s="174"/>
      <c r="AY35" s="174"/>
      <c r="AZ35" s="174"/>
      <c r="BA35" s="174"/>
      <c r="BB35" s="174"/>
      <c r="BC35" s="174"/>
      <c r="BD35" s="174"/>
      <c r="BE35" s="174"/>
      <c r="BF35" s="174"/>
      <c r="BG35" s="174"/>
    </row>
    <row r="36" spans="22:59">
      <c r="V36" s="233" t="s">
        <v>40</v>
      </c>
      <c r="W36" s="209"/>
      <c r="X36" s="209"/>
      <c r="Y36" s="208"/>
      <c r="Z36" s="208"/>
      <c r="AA36" s="234"/>
      <c r="AB36" s="234"/>
      <c r="AC36" s="234"/>
      <c r="AD36" s="234"/>
      <c r="AE36" s="234"/>
      <c r="AF36" s="234"/>
      <c r="AG36" s="234"/>
      <c r="AH36" s="234"/>
      <c r="AI36" s="234"/>
      <c r="AJ36" s="234"/>
      <c r="AK36" s="234"/>
      <c r="AL36" s="234"/>
      <c r="AM36" s="234"/>
      <c r="AN36" s="234"/>
      <c r="AO36" s="234"/>
      <c r="AP36" s="234"/>
      <c r="AQ36" s="234"/>
      <c r="AR36" s="234"/>
      <c r="AS36" s="234"/>
      <c r="AT36" s="234"/>
      <c r="AU36" s="234"/>
      <c r="AV36" s="234"/>
      <c r="AW36" s="234"/>
      <c r="AX36" s="234"/>
      <c r="AY36" s="234"/>
      <c r="AZ36" s="234"/>
      <c r="BA36" s="234"/>
      <c r="BB36" s="234"/>
      <c r="BC36" s="234"/>
      <c r="BD36" s="234"/>
      <c r="BE36" s="234"/>
      <c r="BF36" s="234"/>
      <c r="BG36" s="234"/>
    </row>
    <row r="37" spans="22:59" ht="45">
      <c r="V37" s="208"/>
      <c r="W37" s="235" t="s">
        <v>309</v>
      </c>
      <c r="X37" s="508" t="s">
        <v>92</v>
      </c>
      <c r="Y37" s="208"/>
      <c r="Z37" s="210"/>
      <c r="AA37" s="211" t="s">
        <v>183</v>
      </c>
      <c r="AB37" s="211"/>
      <c r="AC37" s="211"/>
      <c r="AD37" s="211"/>
      <c r="AE37" s="211"/>
      <c r="AF37" s="211"/>
      <c r="AG37" s="211"/>
      <c r="AH37" s="211"/>
      <c r="AI37" s="211"/>
      <c r="AJ37" s="211"/>
      <c r="AK37" s="211"/>
      <c r="AL37" s="211"/>
      <c r="AM37" s="211"/>
      <c r="AN37" s="211"/>
      <c r="AO37" s="211"/>
      <c r="AP37" s="212" t="s">
        <v>184</v>
      </c>
      <c r="AQ37" s="212"/>
      <c r="AR37" s="212"/>
      <c r="AS37" s="212"/>
      <c r="AT37" s="212"/>
      <c r="AU37" s="212"/>
      <c r="AV37" s="212"/>
      <c r="AW37" s="212"/>
      <c r="AX37" s="212" t="s">
        <v>176</v>
      </c>
      <c r="AY37" s="212"/>
      <c r="AZ37" s="212" t="s">
        <v>177</v>
      </c>
      <c r="BA37" s="212" t="s">
        <v>178</v>
      </c>
      <c r="BB37" s="212" t="s">
        <v>179</v>
      </c>
      <c r="BC37" s="212" t="s">
        <v>301</v>
      </c>
      <c r="BD37" s="212" t="s">
        <v>180</v>
      </c>
      <c r="BE37" s="212" t="s">
        <v>181</v>
      </c>
      <c r="BF37" s="212" t="s">
        <v>182</v>
      </c>
      <c r="BG37" s="212" t="s">
        <v>29</v>
      </c>
    </row>
    <row r="38" spans="22:59" ht="45">
      <c r="V38" s="208"/>
      <c r="W38" s="238" t="s">
        <v>51</v>
      </c>
      <c r="X38" s="508" t="s">
        <v>93</v>
      </c>
      <c r="Y38" s="236" t="s">
        <v>31</v>
      </c>
      <c r="Z38" s="236"/>
      <c r="AA38" s="237">
        <f>ROUND('5.CH4'!AA10/10, -1)</f>
        <v>4430</v>
      </c>
      <c r="AB38" s="237"/>
      <c r="AC38" s="237"/>
      <c r="AD38" s="237"/>
      <c r="AE38" s="237"/>
      <c r="AF38" s="237"/>
      <c r="AG38" s="237"/>
      <c r="AH38" s="237"/>
      <c r="AI38" s="237"/>
      <c r="AJ38" s="237"/>
      <c r="AK38" s="237"/>
      <c r="AL38" s="237"/>
      <c r="AM38" s="237"/>
      <c r="AN38" s="237"/>
      <c r="AO38" s="237"/>
      <c r="AP38" s="237">
        <f>ROUND('5.CH4'!AP10/10, -1)</f>
        <v>3570</v>
      </c>
      <c r="AQ38" s="237"/>
      <c r="AR38" s="237"/>
      <c r="AS38" s="237"/>
      <c r="AT38" s="237"/>
      <c r="AU38" s="237"/>
      <c r="AV38" s="237"/>
      <c r="AW38" s="237"/>
      <c r="AX38" s="237">
        <f>ROUND('5.CH4'!AX10/10, -1)</f>
        <v>3230</v>
      </c>
      <c r="AY38" s="237"/>
      <c r="AZ38" s="237">
        <f>ROUND('5.CH4'!AZ10/10, -1)</f>
        <v>3080</v>
      </c>
      <c r="BA38" s="237">
        <f>ROUND('5.CH4'!BA10/10, -1)</f>
        <v>3050</v>
      </c>
      <c r="BB38" s="237">
        <f>ROUND('5.CH4'!BB10/10, -1)</f>
        <v>3000</v>
      </c>
      <c r="BC38" s="237">
        <f>ROUND('5.CH4'!BC10/10, -1)</f>
        <v>2970</v>
      </c>
      <c r="BD38" s="237">
        <f>ROUND('5.CH4'!BD10/10, -1)</f>
        <v>0</v>
      </c>
      <c r="BE38" s="237">
        <f>ROUND('5.CH4'!BE10/10, -1)</f>
        <v>0</v>
      </c>
      <c r="BF38" s="237">
        <f>ROUND('5.CH4'!BF10/10, -1)</f>
        <v>0</v>
      </c>
      <c r="BG38" s="237">
        <f>ROUND('5.CH4'!BG10/10, -1)</f>
        <v>0</v>
      </c>
    </row>
    <row r="39" spans="22:59" ht="15">
      <c r="V39" s="208"/>
      <c r="W39" s="208" t="s">
        <v>28</v>
      </c>
      <c r="X39" s="509" t="s">
        <v>94</v>
      </c>
      <c r="Y39" s="239"/>
      <c r="Z39" s="239"/>
      <c r="AA39" s="230"/>
      <c r="AB39" s="229"/>
      <c r="AC39" s="229"/>
      <c r="AD39" s="229"/>
      <c r="AE39" s="229"/>
      <c r="AF39" s="229"/>
      <c r="AG39" s="229"/>
      <c r="AH39" s="229"/>
      <c r="AI39" s="229"/>
      <c r="AJ39" s="229"/>
      <c r="AK39" s="229"/>
      <c r="AL39" s="229"/>
      <c r="AM39" s="229"/>
      <c r="AN39" s="229"/>
      <c r="AO39" s="229"/>
      <c r="AP39" s="229"/>
      <c r="AQ39" s="229"/>
      <c r="AR39" s="229"/>
      <c r="AS39" s="229"/>
      <c r="AT39" s="229"/>
      <c r="AU39" s="229"/>
      <c r="AV39" s="229"/>
      <c r="AW39" s="229"/>
      <c r="AX39" s="229"/>
      <c r="AY39" s="229"/>
      <c r="AZ39" s="229"/>
      <c r="BA39" s="229"/>
      <c r="BB39" s="229"/>
      <c r="BC39" s="229"/>
      <c r="BD39" s="229"/>
      <c r="BE39" s="229"/>
      <c r="BF39" s="229"/>
      <c r="BG39" s="229"/>
    </row>
    <row r="40" spans="22:59" ht="36">
      <c r="V40" s="208"/>
      <c r="W40" s="238" t="s">
        <v>310</v>
      </c>
      <c r="X40" s="508" t="s">
        <v>95</v>
      </c>
      <c r="Y40" s="239"/>
      <c r="Z40" s="210"/>
      <c r="AA40" s="211" t="s">
        <v>99</v>
      </c>
      <c r="AB40" s="211"/>
      <c r="AC40" s="211"/>
      <c r="AD40" s="211"/>
      <c r="AE40" s="211"/>
      <c r="AF40" s="211"/>
      <c r="AG40" s="211"/>
      <c r="AH40" s="211"/>
      <c r="AI40" s="211"/>
      <c r="AJ40" s="211"/>
      <c r="AK40" s="211"/>
      <c r="AL40" s="211"/>
      <c r="AM40" s="211"/>
      <c r="AN40" s="211"/>
      <c r="AO40" s="211"/>
      <c r="AP40" s="212" t="s">
        <v>100</v>
      </c>
      <c r="AQ40" s="212"/>
      <c r="AR40" s="212"/>
      <c r="AS40" s="212"/>
      <c r="AT40" s="212"/>
      <c r="AU40" s="212"/>
      <c r="AV40" s="212"/>
      <c r="AW40" s="212"/>
      <c r="AX40" s="212" t="s">
        <v>101</v>
      </c>
      <c r="AY40" s="212"/>
      <c r="AZ40" s="212" t="s">
        <v>102</v>
      </c>
      <c r="BA40" s="212" t="s">
        <v>103</v>
      </c>
      <c r="BB40" s="212" t="s">
        <v>104</v>
      </c>
      <c r="BC40" s="212" t="s">
        <v>105</v>
      </c>
      <c r="BD40" s="212" t="s">
        <v>106</v>
      </c>
      <c r="BE40" s="212" t="s">
        <v>107</v>
      </c>
      <c r="BF40" s="229"/>
      <c r="BG40" s="229"/>
    </row>
    <row r="41" spans="22:59" ht="15">
      <c r="V41" s="208"/>
      <c r="W41" s="240" t="s">
        <v>50</v>
      </c>
      <c r="X41" s="509" t="s">
        <v>96</v>
      </c>
      <c r="Y41" s="239"/>
      <c r="Z41" s="236"/>
      <c r="AA41" s="510">
        <f>ROUND('5.CH4'!AA10/10^3, 1)</f>
        <v>44.3</v>
      </c>
      <c r="AB41" s="510">
        <f>ROUND('5.CH4'!AB10/10^3, 1)</f>
        <v>43.2</v>
      </c>
      <c r="AC41" s="510">
        <f>ROUND('5.CH4'!AC10/10^3, 1)</f>
        <v>44</v>
      </c>
      <c r="AD41" s="510">
        <f>ROUND('5.CH4'!AD10/10^3, 1)</f>
        <v>40</v>
      </c>
      <c r="AE41" s="510">
        <f>ROUND('5.CH4'!AE10/10^3, 1)</f>
        <v>43.3</v>
      </c>
      <c r="AF41" s="510">
        <f>ROUND('5.CH4'!AF10/10^3, 1)</f>
        <v>41.9</v>
      </c>
      <c r="AG41" s="510">
        <f>ROUND('5.CH4'!AG10/10^3, 1)</f>
        <v>40.700000000000003</v>
      </c>
      <c r="AH41" s="510">
        <f>ROUND('5.CH4'!AH10/10^3, 1)</f>
        <v>39.9</v>
      </c>
      <c r="AI41" s="510">
        <f>ROUND('5.CH4'!AI10/10^3, 1)</f>
        <v>38.1</v>
      </c>
      <c r="AJ41" s="510">
        <f>ROUND('5.CH4'!AJ10/10^3, 1)</f>
        <v>38</v>
      </c>
      <c r="AK41" s="510">
        <f>ROUND('5.CH4'!AK10/10^3, 1)</f>
        <v>38</v>
      </c>
      <c r="AL41" s="510">
        <f>ROUND('5.CH4'!AL10/10^3, 1)</f>
        <v>37.1</v>
      </c>
      <c r="AM41" s="510">
        <f>ROUND('5.CH4'!AM10/10^3, 1)</f>
        <v>36.299999999999997</v>
      </c>
      <c r="AN41" s="510">
        <f>ROUND('5.CH4'!AN10/10^3, 1)</f>
        <v>34.9</v>
      </c>
      <c r="AO41" s="510">
        <f>ROUND('5.CH4'!AO10/10^3, 1)</f>
        <v>35.9</v>
      </c>
      <c r="AP41" s="510">
        <f>ROUND('5.CH4'!AP10/10^3, 1)</f>
        <v>35.700000000000003</v>
      </c>
      <c r="AQ41" s="510">
        <f>ROUND('5.CH4'!AQ10/10^3, 1)</f>
        <v>35</v>
      </c>
      <c r="AR41" s="510">
        <f>ROUND('5.CH4'!AR10/10^3, 1)</f>
        <v>35.299999999999997</v>
      </c>
      <c r="AS41" s="510">
        <f>ROUND('5.CH4'!AS10/10^3, 1)</f>
        <v>34.9</v>
      </c>
      <c r="AT41" s="510">
        <f>ROUND('5.CH4'!AT10/10^3, 1)</f>
        <v>34</v>
      </c>
      <c r="AU41" s="510">
        <f>ROUND('5.CH4'!AU10/10^3, 1)</f>
        <v>34.5</v>
      </c>
      <c r="AV41" s="510">
        <f>ROUND('5.CH4'!AV10/10^3, 1)</f>
        <v>33.5</v>
      </c>
      <c r="AW41" s="510">
        <f>ROUND('5.CH4'!AW10/10^3, 1)</f>
        <v>32.6</v>
      </c>
      <c r="AX41" s="510">
        <f>ROUND('5.CH4'!AX10/10^3, 1)</f>
        <v>32.299999999999997</v>
      </c>
      <c r="AY41" s="510">
        <f>ROUND('5.CH4'!AY10/10^3, 1)</f>
        <v>31.7</v>
      </c>
      <c r="AZ41" s="510">
        <f>ROUND('5.CH4'!AZ10/10^3, 1)</f>
        <v>30.8</v>
      </c>
      <c r="BA41" s="510">
        <f>ROUND('5.CH4'!BA10/10^3, 1)</f>
        <v>30.5</v>
      </c>
      <c r="BB41" s="510">
        <f>ROUND('5.CH4'!BB10/10^3, 1)</f>
        <v>30</v>
      </c>
      <c r="BC41" s="510">
        <f>ROUND('5.CH4'!BC10/10^3, 1)</f>
        <v>29.7</v>
      </c>
      <c r="BD41" s="510">
        <f>ROUND('5.CH4'!BD10/10^3, 1)</f>
        <v>0</v>
      </c>
      <c r="BE41" s="510">
        <f>ROUND('5.CH4'!BE10/10^3, 1)</f>
        <v>0</v>
      </c>
      <c r="BF41" s="229"/>
      <c r="BG41" s="229"/>
    </row>
    <row r="42" spans="22:59">
      <c r="W42"/>
      <c r="Y42" s="163"/>
      <c r="Z42" s="163"/>
      <c r="AA42" s="232"/>
      <c r="AB42" s="175"/>
      <c r="AC42" s="175"/>
      <c r="AD42" s="175"/>
      <c r="AE42" s="175"/>
      <c r="AF42" s="175"/>
      <c r="AG42" s="175"/>
      <c r="AH42" s="175"/>
      <c r="AI42" s="175"/>
      <c r="AJ42" s="175"/>
      <c r="AK42" s="175"/>
      <c r="AL42" s="175"/>
      <c r="AM42" s="175"/>
      <c r="AN42" s="175"/>
      <c r="AO42" s="175"/>
      <c r="AP42" s="175"/>
      <c r="AQ42" s="175"/>
      <c r="AR42" s="175"/>
      <c r="AS42" s="175"/>
      <c r="AT42" s="175"/>
      <c r="AU42" s="175"/>
      <c r="AV42" s="175"/>
      <c r="AW42" s="175"/>
      <c r="AX42" s="175"/>
      <c r="AY42" s="175"/>
      <c r="AZ42" s="175"/>
      <c r="BA42" s="175"/>
      <c r="BB42" s="175"/>
      <c r="BC42" s="175"/>
      <c r="BD42" s="175"/>
      <c r="BE42" s="175"/>
      <c r="BF42" s="175"/>
      <c r="BG42" s="175"/>
    </row>
    <row r="43" spans="22:59">
      <c r="W43"/>
      <c r="Y43" s="163"/>
      <c r="Z43" s="163"/>
      <c r="AA43" s="231"/>
      <c r="AB43" s="175"/>
      <c r="AC43" s="175"/>
      <c r="AD43" s="175"/>
      <c r="AE43" s="175"/>
      <c r="AF43" s="175"/>
      <c r="AG43" s="175"/>
      <c r="AH43" s="175"/>
      <c r="AI43" s="175"/>
      <c r="AJ43" s="175"/>
      <c r="AK43" s="175"/>
      <c r="AL43" s="175"/>
      <c r="AM43" s="175"/>
      <c r="AN43" s="175"/>
      <c r="AO43" s="175"/>
      <c r="AP43" s="175"/>
      <c r="AQ43" s="175"/>
      <c r="AR43" s="175"/>
      <c r="AS43" s="175"/>
      <c r="AT43" s="175"/>
      <c r="AU43" s="175"/>
      <c r="AV43" s="175"/>
      <c r="AW43" s="175"/>
      <c r="AX43" s="175"/>
      <c r="AY43" s="175"/>
      <c r="AZ43" s="175"/>
      <c r="BA43" s="175"/>
      <c r="BB43" s="175"/>
      <c r="BC43" s="175"/>
      <c r="BD43" s="175"/>
      <c r="BE43" s="175"/>
      <c r="BF43" s="175"/>
      <c r="BG43" s="175"/>
    </row>
    <row r="44" spans="22:59">
      <c r="V44" s="243" t="s">
        <v>41</v>
      </c>
      <c r="W44" s="244"/>
      <c r="X44" s="244"/>
      <c r="Y44" s="245"/>
      <c r="Z44" s="245"/>
      <c r="AA44" s="246"/>
      <c r="AB44" s="246"/>
      <c r="AC44" s="246"/>
      <c r="AD44" s="246"/>
      <c r="AE44" s="246"/>
      <c r="AF44" s="246"/>
      <c r="AG44" s="246"/>
      <c r="AH44" s="246"/>
      <c r="AI44" s="246"/>
      <c r="AJ44" s="246"/>
      <c r="AK44" s="246"/>
      <c r="AL44" s="246"/>
      <c r="AM44" s="246"/>
      <c r="AN44" s="246"/>
      <c r="AO44" s="246"/>
      <c r="AP44" s="246"/>
      <c r="AQ44" s="246"/>
      <c r="AR44" s="246"/>
      <c r="AS44" s="246"/>
      <c r="AT44" s="246"/>
      <c r="AU44" s="246"/>
      <c r="AV44" s="246"/>
      <c r="AW44" s="246"/>
      <c r="AX44" s="246"/>
      <c r="AY44" s="246"/>
      <c r="AZ44" s="246"/>
      <c r="BA44" s="246"/>
      <c r="BB44" s="246"/>
      <c r="BC44" s="246"/>
      <c r="BD44" s="246"/>
      <c r="BE44" s="246"/>
      <c r="BF44" s="246"/>
      <c r="BG44" s="246"/>
    </row>
    <row r="45" spans="22:59" ht="40.5">
      <c r="V45" s="245"/>
      <c r="W45" s="247" t="s">
        <v>54</v>
      </c>
      <c r="X45" s="511" t="s">
        <v>108</v>
      </c>
      <c r="Y45" s="245"/>
      <c r="Z45" s="248"/>
      <c r="AA45" s="249" t="s">
        <v>183</v>
      </c>
      <c r="AB45" s="249"/>
      <c r="AC45" s="249"/>
      <c r="AD45" s="249"/>
      <c r="AE45" s="249"/>
      <c r="AF45" s="249"/>
      <c r="AG45" s="249"/>
      <c r="AH45" s="249"/>
      <c r="AI45" s="249"/>
      <c r="AJ45" s="249"/>
      <c r="AK45" s="249"/>
      <c r="AL45" s="249"/>
      <c r="AM45" s="249"/>
      <c r="AN45" s="249"/>
      <c r="AO45" s="249"/>
      <c r="AP45" s="250" t="s">
        <v>184</v>
      </c>
      <c r="AQ45" s="250"/>
      <c r="AR45" s="250"/>
      <c r="AS45" s="250"/>
      <c r="AT45" s="250"/>
      <c r="AU45" s="250"/>
      <c r="AV45" s="250"/>
      <c r="AW45" s="250"/>
      <c r="AX45" s="250" t="s">
        <v>176</v>
      </c>
      <c r="AY45" s="250"/>
      <c r="AZ45" s="250" t="s">
        <v>177</v>
      </c>
      <c r="BA45" s="250" t="s">
        <v>178</v>
      </c>
      <c r="BB45" s="250" t="s">
        <v>179</v>
      </c>
      <c r="BC45" s="250" t="s">
        <v>301</v>
      </c>
      <c r="BD45" s="250" t="s">
        <v>180</v>
      </c>
      <c r="BE45" s="250" t="s">
        <v>181</v>
      </c>
      <c r="BF45" s="250" t="s">
        <v>182</v>
      </c>
      <c r="BG45" s="250" t="s">
        <v>29</v>
      </c>
    </row>
    <row r="46" spans="22:59" ht="36">
      <c r="V46" s="245"/>
      <c r="W46" s="251" t="s">
        <v>52</v>
      </c>
      <c r="X46" s="511" t="s">
        <v>134</v>
      </c>
      <c r="Y46" s="252" t="s">
        <v>32</v>
      </c>
      <c r="Z46" s="252"/>
      <c r="AA46" s="253">
        <f>ROUND('6.N2O'!AA9/10, -1)</f>
        <v>3180</v>
      </c>
      <c r="AB46" s="253"/>
      <c r="AC46" s="253"/>
      <c r="AD46" s="253"/>
      <c r="AE46" s="253"/>
      <c r="AF46" s="253"/>
      <c r="AG46" s="253"/>
      <c r="AH46" s="253"/>
      <c r="AI46" s="253"/>
      <c r="AJ46" s="253"/>
      <c r="AK46" s="253"/>
      <c r="AL46" s="253"/>
      <c r="AM46" s="253"/>
      <c r="AN46" s="253"/>
      <c r="AO46" s="253"/>
      <c r="AP46" s="253">
        <f>ROUND('6.N2O'!AP9/10, -1)</f>
        <v>2500</v>
      </c>
      <c r="AQ46" s="253"/>
      <c r="AR46" s="253"/>
      <c r="AS46" s="253"/>
      <c r="AT46" s="253"/>
      <c r="AU46" s="253"/>
      <c r="AV46" s="253"/>
      <c r="AW46" s="253"/>
      <c r="AX46" s="253">
        <f>ROUND('6.N2O'!AX9/10, -1)</f>
        <v>2160</v>
      </c>
      <c r="AY46" s="253"/>
      <c r="AZ46" s="253">
        <f>ROUND('6.N2O'!AZ9/10, -1)</f>
        <v>2090</v>
      </c>
      <c r="BA46" s="253">
        <f>ROUND('6.N2O'!BA9/10, -1)</f>
        <v>2030</v>
      </c>
      <c r="BB46" s="253">
        <f>ROUND('6.N2O'!BB9/10, -1)</f>
        <v>2050</v>
      </c>
      <c r="BC46" s="253">
        <f>ROUND('6.N2O'!BC9/10, -1)</f>
        <v>2020</v>
      </c>
      <c r="BD46" s="253">
        <f>ROUND('6.N2O'!BD9/10, -1)</f>
        <v>0</v>
      </c>
      <c r="BE46" s="253">
        <f>ROUND('6.N2O'!BE9/10, -1)</f>
        <v>0</v>
      </c>
      <c r="BF46" s="253">
        <f>ROUND('6.N2O'!BF9/10, -1)</f>
        <v>0</v>
      </c>
      <c r="BG46" s="253">
        <f>ROUND('6.N2O'!BG9/10, -1)</f>
        <v>0</v>
      </c>
    </row>
    <row r="47" spans="22:59" ht="36">
      <c r="V47" s="245"/>
      <c r="W47" s="254" t="s">
        <v>53</v>
      </c>
      <c r="X47" s="511" t="s">
        <v>109</v>
      </c>
      <c r="Y47" s="245"/>
      <c r="Z47" s="248"/>
      <c r="AA47" s="249" t="s">
        <v>99</v>
      </c>
      <c r="AB47" s="249"/>
      <c r="AC47" s="249"/>
      <c r="AD47" s="249"/>
      <c r="AE47" s="249"/>
      <c r="AF47" s="249"/>
      <c r="AG47" s="249"/>
      <c r="AH47" s="249"/>
      <c r="AI47" s="249"/>
      <c r="AJ47" s="249"/>
      <c r="AK47" s="249"/>
      <c r="AL47" s="249"/>
      <c r="AM47" s="249"/>
      <c r="AN47" s="249"/>
      <c r="AO47" s="249"/>
      <c r="AP47" s="249" t="s">
        <v>100</v>
      </c>
      <c r="AQ47" s="250"/>
      <c r="AR47" s="250"/>
      <c r="AS47" s="250"/>
      <c r="AT47" s="250"/>
      <c r="AU47" s="250"/>
      <c r="AV47" s="250"/>
      <c r="AW47" s="250"/>
      <c r="AX47" s="249" t="s">
        <v>101</v>
      </c>
      <c r="AY47" s="250"/>
      <c r="AZ47" s="249" t="s">
        <v>102</v>
      </c>
      <c r="BA47" s="249" t="s">
        <v>103</v>
      </c>
      <c r="BB47" s="249" t="s">
        <v>104</v>
      </c>
      <c r="BC47" s="249" t="s">
        <v>105</v>
      </c>
      <c r="BD47" s="249" t="s">
        <v>106</v>
      </c>
      <c r="BE47" s="249" t="s">
        <v>107</v>
      </c>
      <c r="BF47" s="246"/>
      <c r="BG47" s="246"/>
    </row>
    <row r="48" spans="22:59" ht="36">
      <c r="V48" s="245"/>
      <c r="W48" s="247" t="s">
        <v>173</v>
      </c>
      <c r="X48" s="512" t="s">
        <v>66</v>
      </c>
      <c r="Y48" s="245"/>
      <c r="Z48" s="252"/>
      <c r="AA48" s="513">
        <f>ROUND('6.N2O'!AA9/10^3,1)</f>
        <v>31.8</v>
      </c>
      <c r="AB48" s="513">
        <f>ROUND('6.N2O'!AB9/10^3,1)</f>
        <v>31.5</v>
      </c>
      <c r="AC48" s="513">
        <f>ROUND('6.N2O'!AC9/10^3,1)</f>
        <v>31.7</v>
      </c>
      <c r="AD48" s="513">
        <f>ROUND('6.N2O'!AD9/10^3,1)</f>
        <v>31.6</v>
      </c>
      <c r="AE48" s="513">
        <f>ROUND('6.N2O'!AE9/10^3,1)</f>
        <v>32.799999999999997</v>
      </c>
      <c r="AF48" s="513">
        <f>ROUND('6.N2O'!AF9/10^3,1)</f>
        <v>33.200000000000003</v>
      </c>
      <c r="AG48" s="513">
        <f>ROUND('6.N2O'!AG9/10^3,1)</f>
        <v>34.299999999999997</v>
      </c>
      <c r="AH48" s="513">
        <f>ROUND('6.N2O'!AH9/10^3,1)</f>
        <v>35.1</v>
      </c>
      <c r="AI48" s="513">
        <f>ROUND('6.N2O'!AI9/10^3,1)</f>
        <v>33.5</v>
      </c>
      <c r="AJ48" s="513">
        <f>ROUND('6.N2O'!AJ9/10^3,1)</f>
        <v>27.4</v>
      </c>
      <c r="AK48" s="513">
        <f>ROUND('6.N2O'!AK9/10^3,1)</f>
        <v>29.9</v>
      </c>
      <c r="AL48" s="513">
        <f>ROUND('6.N2O'!AL9/10^3,1)</f>
        <v>26.3</v>
      </c>
      <c r="AM48" s="513">
        <f>ROUND('6.N2O'!AM9/10^3,1)</f>
        <v>25.8</v>
      </c>
      <c r="AN48" s="513">
        <f>ROUND('6.N2O'!AN9/10^3,1)</f>
        <v>25.6</v>
      </c>
      <c r="AO48" s="513">
        <f>ROUND('6.N2O'!AO9/10^3,1)</f>
        <v>25.5</v>
      </c>
      <c r="AP48" s="513">
        <f>ROUND('6.N2O'!AP9/10^3,1)</f>
        <v>25</v>
      </c>
      <c r="AQ48" s="513">
        <f>ROUND('6.N2O'!AQ9/10^3,1)</f>
        <v>24.9</v>
      </c>
      <c r="AR48" s="513">
        <f>ROUND('6.N2O'!AR9/10^3,1)</f>
        <v>24.3</v>
      </c>
      <c r="AS48" s="513">
        <f>ROUND('6.N2O'!AS9/10^3,1)</f>
        <v>23.5</v>
      </c>
      <c r="AT48" s="513">
        <f>ROUND('6.N2O'!AT9/10^3,1)</f>
        <v>22.9</v>
      </c>
      <c r="AU48" s="513">
        <f>ROUND('6.N2O'!AU9/10^3,1)</f>
        <v>22.3</v>
      </c>
      <c r="AV48" s="513">
        <f>ROUND('6.N2O'!AV9/10^3,1)</f>
        <v>21.9</v>
      </c>
      <c r="AW48" s="513">
        <f>ROUND('6.N2O'!AW9/10^3,1)</f>
        <v>21.5</v>
      </c>
      <c r="AX48" s="513">
        <f>ROUND('6.N2O'!AX9/10^3,1)</f>
        <v>21.6</v>
      </c>
      <c r="AY48" s="513">
        <f>ROUND('6.N2O'!AY9/10^3,1)</f>
        <v>21.2</v>
      </c>
      <c r="AZ48" s="514">
        <f>ROUND('6.N2O'!AZ9/10^3,1)</f>
        <v>20.9</v>
      </c>
      <c r="BA48" s="513">
        <f>ROUND('6.N2O'!BA9/10^3,1)</f>
        <v>20.3</v>
      </c>
      <c r="BB48" s="513">
        <f>ROUND('6.N2O'!BB9/10^3,1)</f>
        <v>20.5</v>
      </c>
      <c r="BC48" s="513">
        <f>ROUND('6.N2O'!BC9/10^3,1)</f>
        <v>20.2</v>
      </c>
      <c r="BD48" s="513">
        <f>ROUND('6.N2O'!BD9/10^3,1)</f>
        <v>0</v>
      </c>
      <c r="BE48" s="513">
        <f>ROUND('6.N2O'!BE9/10^3,1)</f>
        <v>0</v>
      </c>
      <c r="BF48" s="246"/>
      <c r="BG48" s="246"/>
    </row>
    <row r="49" spans="22:59">
      <c r="V49" s="245"/>
      <c r="W49" s="244"/>
      <c r="X49" s="244"/>
      <c r="Y49" s="245"/>
      <c r="Z49" s="245"/>
      <c r="AA49" s="246"/>
      <c r="AB49" s="246"/>
      <c r="AC49" s="246"/>
      <c r="AD49" s="246"/>
      <c r="AE49" s="246"/>
      <c r="AF49" s="246"/>
      <c r="AG49" s="246"/>
      <c r="AH49" s="246"/>
      <c r="AI49" s="246"/>
      <c r="AJ49" s="246"/>
      <c r="AK49" s="246"/>
      <c r="AL49" s="246"/>
      <c r="AM49" s="246"/>
      <c r="AN49" s="246"/>
      <c r="AO49" s="246"/>
      <c r="AP49" s="246"/>
      <c r="AQ49" s="246"/>
      <c r="AR49" s="246"/>
      <c r="AS49" s="246"/>
      <c r="AT49" s="246"/>
      <c r="AU49" s="246"/>
      <c r="AV49" s="246"/>
      <c r="AW49" s="246"/>
      <c r="AX49" s="246"/>
      <c r="AY49" s="246"/>
      <c r="AZ49" s="246"/>
      <c r="BA49" s="246"/>
      <c r="BB49" s="246"/>
      <c r="BC49" s="246"/>
      <c r="BD49" s="246"/>
      <c r="BE49" s="246"/>
      <c r="BF49" s="246"/>
      <c r="BG49" s="246"/>
    </row>
    <row r="50" spans="22:59">
      <c r="W50"/>
      <c r="AA50" s="165"/>
      <c r="AB50" s="165"/>
      <c r="AC50" s="165"/>
      <c r="AD50" s="165"/>
      <c r="AE50" s="165"/>
      <c r="AF50" s="165"/>
      <c r="AG50" s="165"/>
      <c r="AH50" s="165"/>
      <c r="AI50" s="165"/>
      <c r="AJ50" s="165"/>
      <c r="AK50" s="165"/>
      <c r="AL50" s="165"/>
      <c r="AM50" s="165"/>
      <c r="AN50" s="165"/>
      <c r="AO50" s="165"/>
      <c r="AP50" s="165"/>
      <c r="AQ50" s="165"/>
      <c r="AR50" s="165"/>
      <c r="AS50" s="165"/>
      <c r="AT50" s="165"/>
      <c r="AU50" s="165"/>
      <c r="AV50" s="165"/>
      <c r="AW50" s="165"/>
      <c r="AX50" s="165"/>
      <c r="AY50" s="165"/>
      <c r="AZ50" s="165"/>
      <c r="BA50" s="165"/>
      <c r="BB50" s="165"/>
      <c r="BC50" s="165"/>
      <c r="BD50" s="165"/>
      <c r="BE50" s="165"/>
      <c r="BF50" s="165"/>
      <c r="BG50" s="165"/>
    </row>
    <row r="51" spans="22:59">
      <c r="W51"/>
      <c r="AA51" s="165"/>
      <c r="AB51" s="165"/>
      <c r="AC51" s="165"/>
      <c r="AD51" s="165"/>
      <c r="AE51" s="165"/>
      <c r="AF51" s="165"/>
      <c r="AG51" s="165"/>
      <c r="AH51" s="165"/>
      <c r="AI51" s="165"/>
      <c r="AJ51" s="165"/>
      <c r="AK51" s="165"/>
      <c r="AL51" s="165"/>
      <c r="AM51" s="165"/>
      <c r="AN51" s="165"/>
      <c r="AO51" s="165"/>
      <c r="AP51" s="165"/>
      <c r="AQ51" s="165"/>
      <c r="AR51" s="165"/>
      <c r="AS51" s="165"/>
      <c r="AT51" s="165"/>
      <c r="AU51" s="165"/>
      <c r="AV51" s="165"/>
      <c r="AW51" s="165"/>
      <c r="AX51" s="165"/>
      <c r="AY51" s="165"/>
      <c r="AZ51" s="165"/>
      <c r="BA51" s="165"/>
      <c r="BB51" s="165"/>
      <c r="BC51" s="165"/>
      <c r="BD51" s="165"/>
      <c r="BE51" s="165"/>
      <c r="BF51" s="165"/>
      <c r="BG51" s="165"/>
    </row>
    <row r="52" spans="22:59" ht="25.5">
      <c r="V52" s="516" t="s">
        <v>42</v>
      </c>
      <c r="W52" s="214"/>
      <c r="X52" s="214"/>
      <c r="Y52" s="215"/>
      <c r="Z52" s="215"/>
      <c r="AA52" s="216" t="s">
        <v>185</v>
      </c>
      <c r="AB52" s="216"/>
      <c r="AC52" s="216"/>
      <c r="AD52" s="216"/>
      <c r="AE52" s="216"/>
      <c r="AF52" s="216"/>
      <c r="AG52" s="216"/>
      <c r="AH52" s="216"/>
      <c r="AI52" s="216"/>
      <c r="AJ52" s="216"/>
      <c r="AK52" s="216"/>
      <c r="AL52" s="216"/>
      <c r="AM52" s="216"/>
      <c r="AN52" s="216"/>
      <c r="AO52" s="216"/>
      <c r="AP52" s="217" t="s">
        <v>186</v>
      </c>
      <c r="AQ52" s="217"/>
      <c r="AR52" s="217"/>
      <c r="AS52" s="217"/>
      <c r="AT52" s="217"/>
      <c r="AU52" s="217"/>
      <c r="AV52" s="217"/>
      <c r="AW52" s="217"/>
      <c r="AX52" s="217" t="s">
        <v>187</v>
      </c>
      <c r="AY52" s="217"/>
      <c r="AZ52" s="217" t="s">
        <v>188</v>
      </c>
      <c r="BA52" s="217" t="s">
        <v>189</v>
      </c>
      <c r="BB52" s="217" t="s">
        <v>190</v>
      </c>
      <c r="BC52" s="217" t="s">
        <v>300</v>
      </c>
      <c r="BD52" s="217" t="s">
        <v>39</v>
      </c>
      <c r="BE52" s="217" t="s">
        <v>33</v>
      </c>
      <c r="BF52" s="217" t="s">
        <v>34</v>
      </c>
      <c r="BG52" s="217" t="s">
        <v>35</v>
      </c>
    </row>
    <row r="53" spans="22:59">
      <c r="V53" s="213"/>
      <c r="W53" s="214"/>
      <c r="X53" s="214"/>
      <c r="Y53" s="517"/>
      <c r="Z53" s="517"/>
      <c r="AA53" s="518"/>
      <c r="AB53" s="518"/>
      <c r="AC53" s="518"/>
      <c r="AD53" s="518"/>
      <c r="AE53" s="518"/>
      <c r="AF53" s="518"/>
      <c r="AG53" s="518"/>
      <c r="AH53" s="518"/>
      <c r="AI53" s="518"/>
      <c r="AJ53" s="518"/>
      <c r="AK53" s="518"/>
      <c r="AL53" s="518"/>
      <c r="AM53" s="518"/>
      <c r="AN53" s="518"/>
      <c r="AO53" s="518"/>
      <c r="AP53" s="519"/>
      <c r="AQ53" s="519"/>
      <c r="AR53" s="519"/>
      <c r="AS53" s="519"/>
      <c r="AT53" s="519"/>
      <c r="AU53" s="519"/>
      <c r="AV53" s="519"/>
      <c r="AW53" s="519"/>
      <c r="AX53" s="519"/>
      <c r="AY53" s="519"/>
      <c r="AZ53" s="519"/>
      <c r="BA53" s="519"/>
      <c r="BB53" s="519"/>
      <c r="BC53" s="519"/>
      <c r="BD53" s="519"/>
      <c r="BE53" s="519"/>
      <c r="BF53" s="519"/>
      <c r="BG53" s="519"/>
    </row>
    <row r="54" spans="22:59">
      <c r="V54" s="213"/>
      <c r="W54" s="214"/>
      <c r="X54" s="214"/>
      <c r="Y54" s="520"/>
      <c r="Z54" s="520"/>
      <c r="AA54" s="521" t="s">
        <v>110</v>
      </c>
      <c r="AB54" s="521"/>
      <c r="AC54" s="521"/>
      <c r="AD54" s="521"/>
      <c r="AE54" s="521"/>
      <c r="AF54" s="521"/>
      <c r="AG54" s="521"/>
      <c r="AH54" s="521"/>
      <c r="AI54" s="521"/>
      <c r="AJ54" s="521"/>
      <c r="AK54" s="521"/>
      <c r="AL54" s="521"/>
      <c r="AM54" s="521"/>
      <c r="AN54" s="521"/>
      <c r="AO54" s="521"/>
      <c r="AP54" s="522" t="s">
        <v>111</v>
      </c>
      <c r="AQ54" s="522"/>
      <c r="AR54" s="522"/>
      <c r="AS54" s="522"/>
      <c r="AT54" s="522"/>
      <c r="AU54" s="522"/>
      <c r="AV54" s="522"/>
      <c r="AW54" s="522"/>
      <c r="AX54" s="522" t="s">
        <v>112</v>
      </c>
      <c r="AY54" s="522"/>
      <c r="AZ54" s="522" t="s">
        <v>113</v>
      </c>
      <c r="BA54" s="522" t="s">
        <v>114</v>
      </c>
      <c r="BB54" s="522" t="s">
        <v>115</v>
      </c>
      <c r="BC54" s="522" t="s">
        <v>116</v>
      </c>
      <c r="BD54" s="522" t="s">
        <v>117</v>
      </c>
      <c r="BE54" s="522" t="s">
        <v>118</v>
      </c>
      <c r="BF54" s="522"/>
      <c r="BG54" s="522"/>
    </row>
    <row r="55" spans="22:59">
      <c r="V55" s="213"/>
      <c r="W55" s="214"/>
      <c r="X55" s="214"/>
      <c r="Y55" s="213"/>
      <c r="Z55" s="213"/>
      <c r="AA55" s="523"/>
      <c r="AB55" s="523"/>
      <c r="AC55" s="523"/>
      <c r="AD55" s="523"/>
      <c r="AE55" s="523"/>
      <c r="AF55" s="523"/>
      <c r="AG55" s="523"/>
      <c r="AH55" s="523"/>
      <c r="AI55" s="523"/>
      <c r="AJ55" s="523"/>
      <c r="AK55" s="523"/>
      <c r="AL55" s="523"/>
      <c r="AM55" s="523"/>
      <c r="AN55" s="523"/>
      <c r="AO55" s="523"/>
      <c r="AP55" s="524"/>
      <c r="AQ55" s="524"/>
      <c r="AR55" s="524"/>
      <c r="AS55" s="524"/>
      <c r="AT55" s="524"/>
      <c r="AU55" s="524"/>
      <c r="AV55" s="524"/>
      <c r="AW55" s="524"/>
      <c r="AX55" s="524"/>
      <c r="AY55" s="524"/>
      <c r="AZ55" s="524"/>
      <c r="BA55" s="524"/>
      <c r="BB55" s="524"/>
      <c r="BC55" s="524"/>
      <c r="BD55" s="524"/>
      <c r="BE55" s="524"/>
      <c r="BF55" s="524"/>
      <c r="BG55" s="524"/>
    </row>
    <row r="56" spans="22:59">
      <c r="V56" s="213"/>
      <c r="W56" s="214"/>
      <c r="X56" s="214"/>
      <c r="Y56" s="517" t="s">
        <v>36</v>
      </c>
      <c r="Z56" s="517" t="s">
        <v>97</v>
      </c>
      <c r="AA56" s="517"/>
      <c r="AB56" s="517"/>
      <c r="AC56" s="517"/>
      <c r="AD56" s="517"/>
      <c r="AE56" s="517"/>
      <c r="AF56" s="517"/>
      <c r="AG56" s="517"/>
      <c r="AH56" s="517"/>
      <c r="AI56" s="517"/>
      <c r="AJ56" s="517"/>
      <c r="AK56" s="517"/>
      <c r="AL56" s="517"/>
      <c r="AM56" s="517"/>
      <c r="AN56" s="517"/>
      <c r="AO56" s="517"/>
      <c r="AP56" s="525">
        <f>ROUND('7.F-gas'!$AP$5/10, -1)</f>
        <v>1280</v>
      </c>
      <c r="AQ56" s="525"/>
      <c r="AR56" s="525"/>
      <c r="AS56" s="525"/>
      <c r="AT56" s="525"/>
      <c r="AU56" s="525"/>
      <c r="AV56" s="525"/>
      <c r="AW56" s="525"/>
      <c r="AX56" s="525">
        <f>ROUND('7.F-gas'!$AX$5/10, -1)</f>
        <v>3210</v>
      </c>
      <c r="AY56" s="525"/>
      <c r="AZ56" s="525">
        <f>ROUND('7.F-gas'!AZ$5/10, -1)</f>
        <v>3930</v>
      </c>
      <c r="BA56" s="525">
        <f>ROUND('7.F-gas'!BA$5/10, -1)</f>
        <v>4260</v>
      </c>
      <c r="BB56" s="525">
        <f>ROUND('7.F-gas'!BB$5/10, -1)</f>
        <v>4490</v>
      </c>
      <c r="BC56" s="525">
        <f>ROUND('7.F-gas'!BC$5/10, -1)</f>
        <v>4910</v>
      </c>
      <c r="BD56" s="525">
        <f>ROUND('7.F-gas'!BD$5/10, -1)</f>
        <v>0</v>
      </c>
      <c r="BE56" s="525">
        <f>ROUND('7.F-gas'!BE$5/10, -1)</f>
        <v>0</v>
      </c>
      <c r="BF56" s="525">
        <f>ROUND('7.F-gas'!BF$5/10, -1)</f>
        <v>0</v>
      </c>
      <c r="BG56" s="525">
        <f>ROUND('7.F-gas'!BG$5/10, -1)</f>
        <v>0</v>
      </c>
    </row>
    <row r="57" spans="22:59">
      <c r="V57" s="213"/>
      <c r="W57" s="214"/>
      <c r="X57" s="214"/>
      <c r="Y57" s="520"/>
      <c r="Z57" s="520" t="s">
        <v>98</v>
      </c>
      <c r="AA57" s="520"/>
      <c r="AB57" s="520"/>
      <c r="AC57" s="520"/>
      <c r="AD57" s="520"/>
      <c r="AE57" s="520"/>
      <c r="AF57" s="520"/>
      <c r="AG57" s="520"/>
      <c r="AH57" s="520"/>
      <c r="AI57" s="520"/>
      <c r="AJ57" s="520"/>
      <c r="AK57" s="520"/>
      <c r="AL57" s="520"/>
      <c r="AM57" s="520"/>
      <c r="AN57" s="520"/>
      <c r="AO57" s="520"/>
      <c r="AP57" s="526">
        <f>ROUND('7.F-gas'!AP$5/10^3,2)</f>
        <v>12.78</v>
      </c>
      <c r="AQ57" s="526">
        <f>ROUND('7.F-gas'!AQ$5/10^3,2)</f>
        <v>14.63</v>
      </c>
      <c r="AR57" s="526">
        <f>ROUND('7.F-gas'!AR$5/10^3,2)</f>
        <v>16.71</v>
      </c>
      <c r="AS57" s="526">
        <f>ROUND('7.F-gas'!AS$5/10^3,2)</f>
        <v>19.29</v>
      </c>
      <c r="AT57" s="526">
        <f>ROUND('7.F-gas'!AT$5/10^3,2)</f>
        <v>20.93</v>
      </c>
      <c r="AU57" s="526">
        <f>ROUND('7.F-gas'!AU$5/10^3,2)</f>
        <v>23.32</v>
      </c>
      <c r="AV57" s="526">
        <f>ROUND('7.F-gas'!AV$5/10^3,2)</f>
        <v>26.11</v>
      </c>
      <c r="AW57" s="526">
        <f>ROUND('7.F-gas'!AW$5/10^3,2)</f>
        <v>29.36</v>
      </c>
      <c r="AX57" s="526">
        <f>ROUND('7.F-gas'!AX$5/10^3,2)</f>
        <v>32.1</v>
      </c>
      <c r="AY57" s="526">
        <f>ROUND('7.F-gas'!AY$5/10^3,2)</f>
        <v>35.78</v>
      </c>
      <c r="AZ57" s="526">
        <f>ROUND('7.F-gas'!AZ$5/10^3,2)</f>
        <v>39.26</v>
      </c>
      <c r="BA57" s="526">
        <f>ROUND('7.F-gas'!BA$5/10^3,2)</f>
        <v>42.58</v>
      </c>
      <c r="BB57" s="526">
        <f>ROUND('7.F-gas'!BB$5/10^3,2)</f>
        <v>44.89</v>
      </c>
      <c r="BC57" s="526">
        <f>ROUND('7.F-gas'!BC$5/10^3,2)</f>
        <v>49.1</v>
      </c>
      <c r="BD57" s="526">
        <f>ROUND('7.F-gas'!BD$5/10^3,2)</f>
        <v>0</v>
      </c>
      <c r="BE57" s="526">
        <f>ROUND('7.F-gas'!BE$5/10^3,2)</f>
        <v>0</v>
      </c>
      <c r="BF57" s="527"/>
      <c r="BG57" s="527"/>
    </row>
    <row r="58" spans="22:59">
      <c r="V58" s="213"/>
      <c r="W58" s="214"/>
      <c r="X58" s="214"/>
      <c r="Y58" s="213"/>
      <c r="Z58" s="213"/>
      <c r="AA58" s="213"/>
      <c r="AB58" s="213"/>
      <c r="AC58" s="213"/>
      <c r="AD58" s="213"/>
      <c r="AE58" s="213"/>
      <c r="AF58" s="213"/>
      <c r="AG58" s="213"/>
      <c r="AH58" s="213"/>
      <c r="AI58" s="213"/>
      <c r="AJ58" s="213"/>
      <c r="AK58" s="213"/>
      <c r="AL58" s="213"/>
      <c r="AM58" s="213"/>
      <c r="AN58" s="213"/>
      <c r="AO58" s="213"/>
      <c r="AP58" s="528"/>
      <c r="AQ58" s="528"/>
      <c r="AR58" s="528"/>
      <c r="AS58" s="528"/>
      <c r="AT58" s="528"/>
      <c r="AU58" s="528"/>
      <c r="AV58" s="528"/>
      <c r="AW58" s="528"/>
      <c r="AX58" s="528"/>
      <c r="AY58" s="528"/>
      <c r="AZ58" s="528"/>
      <c r="BA58" s="528"/>
      <c r="BB58" s="528"/>
      <c r="BC58" s="528"/>
      <c r="BD58" s="528"/>
      <c r="BE58" s="528"/>
      <c r="BF58" s="528"/>
      <c r="BG58" s="528"/>
    </row>
    <row r="59" spans="22:59">
      <c r="V59" s="213"/>
      <c r="W59" s="214"/>
      <c r="X59" s="214"/>
      <c r="Y59" s="517" t="s">
        <v>14</v>
      </c>
      <c r="Z59" s="517" t="s">
        <v>119</v>
      </c>
      <c r="AA59" s="517"/>
      <c r="AB59" s="517"/>
      <c r="AC59" s="517"/>
      <c r="AD59" s="517"/>
      <c r="AE59" s="517"/>
      <c r="AF59" s="517"/>
      <c r="AG59" s="517"/>
      <c r="AH59" s="517"/>
      <c r="AI59" s="517"/>
      <c r="AJ59" s="517"/>
      <c r="AK59" s="517"/>
      <c r="AL59" s="517"/>
      <c r="AM59" s="517"/>
      <c r="AN59" s="517"/>
      <c r="AO59" s="517"/>
      <c r="AP59" s="525">
        <f>ROUND('7.F-gas'!$AP$16/10, -1)</f>
        <v>860</v>
      </c>
      <c r="AQ59" s="525"/>
      <c r="AR59" s="525"/>
      <c r="AS59" s="525"/>
      <c r="AT59" s="525"/>
      <c r="AU59" s="525"/>
      <c r="AV59" s="525"/>
      <c r="AW59" s="525"/>
      <c r="AX59" s="525">
        <f>ROUND('7.F-gas'!$AX$16/10, -1)</f>
        <v>330</v>
      </c>
      <c r="AY59" s="525"/>
      <c r="AZ59" s="525">
        <f>ROUND('7.F-gas'!AZ$16/10, -1)</f>
        <v>330</v>
      </c>
      <c r="BA59" s="525">
        <f>ROUND('7.F-gas'!BA$16/10, -1)</f>
        <v>340</v>
      </c>
      <c r="BB59" s="525">
        <f>ROUND('7.F-gas'!BB$16/10, -1)</f>
        <v>350</v>
      </c>
      <c r="BC59" s="525">
        <f>ROUND('7.F-gas'!BC$16/10, -1)</f>
        <v>350</v>
      </c>
      <c r="BD59" s="525">
        <f>ROUND('7.F-gas'!BD$16/10, -1)</f>
        <v>0</v>
      </c>
      <c r="BE59" s="525">
        <f>ROUND('7.F-gas'!BE$16/10, -1)</f>
        <v>0</v>
      </c>
      <c r="BF59" s="525">
        <f>ROUND('7.F-gas'!BF$16/10, -1)</f>
        <v>0</v>
      </c>
      <c r="BG59" s="525">
        <f>ROUND('7.F-gas'!BG$16/10, -1)</f>
        <v>0</v>
      </c>
    </row>
    <row r="60" spans="22:59">
      <c r="V60" s="213"/>
      <c r="W60" s="214"/>
      <c r="X60" s="214"/>
      <c r="Y60" s="520"/>
      <c r="Z60" s="520" t="s">
        <v>98</v>
      </c>
      <c r="AA60" s="520"/>
      <c r="AB60" s="520"/>
      <c r="AC60" s="520"/>
      <c r="AD60" s="520"/>
      <c r="AE60" s="520"/>
      <c r="AF60" s="520"/>
      <c r="AG60" s="520"/>
      <c r="AH60" s="520"/>
      <c r="AI60" s="520"/>
      <c r="AJ60" s="520"/>
      <c r="AK60" s="520"/>
      <c r="AL60" s="520"/>
      <c r="AM60" s="520"/>
      <c r="AN60" s="520"/>
      <c r="AO60" s="520"/>
      <c r="AP60" s="526">
        <f>ROUND('7.F-gas'!AP$16/10^3,2)</f>
        <v>8.6199999999999992</v>
      </c>
      <c r="AQ60" s="526">
        <f>ROUND('7.F-gas'!AQ$16/10^3,2)</f>
        <v>9</v>
      </c>
      <c r="AR60" s="526">
        <f>ROUND('7.F-gas'!AR$16/10^3,2)</f>
        <v>7.92</v>
      </c>
      <c r="AS60" s="526">
        <f>ROUND('7.F-gas'!AS$16/10^3,2)</f>
        <v>5.74</v>
      </c>
      <c r="AT60" s="526">
        <f>ROUND('7.F-gas'!AT$16/10^3,2)</f>
        <v>4.05</v>
      </c>
      <c r="AU60" s="526">
        <f>ROUND('7.F-gas'!AU$16/10^3,2)</f>
        <v>4.25</v>
      </c>
      <c r="AV60" s="526">
        <f>ROUND('7.F-gas'!AV$16/10^3,2)</f>
        <v>3.76</v>
      </c>
      <c r="AW60" s="526">
        <f>ROUND('7.F-gas'!AW$16/10^3,2)</f>
        <v>3.44</v>
      </c>
      <c r="AX60" s="526">
        <f>ROUND('7.F-gas'!AX$16/10^3,2)</f>
        <v>3.28</v>
      </c>
      <c r="AY60" s="526">
        <f>ROUND('7.F-gas'!AY$16/10^3,2)</f>
        <v>3.36</v>
      </c>
      <c r="AZ60" s="526">
        <f>ROUND('7.F-gas'!AZ$16/10^3,2)</f>
        <v>3.31</v>
      </c>
      <c r="BA60" s="526">
        <f>ROUND('7.F-gas'!BA$16/10^3,2)</f>
        <v>3.38</v>
      </c>
      <c r="BB60" s="526">
        <f>ROUND('7.F-gas'!BB$16/10^3,2)</f>
        <v>3.51</v>
      </c>
      <c r="BC60" s="526">
        <f>ROUND('7.F-gas'!BC$16/10^3,2)</f>
        <v>3.49</v>
      </c>
      <c r="BD60" s="526">
        <f>ROUND('7.F-gas'!BD$16/10^3,2)</f>
        <v>0</v>
      </c>
      <c r="BE60" s="526">
        <f>ROUND('7.F-gas'!BE$16/10^3,2)</f>
        <v>0</v>
      </c>
      <c r="BF60" s="527"/>
      <c r="BG60" s="527"/>
    </row>
    <row r="61" spans="22:59">
      <c r="V61" s="213"/>
      <c r="W61" s="214"/>
      <c r="X61" s="214"/>
      <c r="Y61" s="213"/>
      <c r="Z61" s="213"/>
      <c r="AA61" s="213"/>
      <c r="AB61" s="213"/>
      <c r="AC61" s="213"/>
      <c r="AD61" s="213"/>
      <c r="AE61" s="213"/>
      <c r="AF61" s="213"/>
      <c r="AG61" s="213"/>
      <c r="AH61" s="213"/>
      <c r="AI61" s="213"/>
      <c r="AJ61" s="213"/>
      <c r="AK61" s="213"/>
      <c r="AL61" s="213"/>
      <c r="AM61" s="213"/>
      <c r="AN61" s="213"/>
      <c r="AO61" s="213"/>
      <c r="AP61" s="528"/>
      <c r="AQ61" s="528"/>
      <c r="AR61" s="528"/>
      <c r="AS61" s="528"/>
      <c r="AT61" s="528"/>
      <c r="AU61" s="528"/>
      <c r="AV61" s="528"/>
      <c r="AW61" s="528"/>
      <c r="AX61" s="528"/>
      <c r="AY61" s="528"/>
      <c r="AZ61" s="528"/>
      <c r="BA61" s="528"/>
      <c r="BB61" s="528"/>
      <c r="BC61" s="528"/>
      <c r="BD61" s="528"/>
      <c r="BE61" s="528"/>
      <c r="BF61" s="528"/>
      <c r="BG61" s="528"/>
    </row>
    <row r="62" spans="22:59">
      <c r="V62" s="213"/>
      <c r="W62" s="214"/>
      <c r="X62" s="214"/>
      <c r="Y62" s="517" t="s">
        <v>37</v>
      </c>
      <c r="Z62" s="517" t="s">
        <v>119</v>
      </c>
      <c r="AA62" s="517"/>
      <c r="AB62" s="517"/>
      <c r="AC62" s="517"/>
      <c r="AD62" s="517"/>
      <c r="AE62" s="517"/>
      <c r="AF62" s="517"/>
      <c r="AG62" s="517"/>
      <c r="AH62" s="517"/>
      <c r="AI62" s="517"/>
      <c r="AJ62" s="517"/>
      <c r="AK62" s="517"/>
      <c r="AL62" s="517"/>
      <c r="AM62" s="517"/>
      <c r="AN62" s="517"/>
      <c r="AO62" s="517"/>
      <c r="AP62" s="525">
        <f>ROUND('7.F-gas'!$AP$23/10, -1)</f>
        <v>510</v>
      </c>
      <c r="AQ62" s="525"/>
      <c r="AR62" s="525"/>
      <c r="AS62" s="525"/>
      <c r="AT62" s="525"/>
      <c r="AU62" s="525"/>
      <c r="AV62" s="525"/>
      <c r="AW62" s="525"/>
      <c r="AX62" s="525">
        <f>ROUND('7.F-gas'!$AX$23/10, -1)</f>
        <v>210</v>
      </c>
      <c r="AY62" s="525"/>
      <c r="AZ62" s="525">
        <f>ROUND('7.F-gas'!AZ$23/10, -1)</f>
        <v>220</v>
      </c>
      <c r="BA62" s="525">
        <f>ROUND('7.F-gas'!BA$23/10, -1)</f>
        <v>220</v>
      </c>
      <c r="BB62" s="525">
        <f>ROUND('7.F-gas'!BB$23/10, -1)</f>
        <v>210</v>
      </c>
      <c r="BC62" s="525">
        <f>ROUND('7.F-gas'!BC$23/10, -1)</f>
        <v>210</v>
      </c>
      <c r="BD62" s="525">
        <f>ROUND('7.F-gas'!BD$23/10, -1)</f>
        <v>0</v>
      </c>
      <c r="BE62" s="525">
        <f>ROUND('7.F-gas'!BE$23/10, -1)</f>
        <v>0</v>
      </c>
      <c r="BF62" s="525">
        <f>ROUND('7.F-gas'!BF$23/10, -1)</f>
        <v>0</v>
      </c>
      <c r="BG62" s="525">
        <f>ROUND('7.F-gas'!BG$23/10, -1)</f>
        <v>0</v>
      </c>
    </row>
    <row r="63" spans="22:59">
      <c r="V63" s="213"/>
      <c r="W63" s="214"/>
      <c r="X63" s="214"/>
      <c r="Y63" s="520"/>
      <c r="Z63" s="520" t="s">
        <v>120</v>
      </c>
      <c r="AA63" s="520"/>
      <c r="AB63" s="520"/>
      <c r="AC63" s="520"/>
      <c r="AD63" s="520"/>
      <c r="AE63" s="520"/>
      <c r="AF63" s="520"/>
      <c r="AG63" s="520"/>
      <c r="AH63" s="520"/>
      <c r="AI63" s="520"/>
      <c r="AJ63" s="520"/>
      <c r="AK63" s="520"/>
      <c r="AL63" s="520"/>
      <c r="AM63" s="520"/>
      <c r="AN63" s="520"/>
      <c r="AO63" s="520"/>
      <c r="AP63" s="526">
        <f>ROUND('7.F-gas'!AP$23/10^3, 2)</f>
        <v>5.05</v>
      </c>
      <c r="AQ63" s="526">
        <f>ROUND('7.F-gas'!AQ$23/10^3, 2)</f>
        <v>5.23</v>
      </c>
      <c r="AR63" s="526">
        <f>ROUND('7.F-gas'!AR$23/10^3, 2)</f>
        <v>4.7300000000000004</v>
      </c>
      <c r="AS63" s="526">
        <f>ROUND('7.F-gas'!AS$23/10^3, 2)</f>
        <v>4.18</v>
      </c>
      <c r="AT63" s="526">
        <f>ROUND('7.F-gas'!AT$23/10^3, 2)</f>
        <v>2.4500000000000002</v>
      </c>
      <c r="AU63" s="526">
        <f>ROUND('7.F-gas'!AU$23/10^3, 2)</f>
        <v>2.42</v>
      </c>
      <c r="AV63" s="526">
        <f>ROUND('7.F-gas'!AV$23/10^3, 2)</f>
        <v>2.25</v>
      </c>
      <c r="AW63" s="526">
        <f>ROUND('7.F-gas'!AW$23/10^3, 2)</f>
        <v>2.23</v>
      </c>
      <c r="AX63" s="526">
        <f>ROUND('7.F-gas'!AX$23/10^3, 2)</f>
        <v>2.1</v>
      </c>
      <c r="AY63" s="526">
        <f>ROUND('7.F-gas'!AY$23/10^3, 2)</f>
        <v>2.0699999999999998</v>
      </c>
      <c r="AZ63" s="526">
        <f>ROUND('7.F-gas'!AZ$23/10^3, 2)</f>
        <v>2.15</v>
      </c>
      <c r="BA63" s="526">
        <f>ROUND('7.F-gas'!BA$23/10^3, 2)</f>
        <v>2.2400000000000002</v>
      </c>
      <c r="BB63" s="526">
        <f>ROUND('7.F-gas'!BB$23/10^3, 2)</f>
        <v>2.15</v>
      </c>
      <c r="BC63" s="526">
        <f>ROUND('7.F-gas'!BC$23/10^3, 2)</f>
        <v>2.12</v>
      </c>
      <c r="BD63" s="526">
        <f>ROUND('7.F-gas'!BD$23/10^3, 2)</f>
        <v>0</v>
      </c>
      <c r="BE63" s="526">
        <f>ROUND('7.F-gas'!BE$23/10^3, 2)</f>
        <v>0</v>
      </c>
      <c r="BF63" s="527"/>
      <c r="BG63" s="527"/>
    </row>
    <row r="64" spans="22:59">
      <c r="V64" s="213"/>
      <c r="W64" s="214"/>
      <c r="X64" s="214"/>
      <c r="Y64" s="213"/>
      <c r="Z64" s="213"/>
      <c r="AA64" s="213"/>
      <c r="AB64" s="213"/>
      <c r="AC64" s="213"/>
      <c r="AD64" s="213"/>
      <c r="AE64" s="213"/>
      <c r="AF64" s="213"/>
      <c r="AG64" s="213"/>
      <c r="AH64" s="213"/>
      <c r="AI64" s="213"/>
      <c r="AJ64" s="213"/>
      <c r="AK64" s="213"/>
      <c r="AL64" s="213"/>
      <c r="AM64" s="213"/>
      <c r="AN64" s="213"/>
      <c r="AO64" s="213"/>
      <c r="AP64" s="528"/>
      <c r="AQ64" s="528"/>
      <c r="AR64" s="528"/>
      <c r="AS64" s="528"/>
      <c r="AT64" s="528"/>
      <c r="AU64" s="528"/>
      <c r="AV64" s="528"/>
      <c r="AW64" s="528"/>
      <c r="AX64" s="528"/>
      <c r="AY64" s="528"/>
      <c r="AZ64" s="528"/>
      <c r="BA64" s="528"/>
      <c r="BB64" s="528"/>
      <c r="BC64" s="528"/>
      <c r="BD64" s="528"/>
      <c r="BE64" s="528"/>
      <c r="BF64" s="528"/>
      <c r="BG64" s="528"/>
    </row>
    <row r="65" spans="22:59">
      <c r="V65" s="213"/>
      <c r="W65" s="214"/>
      <c r="X65" s="214"/>
      <c r="Y65" s="517" t="s">
        <v>38</v>
      </c>
      <c r="Z65" s="517" t="s">
        <v>97</v>
      </c>
      <c r="AA65" s="517"/>
      <c r="AB65" s="517"/>
      <c r="AC65" s="517"/>
      <c r="AD65" s="517"/>
      <c r="AE65" s="517"/>
      <c r="AF65" s="517"/>
      <c r="AG65" s="517"/>
      <c r="AH65" s="517"/>
      <c r="AI65" s="517"/>
      <c r="AJ65" s="517"/>
      <c r="AK65" s="517"/>
      <c r="AL65" s="517"/>
      <c r="AM65" s="517"/>
      <c r="AN65" s="517"/>
      <c r="AO65" s="517"/>
      <c r="AP65" s="525">
        <f>ROUND('7.F-gas'!$AP$30/10, -1)</f>
        <v>150</v>
      </c>
      <c r="AQ65" s="525"/>
      <c r="AR65" s="525"/>
      <c r="AS65" s="525"/>
      <c r="AT65" s="525"/>
      <c r="AU65" s="525"/>
      <c r="AV65" s="525"/>
      <c r="AW65" s="525"/>
      <c r="AX65" s="525">
        <f>ROUND('7.F-gas'!$AX$30/10, -1)</f>
        <v>160</v>
      </c>
      <c r="AY65" s="525"/>
      <c r="AZ65" s="525">
        <f>'7.F-gas'!AZ$30/10</f>
        <v>57.103108219650821</v>
      </c>
      <c r="BA65" s="525">
        <f>'7.F-gas'!BA$30/10</f>
        <v>63.443528411853684</v>
      </c>
      <c r="BB65" s="525">
        <f>'7.F-gas'!BB$30/10</f>
        <v>44.977529760978157</v>
      </c>
      <c r="BC65" s="525">
        <f>'7.F-gas'!BC$30/10</f>
        <v>28.249689981167954</v>
      </c>
      <c r="BD65" s="525">
        <f>'7.F-gas'!BD$30/10</f>
        <v>0</v>
      </c>
      <c r="BE65" s="525">
        <f>'7.F-gas'!BE$30/10</f>
        <v>0</v>
      </c>
      <c r="BF65" s="525">
        <f>'7.F-gas'!BF$30/10</f>
        <v>0</v>
      </c>
      <c r="BG65" s="525">
        <f>ROUND('7.F-gas'!BG$30/10, -1)</f>
        <v>0</v>
      </c>
    </row>
    <row r="66" spans="22:59">
      <c r="V66" s="213"/>
      <c r="W66" s="214"/>
      <c r="X66" s="214"/>
      <c r="Y66" s="520"/>
      <c r="Z66" s="520" t="s">
        <v>121</v>
      </c>
      <c r="AA66" s="520"/>
      <c r="AB66" s="520"/>
      <c r="AC66" s="520"/>
      <c r="AD66" s="520"/>
      <c r="AE66" s="520"/>
      <c r="AF66" s="520"/>
      <c r="AG66" s="520"/>
      <c r="AH66" s="520"/>
      <c r="AI66" s="520"/>
      <c r="AJ66" s="520"/>
      <c r="AK66" s="520"/>
      <c r="AL66" s="520"/>
      <c r="AM66" s="520"/>
      <c r="AN66" s="520"/>
      <c r="AO66" s="520"/>
      <c r="AP66" s="526">
        <f>ROUND('7.F-gas'!AP$30/10^3,2)</f>
        <v>1.47</v>
      </c>
      <c r="AQ66" s="526">
        <f>ROUND('7.F-gas'!AQ$30/10^3,2)</f>
        <v>1.4</v>
      </c>
      <c r="AR66" s="526">
        <f>ROUND('7.F-gas'!AR$30/10^3,2)</f>
        <v>1.59</v>
      </c>
      <c r="AS66" s="526">
        <f>ROUND('7.F-gas'!AS$30/10^3,2)</f>
        <v>1.48</v>
      </c>
      <c r="AT66" s="526">
        <f>ROUND('7.F-gas'!AT$30/10^3,2)</f>
        <v>1.35</v>
      </c>
      <c r="AU66" s="526">
        <f>ROUND('7.F-gas'!AU$30/10^3,2)</f>
        <v>1.54</v>
      </c>
      <c r="AV66" s="526">
        <f>ROUND('7.F-gas'!AV$30/10^3,2)</f>
        <v>1.8</v>
      </c>
      <c r="AW66" s="526">
        <f>ROUND('7.F-gas'!AW$30/10^3,2)</f>
        <v>1.51</v>
      </c>
      <c r="AX66" s="526">
        <f>ROUND('7.F-gas'!AX$30/10^3,2)</f>
        <v>1.62</v>
      </c>
      <c r="AY66" s="526">
        <f>ROUND('7.F-gas'!AY$30/10^3,2)</f>
        <v>1.1200000000000001</v>
      </c>
      <c r="AZ66" s="526">
        <f>ROUND('7.F-gas'!AZ$30/10^3,2)</f>
        <v>0.56999999999999995</v>
      </c>
      <c r="BA66" s="526">
        <f>ROUND('7.F-gas'!BA$30/10^3,2)</f>
        <v>0.63</v>
      </c>
      <c r="BB66" s="526">
        <f>ROUND('7.F-gas'!BB$30/10^3,2)</f>
        <v>0.45</v>
      </c>
      <c r="BC66" s="526">
        <f>ROUND('7.F-gas'!BC$30/10^3,2)</f>
        <v>0.28000000000000003</v>
      </c>
      <c r="BD66" s="526">
        <f>ROUND('7.F-gas'!BD$30/10^3,2)</f>
        <v>0</v>
      </c>
      <c r="BE66" s="526">
        <f>ROUND('7.F-gas'!BE$30/10^3,2)</f>
        <v>0</v>
      </c>
      <c r="BF66" s="520"/>
      <c r="BG66" s="520"/>
    </row>
    <row r="67" spans="22:59">
      <c r="W67"/>
      <c r="Y67" s="163"/>
      <c r="Z67" s="163"/>
      <c r="AA67" s="163"/>
      <c r="AB67" s="163"/>
      <c r="AC67" s="163"/>
      <c r="AD67" s="163"/>
      <c r="AE67" s="163"/>
      <c r="AF67" s="163"/>
      <c r="AG67" s="163"/>
      <c r="AH67" s="163"/>
      <c r="AI67" s="163"/>
      <c r="AJ67" s="163"/>
      <c r="AK67" s="163"/>
      <c r="AL67" s="163"/>
      <c r="AM67" s="163"/>
      <c r="AN67" s="163"/>
      <c r="AO67" s="163"/>
      <c r="AP67" s="515"/>
      <c r="AQ67" s="515"/>
      <c r="AR67" s="515"/>
      <c r="AS67" s="515"/>
      <c r="AT67" s="515"/>
      <c r="AU67" s="515"/>
      <c r="AV67" s="515"/>
      <c r="AW67" s="515"/>
      <c r="AX67" s="515"/>
      <c r="AY67" s="515"/>
      <c r="AZ67" s="515"/>
      <c r="BA67" s="515"/>
      <c r="BB67" s="515"/>
      <c r="BC67" s="515"/>
      <c r="BD67" s="515"/>
      <c r="BE67" s="515"/>
      <c r="BF67" s="163"/>
      <c r="BG67" s="163"/>
    </row>
    <row r="68" spans="22:59" ht="14.25">
      <c r="W68" s="737" t="s">
        <v>13</v>
      </c>
    </row>
    <row r="69" spans="22:59">
      <c r="W69" s="740" t="s">
        <v>315</v>
      </c>
      <c r="AP69" s="748"/>
    </row>
    <row r="70" spans="22:59">
      <c r="W70" s="876" t="s">
        <v>316</v>
      </c>
    </row>
    <row r="71" spans="22:59" ht="14.25">
      <c r="W71" s="739" t="s">
        <v>250</v>
      </c>
      <c r="AP71" s="750"/>
    </row>
    <row r="72" spans="22:59" ht="14.25">
      <c r="W72" s="746" t="s">
        <v>311</v>
      </c>
    </row>
    <row r="73" spans="22:59" ht="14.25">
      <c r="W73" s="746" t="s">
        <v>312</v>
      </c>
    </row>
    <row r="74" spans="22:59">
      <c r="W74" s="740" t="s">
        <v>367</v>
      </c>
    </row>
    <row r="75" spans="22:59" ht="14.25">
      <c r="W75" s="739" t="s">
        <v>368</v>
      </c>
    </row>
    <row r="76" spans="22:59" ht="28.5">
      <c r="W76" s="741" t="s">
        <v>251</v>
      </c>
    </row>
    <row r="77" spans="22:59" ht="14.25">
      <c r="W77" s="739" t="s">
        <v>252</v>
      </c>
    </row>
    <row r="78" spans="22:59">
      <c r="W78" s="740" t="s">
        <v>270</v>
      </c>
    </row>
    <row r="79" spans="22:59">
      <c r="W79" s="163"/>
    </row>
    <row r="80" spans="22:59" ht="14.25">
      <c r="W80" s="743" t="s">
        <v>14</v>
      </c>
    </row>
    <row r="81" spans="23:23" ht="14.25">
      <c r="W81" s="747" t="s">
        <v>313</v>
      </c>
    </row>
    <row r="82" spans="23:23" ht="14.25">
      <c r="W82" s="747" t="s">
        <v>312</v>
      </c>
    </row>
    <row r="83" spans="23:23">
      <c r="W83" s="738" t="s">
        <v>369</v>
      </c>
    </row>
    <row r="84" spans="23:23" ht="14.25">
      <c r="W84" s="39" t="s">
        <v>370</v>
      </c>
    </row>
    <row r="85" spans="23:23" ht="14.25">
      <c r="W85" s="39" t="s">
        <v>253</v>
      </c>
    </row>
    <row r="86" spans="23:23" ht="14.25">
      <c r="W86" s="39" t="s">
        <v>371</v>
      </c>
    </row>
    <row r="87" spans="23:23">
      <c r="W87" s="163"/>
    </row>
    <row r="88" spans="23:23">
      <c r="W88" s="163"/>
    </row>
    <row r="89" spans="23:23" ht="18.75">
      <c r="W89" s="744" t="s">
        <v>131</v>
      </c>
    </row>
    <row r="90" spans="23:23" ht="14.25">
      <c r="W90" s="39" t="s">
        <v>254</v>
      </c>
    </row>
    <row r="91" spans="23:23" ht="14.25">
      <c r="W91" s="39" t="s">
        <v>255</v>
      </c>
    </row>
    <row r="92" spans="23:23" ht="14.25">
      <c r="W92" s="39" t="s">
        <v>270</v>
      </c>
    </row>
    <row r="93" spans="23:23" ht="14.25">
      <c r="W93" s="747" t="s">
        <v>311</v>
      </c>
    </row>
    <row r="94" spans="23:23" ht="14.25">
      <c r="W94" s="747" t="s">
        <v>312</v>
      </c>
    </row>
    <row r="95" spans="23:23" ht="18.75">
      <c r="W95" s="39" t="s">
        <v>256</v>
      </c>
    </row>
    <row r="96" spans="23:23">
      <c r="W96" s="163"/>
    </row>
    <row r="97" spans="23:24">
      <c r="W97" s="163"/>
    </row>
    <row r="98" spans="23:24" ht="18.75">
      <c r="W98" s="745" t="s">
        <v>132</v>
      </c>
    </row>
    <row r="99" spans="23:24" ht="14.25">
      <c r="W99" s="747" t="s">
        <v>311</v>
      </c>
    </row>
    <row r="100" spans="23:24" ht="18.75">
      <c r="W100" s="39" t="s">
        <v>314</v>
      </c>
    </row>
    <row r="101" spans="23:24" ht="14.25">
      <c r="W101" s="747" t="s">
        <v>312</v>
      </c>
    </row>
    <row r="104" spans="23:24" ht="16.5">
      <c r="W104" s="749" t="s">
        <v>372</v>
      </c>
    </row>
    <row r="110" spans="23:24" ht="12.75">
      <c r="W110" s="847" t="s">
        <v>332</v>
      </c>
      <c r="X110" s="848" t="s">
        <v>323</v>
      </c>
    </row>
    <row r="111" spans="23:24">
      <c r="W111" s="838" t="s">
        <v>324</v>
      </c>
      <c r="X111" s="839" t="s">
        <v>338</v>
      </c>
    </row>
    <row r="112" spans="23:24">
      <c r="W112" s="840" t="s">
        <v>325</v>
      </c>
      <c r="X112" s="839" t="s">
        <v>333</v>
      </c>
    </row>
    <row r="113" spans="23:24" ht="14.25">
      <c r="W113" s="841" t="s">
        <v>326</v>
      </c>
      <c r="X113" s="839" t="s">
        <v>334</v>
      </c>
    </row>
    <row r="114" spans="23:24">
      <c r="W114" s="842" t="s">
        <v>327</v>
      </c>
      <c r="X114" s="839" t="s">
        <v>335</v>
      </c>
    </row>
    <row r="115" spans="23:24">
      <c r="W115" s="843" t="s">
        <v>328</v>
      </c>
      <c r="X115" s="839" t="s">
        <v>339</v>
      </c>
    </row>
    <row r="116" spans="23:24">
      <c r="W116" s="844" t="s">
        <v>329</v>
      </c>
      <c r="X116" s="839" t="s">
        <v>336</v>
      </c>
    </row>
    <row r="117" spans="23:24">
      <c r="W117" s="845" t="s">
        <v>330</v>
      </c>
      <c r="X117" s="839" t="s">
        <v>340</v>
      </c>
    </row>
    <row r="118" spans="23:24">
      <c r="W118" s="846" t="s">
        <v>331</v>
      </c>
      <c r="X118" s="839" t="s">
        <v>337</v>
      </c>
    </row>
  </sheetData>
  <phoneticPr fontId="9"/>
  <hyperlinks>
    <hyperlink ref="V36" location="'9.CH4'!A1" display="9.CH4" xr:uid="{00000000-0004-0000-1400-000000000000}"/>
    <hyperlink ref="V44" location="'11.N2O'!A1" display="11.N2O" xr:uid="{00000000-0004-0000-1400-000001000000}"/>
    <hyperlink ref="V24" location="'5.CO2-Share'!A1" display="5.CO2-Share" xr:uid="{00000000-0004-0000-1400-000002000000}"/>
    <hyperlink ref="V52" location="'13.F-gas'!A1" display="13.F-gas" xr:uid="{00000000-0004-0000-1400-000003000000}"/>
    <hyperlink ref="V2" location="'1.Total'!A1" display="1.Total" xr:uid="{00000000-0004-0000-1400-000006000000}"/>
  </hyperlink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W48"/>
  <sheetViews>
    <sheetView zoomScale="80" zoomScaleNormal="80" workbookViewId="0"/>
  </sheetViews>
  <sheetFormatPr defaultColWidth="9" defaultRowHeight="14.25"/>
  <cols>
    <col min="1" max="1" width="2.75" style="385" customWidth="1"/>
    <col min="2" max="2" width="2.625" style="492" customWidth="1"/>
    <col min="3" max="3" width="8.125" style="385" customWidth="1"/>
    <col min="4" max="4" width="21.625" style="385" customWidth="1"/>
    <col min="5" max="7" width="10.25" style="385" customWidth="1"/>
    <col min="8" max="8" width="9" style="385" customWidth="1"/>
    <col min="9" max="16384" width="9" style="385"/>
  </cols>
  <sheetData>
    <row r="1" spans="2:23" s="546" customFormat="1" ht="9" customHeight="1">
      <c r="B1" s="548"/>
    </row>
    <row r="2" spans="2:23" s="546" customFormat="1" ht="6" customHeight="1">
      <c r="B2" s="548"/>
    </row>
    <row r="3" spans="2:23" s="546" customFormat="1" ht="16.5" customHeight="1">
      <c r="B3" s="547" t="s">
        <v>57</v>
      </c>
      <c r="W3" s="549"/>
    </row>
    <row r="4" spans="2:23" s="546" customFormat="1" ht="16.5" customHeight="1">
      <c r="B4" s="547" t="s">
        <v>135</v>
      </c>
      <c r="C4" s="880" t="s">
        <v>373</v>
      </c>
      <c r="W4" s="549"/>
    </row>
    <row r="5" spans="2:23" s="546" customFormat="1" ht="16.5" customHeight="1">
      <c r="B5" s="547"/>
      <c r="C5" s="881" t="s">
        <v>375</v>
      </c>
      <c r="W5" s="549"/>
    </row>
    <row r="6" spans="2:23" s="546" customFormat="1" ht="16.5" customHeight="1">
      <c r="B6" s="548"/>
      <c r="C6" s="555" t="s">
        <v>374</v>
      </c>
      <c r="W6" s="549"/>
    </row>
    <row r="7" spans="2:23" s="546" customFormat="1" ht="17.25" customHeight="1">
      <c r="B7" s="548"/>
      <c r="W7" s="549"/>
    </row>
    <row r="8" spans="2:23" s="546" customFormat="1" ht="17.25" customHeight="1">
      <c r="B8" s="548"/>
      <c r="C8" s="545" t="s">
        <v>136</v>
      </c>
      <c r="W8" s="549"/>
    </row>
    <row r="9" spans="2:23" s="546" customFormat="1" ht="17.25" customHeight="1">
      <c r="B9" s="548"/>
      <c r="C9" s="545" t="s">
        <v>137</v>
      </c>
      <c r="W9" s="549"/>
    </row>
    <row r="10" spans="2:23" s="546" customFormat="1" ht="17.25" customHeight="1">
      <c r="B10" s="548"/>
      <c r="R10" s="396"/>
      <c r="S10" s="396"/>
      <c r="T10" s="396"/>
      <c r="U10" s="396"/>
      <c r="V10" s="396"/>
      <c r="W10" s="549"/>
    </row>
    <row r="11" spans="2:23" s="546" customFormat="1" ht="16.5" customHeight="1">
      <c r="B11" s="548"/>
      <c r="C11" s="546" t="s">
        <v>58</v>
      </c>
      <c r="W11" s="549"/>
    </row>
    <row r="12" spans="2:23" s="546" customFormat="1" ht="16.5" customHeight="1">
      <c r="B12" s="548"/>
      <c r="W12" s="549"/>
    </row>
    <row r="13" spans="2:23" s="546" customFormat="1" ht="16.5" customHeight="1">
      <c r="B13" s="553" t="s">
        <v>138</v>
      </c>
      <c r="C13" s="723" t="s">
        <v>295</v>
      </c>
    </row>
    <row r="14" spans="2:23" s="546" customFormat="1" ht="16.5" customHeight="1">
      <c r="B14" s="548"/>
      <c r="C14" s="556" t="s">
        <v>154</v>
      </c>
    </row>
    <row r="15" spans="2:23" s="546" customFormat="1" ht="16.5" customHeight="1">
      <c r="B15" s="548"/>
      <c r="C15" s="556" t="s">
        <v>155</v>
      </c>
    </row>
    <row r="16" spans="2:23" s="546" customFormat="1" ht="16.5" customHeight="1">
      <c r="B16" s="550"/>
    </row>
    <row r="17" spans="1:23" s="546" customFormat="1" ht="16.5" customHeight="1">
      <c r="B17" s="649" t="s">
        <v>378</v>
      </c>
      <c r="C17" s="546" t="s">
        <v>139</v>
      </c>
    </row>
    <row r="18" spans="1:23" s="546" customFormat="1" ht="16.5" customHeight="1"/>
    <row r="19" spans="1:23" s="546" customFormat="1" ht="16.5" customHeight="1">
      <c r="B19" s="649" t="s">
        <v>376</v>
      </c>
      <c r="C19" s="880" t="s">
        <v>377</v>
      </c>
      <c r="D19" s="551"/>
    </row>
    <row r="20" spans="1:23" s="546" customFormat="1" ht="17.25" customHeight="1">
      <c r="B20" s="548"/>
      <c r="D20" s="551"/>
      <c r="W20" s="549"/>
    </row>
    <row r="21" spans="1:23" s="546" customFormat="1" ht="17.25" customHeight="1">
      <c r="B21" s="649" t="s">
        <v>379</v>
      </c>
      <c r="C21" s="546" t="s">
        <v>269</v>
      </c>
      <c r="D21" s="551"/>
    </row>
    <row r="22" spans="1:23" s="546" customFormat="1" ht="6.75" customHeight="1">
      <c r="B22" s="548"/>
      <c r="D22" s="551"/>
    </row>
    <row r="23" spans="1:23">
      <c r="A23" s="546"/>
      <c r="B23" s="548" t="s">
        <v>59</v>
      </c>
      <c r="C23" s="546"/>
      <c r="D23" s="546"/>
      <c r="E23" s="546"/>
      <c r="F23" s="546"/>
      <c r="G23" s="546"/>
      <c r="H23" s="546"/>
      <c r="I23" s="546"/>
      <c r="J23" s="546"/>
      <c r="K23" s="546"/>
      <c r="L23" s="546"/>
      <c r="M23" s="546"/>
      <c r="N23" s="546"/>
      <c r="O23" s="546"/>
      <c r="P23" s="546"/>
      <c r="Q23" s="546"/>
      <c r="R23" s="546"/>
    </row>
    <row r="24" spans="1:23" ht="18" customHeight="1">
      <c r="B24" s="548"/>
      <c r="C24" s="546"/>
      <c r="D24" s="546"/>
      <c r="E24" s="546"/>
      <c r="F24" s="546"/>
      <c r="G24" s="546"/>
      <c r="H24" s="546"/>
      <c r="I24" s="546"/>
      <c r="J24" s="546"/>
      <c r="K24" s="546"/>
    </row>
    <row r="25" spans="1:23" ht="18" customHeight="1">
      <c r="C25" s="387" t="s">
        <v>17</v>
      </c>
      <c r="D25" s="388" t="s">
        <v>4</v>
      </c>
      <c r="E25" s="389" t="s">
        <v>140</v>
      </c>
      <c r="F25" s="389" t="s">
        <v>5</v>
      </c>
      <c r="G25" s="389" t="s">
        <v>60</v>
      </c>
    </row>
    <row r="26" spans="1:23" ht="18" customHeight="1">
      <c r="C26" s="387" t="s">
        <v>18</v>
      </c>
      <c r="D26" s="388" t="s">
        <v>6</v>
      </c>
      <c r="E26" s="389" t="s">
        <v>141</v>
      </c>
      <c r="F26" s="389" t="s">
        <v>7</v>
      </c>
      <c r="G26" s="389" t="s">
        <v>61</v>
      </c>
    </row>
    <row r="27" spans="1:23" ht="18" customHeight="1">
      <c r="C27" s="387" t="s">
        <v>19</v>
      </c>
      <c r="D27" s="388" t="s">
        <v>8</v>
      </c>
      <c r="E27" s="389" t="s">
        <v>142</v>
      </c>
      <c r="F27" s="389" t="s">
        <v>9</v>
      </c>
      <c r="G27" s="389" t="s">
        <v>143</v>
      </c>
    </row>
    <row r="28" spans="1:23" s="546" customFormat="1" ht="18" customHeight="1">
      <c r="A28" s="385"/>
      <c r="B28" s="492"/>
      <c r="C28" s="387" t="s">
        <v>20</v>
      </c>
      <c r="D28" s="388" t="s">
        <v>10</v>
      </c>
      <c r="E28" s="389" t="s">
        <v>144</v>
      </c>
      <c r="F28" s="389" t="s">
        <v>11</v>
      </c>
      <c r="G28" s="389" t="s">
        <v>11</v>
      </c>
      <c r="H28" s="385"/>
      <c r="I28" s="385"/>
      <c r="J28" s="385"/>
      <c r="K28" s="385"/>
      <c r="L28" s="385"/>
      <c r="M28" s="385"/>
      <c r="N28" s="385"/>
      <c r="O28" s="385"/>
      <c r="P28" s="385"/>
      <c r="Q28" s="385"/>
      <c r="R28" s="385"/>
    </row>
    <row r="29" spans="1:23" s="546" customFormat="1" ht="18" customHeight="1">
      <c r="B29" s="492"/>
      <c r="C29" s="387" t="s">
        <v>12</v>
      </c>
      <c r="D29" s="390" t="s">
        <v>12</v>
      </c>
      <c r="E29" s="389" t="s">
        <v>12</v>
      </c>
      <c r="F29" s="389" t="s">
        <v>11</v>
      </c>
      <c r="G29" s="389" t="s">
        <v>11</v>
      </c>
      <c r="H29" s="385"/>
      <c r="I29" s="385"/>
      <c r="J29" s="385"/>
      <c r="K29" s="385"/>
    </row>
    <row r="30" spans="1:23" s="546" customFormat="1" ht="17.25" customHeight="1">
      <c r="B30" s="548"/>
    </row>
    <row r="31" spans="1:23" ht="17.25" customHeight="1">
      <c r="A31" s="546"/>
      <c r="B31" s="554" t="s">
        <v>152</v>
      </c>
      <c r="C31" s="546"/>
      <c r="D31" s="546"/>
      <c r="E31" s="546"/>
      <c r="F31" s="546"/>
      <c r="G31" s="546"/>
      <c r="H31" s="546"/>
      <c r="I31" s="546"/>
      <c r="J31" s="546"/>
      <c r="K31" s="546"/>
      <c r="L31" s="546"/>
      <c r="M31" s="546"/>
      <c r="N31" s="546"/>
      <c r="O31" s="546"/>
      <c r="P31" s="546"/>
      <c r="Q31" s="546"/>
      <c r="R31" s="546"/>
    </row>
    <row r="32" spans="1:23" ht="18" customHeight="1">
      <c r="B32" s="548"/>
      <c r="C32" s="546"/>
      <c r="D32" s="546"/>
      <c r="E32" s="546"/>
      <c r="F32" s="552"/>
      <c r="G32" s="546"/>
      <c r="H32" s="546"/>
      <c r="I32" s="546"/>
      <c r="J32" s="546"/>
      <c r="K32" s="546"/>
    </row>
    <row r="33" spans="3:18" ht="18" customHeight="1">
      <c r="C33" s="387" t="s">
        <v>145</v>
      </c>
      <c r="D33" s="391">
        <v>1</v>
      </c>
      <c r="E33" s="529"/>
      <c r="F33" s="384"/>
    </row>
    <row r="34" spans="3:18" ht="18" customHeight="1">
      <c r="C34" s="387" t="s">
        <v>146</v>
      </c>
      <c r="D34" s="391">
        <v>25</v>
      </c>
      <c r="E34" s="529"/>
      <c r="F34" s="384"/>
    </row>
    <row r="35" spans="3:18" ht="18" customHeight="1">
      <c r="C35" s="387" t="s">
        <v>147</v>
      </c>
      <c r="D35" s="391">
        <v>298</v>
      </c>
      <c r="E35" s="529"/>
      <c r="F35" s="384"/>
    </row>
    <row r="36" spans="3:18" ht="18" customHeight="1">
      <c r="C36" s="387" t="s">
        <v>13</v>
      </c>
      <c r="D36" s="392" t="s">
        <v>148</v>
      </c>
      <c r="E36" s="529"/>
      <c r="F36" s="384"/>
    </row>
    <row r="37" spans="3:18" ht="18" customHeight="1">
      <c r="C37" s="387" t="s">
        <v>14</v>
      </c>
      <c r="D37" s="389" t="s">
        <v>149</v>
      </c>
      <c r="E37" s="529"/>
      <c r="F37" s="384"/>
    </row>
    <row r="38" spans="3:18" ht="18" customHeight="1">
      <c r="C38" s="387" t="s">
        <v>150</v>
      </c>
      <c r="D38" s="393">
        <v>22800</v>
      </c>
      <c r="E38" s="530"/>
      <c r="F38" s="531"/>
    </row>
    <row r="39" spans="3:18" ht="18.75">
      <c r="C39" s="387" t="s">
        <v>151</v>
      </c>
      <c r="D39" s="393">
        <v>17200</v>
      </c>
      <c r="E39" s="529"/>
      <c r="F39" s="384"/>
    </row>
    <row r="40" spans="3:18" ht="16.5" customHeight="1">
      <c r="C40" s="394" t="s">
        <v>65</v>
      </c>
      <c r="D40" s="395"/>
      <c r="E40" s="532"/>
      <c r="F40" s="532"/>
      <c r="G40" s="533"/>
      <c r="R40" s="384"/>
    </row>
    <row r="41" spans="3:18" ht="16.5" customHeight="1">
      <c r="C41" s="396" t="s">
        <v>153</v>
      </c>
    </row>
    <row r="42" spans="3:18">
      <c r="C42" s="396"/>
    </row>
    <row r="43" spans="3:18">
      <c r="C43" s="384"/>
      <c r="D43" s="386"/>
    </row>
    <row r="46" spans="3:18">
      <c r="C46" s="386"/>
      <c r="D46" s="386"/>
    </row>
    <row r="47" spans="3:18">
      <c r="C47" s="386"/>
      <c r="D47" s="386"/>
    </row>
    <row r="48" spans="3:18">
      <c r="C48" s="386"/>
      <c r="D48" s="386"/>
    </row>
  </sheetData>
  <phoneticPr fontId="9"/>
  <pageMargins left="0.70866141732283472" right="0.70866141732283472" top="0.74803149606299213" bottom="0.74803149606299213" header="0.31496062992125984" footer="0.31496062992125984"/>
  <pageSetup paperSize="9" orientation="landscape" r:id="rId1"/>
  <headerFooter alignWithMargins="0"/>
  <ignoredErrors>
    <ignoredError sqref="B4 B13 B19 B17 B21"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CA89"/>
  <sheetViews>
    <sheetView zoomScale="80" zoomScaleNormal="80" workbookViewId="0">
      <pane xSplit="26" ySplit="4" topLeftCell="BA5" activePane="bottomRight" state="frozen"/>
      <selection pane="topRight" activeCell="AA1" sqref="AA1"/>
      <selection pane="bottomLeft" activeCell="A5" sqref="A5"/>
      <selection pane="bottomRight"/>
    </sheetView>
  </sheetViews>
  <sheetFormatPr defaultColWidth="9" defaultRowHeight="14.25"/>
  <cols>
    <col min="1" max="1" width="2.625" style="402" customWidth="1"/>
    <col min="2" max="17" width="2.625" style="403" hidden="1" customWidth="1"/>
    <col min="18" max="19" width="2.625" style="440" hidden="1" customWidth="1"/>
    <col min="20" max="20" width="2.625" style="1" hidden="1" customWidth="1"/>
    <col min="21" max="21" width="2.375" style="440" hidden="1" customWidth="1"/>
    <col min="22" max="22" width="2.75" style="403" customWidth="1"/>
    <col min="23" max="23" width="2.625" style="403" customWidth="1"/>
    <col min="24" max="24" width="26.875" style="403" customWidth="1"/>
    <col min="25" max="25" width="11.625" style="1" customWidth="1"/>
    <col min="26" max="26" width="9.375" style="440" hidden="1" customWidth="1"/>
    <col min="27" max="41" width="9.375" style="403" customWidth="1"/>
    <col min="42" max="42" width="11" style="403" customWidth="1"/>
    <col min="43" max="54" width="9.375" style="403" customWidth="1"/>
    <col min="55" max="55" width="10.125" style="403" customWidth="1"/>
    <col min="56" max="57" width="9.375" style="403" hidden="1" customWidth="1"/>
    <col min="58" max="58" width="10.5" style="403" customWidth="1"/>
    <col min="59" max="59" width="7.875" style="403" bestFit="1" customWidth="1"/>
    <col min="60" max="60" width="12.25" style="403" bestFit="1" customWidth="1"/>
    <col min="61" max="61" width="7.5" style="403" customWidth="1"/>
    <col min="62" max="66" width="9" style="403"/>
    <col min="67" max="78" width="13.75" style="403" bestFit="1" customWidth="1"/>
    <col min="79" max="79" width="13.375" style="403" bestFit="1" customWidth="1"/>
    <col min="80" max="16384" width="9" style="403"/>
  </cols>
  <sheetData>
    <row r="1" spans="1:61" s="1" customFormat="1" ht="27.75" customHeight="1">
      <c r="W1" s="894" t="s">
        <v>156</v>
      </c>
      <c r="X1" s="894"/>
      <c r="Y1" s="397"/>
      <c r="Z1" s="397"/>
    </row>
    <row r="2" spans="1:61" s="1" customFormat="1" ht="17.25">
      <c r="A2" s="75"/>
      <c r="R2" s="397"/>
      <c r="W2" s="726" t="str">
        <f>'0.Contents'!C2</f>
        <v>＜速報値＞</v>
      </c>
      <c r="Y2" s="397"/>
      <c r="Z2" s="397"/>
    </row>
    <row r="3" spans="1:61" s="1" customFormat="1" ht="19.5" thickBot="1">
      <c r="A3" s="75"/>
      <c r="W3" s="666" t="s">
        <v>299</v>
      </c>
      <c r="Y3" s="397"/>
      <c r="Z3" s="397"/>
      <c r="AA3" s="727"/>
      <c r="AM3" s="398"/>
      <c r="AN3" s="398"/>
      <c r="AP3" s="399"/>
      <c r="AQ3" s="399"/>
      <c r="AR3" s="398"/>
      <c r="AT3" s="398"/>
      <c r="AW3" s="398"/>
      <c r="AX3" s="398"/>
      <c r="AY3" s="398"/>
      <c r="AZ3" s="398"/>
      <c r="BA3" s="398"/>
      <c r="BB3" s="398"/>
      <c r="BC3" s="398"/>
      <c r="BD3" s="398"/>
      <c r="BE3" s="398"/>
      <c r="BF3" s="398"/>
      <c r="BG3" s="398"/>
      <c r="BH3" s="398"/>
      <c r="BI3" s="398"/>
    </row>
    <row r="4" spans="1:61" s="1" customFormat="1" ht="27">
      <c r="A4" s="75"/>
      <c r="W4" s="856" t="s">
        <v>344</v>
      </c>
      <c r="X4" s="609"/>
      <c r="Y4" s="610" t="s">
        <v>0</v>
      </c>
      <c r="Z4" s="166"/>
      <c r="AA4" s="167">
        <v>1990</v>
      </c>
      <c r="AB4" s="167">
        <v>1991</v>
      </c>
      <c r="AC4" s="167">
        <v>1992</v>
      </c>
      <c r="AD4" s="167">
        <v>1993</v>
      </c>
      <c r="AE4" s="167">
        <v>1994</v>
      </c>
      <c r="AF4" s="167">
        <v>1995</v>
      </c>
      <c r="AG4" s="167">
        <v>1996</v>
      </c>
      <c r="AH4" s="167">
        <v>1997</v>
      </c>
      <c r="AI4" s="167">
        <v>1998</v>
      </c>
      <c r="AJ4" s="168">
        <v>1999</v>
      </c>
      <c r="AK4" s="168">
        <v>2000</v>
      </c>
      <c r="AL4" s="167">
        <v>2001</v>
      </c>
      <c r="AM4" s="167">
        <v>2002</v>
      </c>
      <c r="AN4" s="167">
        <v>2003</v>
      </c>
      <c r="AO4" s="167">
        <v>2004</v>
      </c>
      <c r="AP4" s="167">
        <v>2005</v>
      </c>
      <c r="AQ4" s="168">
        <v>2006</v>
      </c>
      <c r="AR4" s="168">
        <v>2007</v>
      </c>
      <c r="AS4" s="167">
        <v>2008</v>
      </c>
      <c r="AT4" s="167">
        <v>2009</v>
      </c>
      <c r="AU4" s="167">
        <v>2010</v>
      </c>
      <c r="AV4" s="167">
        <v>2011</v>
      </c>
      <c r="AW4" s="167">
        <v>2012</v>
      </c>
      <c r="AX4" s="168">
        <v>2013</v>
      </c>
      <c r="AY4" s="168">
        <v>2014</v>
      </c>
      <c r="AZ4" s="167">
        <v>2015</v>
      </c>
      <c r="BA4" s="167">
        <v>2016</v>
      </c>
      <c r="BB4" s="675">
        <v>2017</v>
      </c>
      <c r="BC4" s="674" t="s">
        <v>348</v>
      </c>
      <c r="BD4" s="400" t="e">
        <f>BC4+1</f>
        <v>#VALUE!</v>
      </c>
      <c r="BE4" s="401" t="e">
        <f t="shared" ref="BE4" si="0">BD4+1</f>
        <v>#VALUE!</v>
      </c>
      <c r="BF4" s="2"/>
      <c r="BG4" s="2"/>
      <c r="BH4" s="2"/>
      <c r="BI4" s="2"/>
    </row>
    <row r="5" spans="1:61" ht="34.5" customHeight="1">
      <c r="W5" s="667" t="s">
        <v>192</v>
      </c>
      <c r="X5" s="405"/>
      <c r="Y5" s="406">
        <v>1</v>
      </c>
      <c r="Z5" s="407"/>
      <c r="AA5" s="650">
        <f>SUM(AA6:AA7)</f>
        <v>1163.879966919149</v>
      </c>
      <c r="AB5" s="650">
        <f>SUM(AB6:AB7)</f>
        <v>1175.2168959722455</v>
      </c>
      <c r="AC5" s="650">
        <f t="shared" ref="AC5:BC5" si="1">SUM(AC6:AC7)</f>
        <v>1184.688064934621</v>
      </c>
      <c r="AD5" s="650">
        <f t="shared" si="1"/>
        <v>1177.4220843490727</v>
      </c>
      <c r="AE5" s="650">
        <f t="shared" si="1"/>
        <v>1232.3061680770761</v>
      </c>
      <c r="AF5" s="650">
        <f t="shared" si="1"/>
        <v>1244.5704740158551</v>
      </c>
      <c r="AG5" s="650">
        <f t="shared" si="1"/>
        <v>1256.6609680185302</v>
      </c>
      <c r="AH5" s="650">
        <f t="shared" si="1"/>
        <v>1249.7484386122071</v>
      </c>
      <c r="AI5" s="650">
        <f t="shared" si="1"/>
        <v>1209.6447748391806</v>
      </c>
      <c r="AJ5" s="650">
        <f t="shared" si="1"/>
        <v>1246.2381705923167</v>
      </c>
      <c r="AK5" s="650">
        <f t="shared" si="1"/>
        <v>1269.0983732591108</v>
      </c>
      <c r="AL5" s="650">
        <f t="shared" si="1"/>
        <v>1254.0273665790228</v>
      </c>
      <c r="AM5" s="650">
        <f t="shared" si="1"/>
        <v>1282.9948455690203</v>
      </c>
      <c r="AN5" s="650">
        <f t="shared" si="1"/>
        <v>1291.0756379392053</v>
      </c>
      <c r="AO5" s="650">
        <f t="shared" si="1"/>
        <v>1286.2566812736609</v>
      </c>
      <c r="AP5" s="650">
        <f t="shared" si="1"/>
        <v>1293.4184936393117</v>
      </c>
      <c r="AQ5" s="650">
        <f t="shared" si="1"/>
        <v>1270.1968215417814</v>
      </c>
      <c r="AR5" s="650">
        <f t="shared" si="1"/>
        <v>1305.7963141731032</v>
      </c>
      <c r="AS5" s="650">
        <f t="shared" si="1"/>
        <v>1234.8619932843758</v>
      </c>
      <c r="AT5" s="650">
        <f t="shared" si="1"/>
        <v>1165.3831826281023</v>
      </c>
      <c r="AU5" s="650">
        <f t="shared" si="1"/>
        <v>1216.7844507450518</v>
      </c>
      <c r="AV5" s="650">
        <f t="shared" si="1"/>
        <v>1266.7863746634973</v>
      </c>
      <c r="AW5" s="650">
        <f t="shared" si="1"/>
        <v>1308.063934086975</v>
      </c>
      <c r="AX5" s="650">
        <f t="shared" si="1"/>
        <v>1317.2880942831302</v>
      </c>
      <c r="AY5" s="650">
        <f t="shared" si="1"/>
        <v>1267.0109467725883</v>
      </c>
      <c r="AZ5" s="650">
        <f t="shared" si="1"/>
        <v>1226.5653663240998</v>
      </c>
      <c r="BA5" s="651">
        <f t="shared" si="1"/>
        <v>1208.1764749629574</v>
      </c>
      <c r="BB5" s="650">
        <f t="shared" si="1"/>
        <v>1189.3770292743957</v>
      </c>
      <c r="BC5" s="725">
        <f t="shared" si="1"/>
        <v>1139.1389008202791</v>
      </c>
      <c r="BD5" s="558" t="e">
        <f t="shared" ref="BD5" si="2">SUM(BD6:BD7)</f>
        <v>#REF!</v>
      </c>
      <c r="BE5" s="409" t="e">
        <f>SUM(BE6:BE7)</f>
        <v>#REF!</v>
      </c>
      <c r="BF5" s="2"/>
      <c r="BG5" s="2"/>
      <c r="BH5" s="2"/>
      <c r="BI5" s="4"/>
    </row>
    <row r="6" spans="1:61" ht="34.5" customHeight="1">
      <c r="W6" s="410"/>
      <c r="X6" s="411" t="s">
        <v>193</v>
      </c>
      <c r="Y6" s="406">
        <v>1</v>
      </c>
      <c r="Z6" s="412"/>
      <c r="AA6" s="650">
        <v>1067.5716801085</v>
      </c>
      <c r="AB6" s="650">
        <v>1077.836074957436</v>
      </c>
      <c r="AC6" s="650">
        <v>1085.8221219052448</v>
      </c>
      <c r="AD6" s="650">
        <v>1081.0016257430202</v>
      </c>
      <c r="AE6" s="650">
        <v>1130.8456022770429</v>
      </c>
      <c r="AF6" s="650">
        <v>1142.0420610701253</v>
      </c>
      <c r="AG6" s="650">
        <v>1152.7946075477321</v>
      </c>
      <c r="AH6" s="650">
        <v>1146.9570057227174</v>
      </c>
      <c r="AI6" s="650">
        <v>1113.1485420953047</v>
      </c>
      <c r="AJ6" s="650">
        <v>1149.4786834938736</v>
      </c>
      <c r="AK6" s="650">
        <v>1170.3001609849173</v>
      </c>
      <c r="AL6" s="650">
        <v>1157.360140835646</v>
      </c>
      <c r="AM6" s="650">
        <v>1188.9908054189971</v>
      </c>
      <c r="AN6" s="650">
        <v>1197.2982133972207</v>
      </c>
      <c r="AO6" s="650">
        <v>1193.4424110291955</v>
      </c>
      <c r="AP6" s="650">
        <v>1200.5210723981911</v>
      </c>
      <c r="AQ6" s="650">
        <v>1178.7176815800869</v>
      </c>
      <c r="AR6" s="650">
        <v>1214.4893158623697</v>
      </c>
      <c r="AS6" s="650">
        <v>1147.0211880210277</v>
      </c>
      <c r="AT6" s="650">
        <v>1087.1315649887179</v>
      </c>
      <c r="AU6" s="650">
        <v>1137.0296587623227</v>
      </c>
      <c r="AV6" s="650">
        <v>1187.9850775239856</v>
      </c>
      <c r="AW6" s="650">
        <v>1227.3154456416423</v>
      </c>
      <c r="AX6" s="650">
        <v>1235.1972867747634</v>
      </c>
      <c r="AY6" s="650">
        <v>1186.5223460353336</v>
      </c>
      <c r="AZ6" s="650">
        <v>1147.2480339538167</v>
      </c>
      <c r="BA6" s="651">
        <v>1129.162430061165</v>
      </c>
      <c r="BB6" s="650">
        <v>1110.1432236768405</v>
      </c>
      <c r="BC6" s="725">
        <v>1060.1441323526792</v>
      </c>
      <c r="BD6" s="558" t="e">
        <v>#REF!</v>
      </c>
      <c r="BE6" s="409" t="e">
        <v>#REF!</v>
      </c>
      <c r="BF6" s="2"/>
      <c r="BG6" s="2"/>
      <c r="BH6" s="2"/>
      <c r="BI6" s="4"/>
    </row>
    <row r="7" spans="1:61" ht="34.5" customHeight="1">
      <c r="W7" s="413"/>
      <c r="X7" s="414" t="s">
        <v>194</v>
      </c>
      <c r="Y7" s="406">
        <v>1</v>
      </c>
      <c r="Z7" s="407"/>
      <c r="AA7" s="408">
        <v>96.308286810648923</v>
      </c>
      <c r="AB7" s="408">
        <v>97.380821014809584</v>
      </c>
      <c r="AC7" s="408">
        <v>98.865943029376297</v>
      </c>
      <c r="AD7" s="408">
        <v>96.420458606052577</v>
      </c>
      <c r="AE7" s="650">
        <v>101.46056580003319</v>
      </c>
      <c r="AF7" s="650">
        <v>102.52841294572981</v>
      </c>
      <c r="AG7" s="650">
        <v>103.86636047079804</v>
      </c>
      <c r="AH7" s="650">
        <v>102.79143288948964</v>
      </c>
      <c r="AI7" s="408">
        <v>96.496232743875936</v>
      </c>
      <c r="AJ7" s="408">
        <v>96.759487098443003</v>
      </c>
      <c r="AK7" s="408">
        <v>98.798212274193546</v>
      </c>
      <c r="AL7" s="408">
        <v>96.667225743376733</v>
      </c>
      <c r="AM7" s="408">
        <v>94.004040150023272</v>
      </c>
      <c r="AN7" s="408">
        <v>93.777424541984701</v>
      </c>
      <c r="AO7" s="408">
        <v>92.814270244465533</v>
      </c>
      <c r="AP7" s="408">
        <v>92.897421241120639</v>
      </c>
      <c r="AQ7" s="408">
        <v>91.479139961694585</v>
      </c>
      <c r="AR7" s="408">
        <v>91.306998310733391</v>
      </c>
      <c r="AS7" s="408">
        <v>87.840805263348003</v>
      </c>
      <c r="AT7" s="408">
        <v>78.251617639384364</v>
      </c>
      <c r="AU7" s="408">
        <v>79.754791982729074</v>
      </c>
      <c r="AV7" s="408">
        <v>78.801297139511732</v>
      </c>
      <c r="AW7" s="408">
        <v>80.748488445332711</v>
      </c>
      <c r="AX7" s="408">
        <v>82.090807508366979</v>
      </c>
      <c r="AY7" s="408">
        <v>80.488600737254686</v>
      </c>
      <c r="AZ7" s="408">
        <v>79.317332370283211</v>
      </c>
      <c r="BA7" s="557">
        <v>79.014044901792431</v>
      </c>
      <c r="BB7" s="408">
        <v>79.233805597555076</v>
      </c>
      <c r="BC7" s="676">
        <v>78.994768467599798</v>
      </c>
      <c r="BD7" s="558" t="e">
        <v>#REF!</v>
      </c>
      <c r="BE7" s="409" t="e">
        <v>#REF!</v>
      </c>
      <c r="BF7" s="2"/>
      <c r="BG7" s="2"/>
      <c r="BH7" s="2"/>
      <c r="BI7" s="4"/>
    </row>
    <row r="8" spans="1:61" ht="33.75" customHeight="1">
      <c r="W8" s="415" t="s">
        <v>195</v>
      </c>
      <c r="X8" s="405"/>
      <c r="Y8" s="406">
        <v>25</v>
      </c>
      <c r="Z8" s="416"/>
      <c r="AA8" s="408">
        <v>44.346645520021177</v>
      </c>
      <c r="AB8" s="408">
        <v>43.184488083340256</v>
      </c>
      <c r="AC8" s="408">
        <v>44.044231903064912</v>
      </c>
      <c r="AD8" s="408">
        <v>39.954974160233121</v>
      </c>
      <c r="AE8" s="408">
        <v>43.345754411071916</v>
      </c>
      <c r="AF8" s="408">
        <v>41.86540907423818</v>
      </c>
      <c r="AG8" s="408">
        <v>40.669697131570409</v>
      </c>
      <c r="AH8" s="408">
        <v>39.925005858688472</v>
      </c>
      <c r="AI8" s="408">
        <v>38.06810668609949</v>
      </c>
      <c r="AJ8" s="408">
        <v>37.955415384151912</v>
      </c>
      <c r="AK8" s="408">
        <v>37.950868873741655</v>
      </c>
      <c r="AL8" s="408">
        <v>37.069874536831314</v>
      </c>
      <c r="AM8" s="408">
        <v>36.34182845436171</v>
      </c>
      <c r="AN8" s="408">
        <v>34.868057981533333</v>
      </c>
      <c r="AO8" s="408">
        <v>35.871726234750142</v>
      </c>
      <c r="AP8" s="408">
        <v>35.665624890812644</v>
      </c>
      <c r="AQ8" s="408">
        <v>35.039154752460021</v>
      </c>
      <c r="AR8" s="408">
        <v>35.278378945233342</v>
      </c>
      <c r="AS8" s="408">
        <v>34.947658827816511</v>
      </c>
      <c r="AT8" s="408">
        <v>33.984702649939678</v>
      </c>
      <c r="AU8" s="408">
        <v>34.496995499575952</v>
      </c>
      <c r="AV8" s="408">
        <v>33.501167673340163</v>
      </c>
      <c r="AW8" s="408">
        <v>32.642911577239559</v>
      </c>
      <c r="AX8" s="408">
        <v>32.287635275470919</v>
      </c>
      <c r="AY8" s="408">
        <v>31.654357335266646</v>
      </c>
      <c r="AZ8" s="408">
        <v>30.830141046231788</v>
      </c>
      <c r="BA8" s="557">
        <v>30.503703943373754</v>
      </c>
      <c r="BB8" s="408">
        <v>30.034158439670868</v>
      </c>
      <c r="BC8" s="676">
        <v>29.696485457167675</v>
      </c>
      <c r="BD8" s="558" t="e">
        <v>#REF!</v>
      </c>
      <c r="BE8" s="409" t="e">
        <v>#REF!</v>
      </c>
      <c r="BF8" s="2"/>
      <c r="BG8" s="2"/>
      <c r="BH8" s="2"/>
      <c r="BI8" s="4"/>
    </row>
    <row r="9" spans="1:61" ht="33.75" customHeight="1">
      <c r="W9" s="415" t="s">
        <v>196</v>
      </c>
      <c r="X9" s="405"/>
      <c r="Y9" s="406">
        <v>298</v>
      </c>
      <c r="Z9" s="416"/>
      <c r="AA9" s="408">
        <v>31.787779583662257</v>
      </c>
      <c r="AB9" s="408">
        <v>31.51316669324034</v>
      </c>
      <c r="AC9" s="408">
        <v>31.69733729888333</v>
      </c>
      <c r="AD9" s="408">
        <v>31.56898260487317</v>
      </c>
      <c r="AE9" s="408">
        <v>32.835523634919845</v>
      </c>
      <c r="AF9" s="408">
        <v>33.160843935355402</v>
      </c>
      <c r="AG9" s="408">
        <v>34.299293341287836</v>
      </c>
      <c r="AH9" s="408">
        <v>35.095409009041006</v>
      </c>
      <c r="AI9" s="408">
        <v>33.509194381912785</v>
      </c>
      <c r="AJ9" s="408">
        <v>27.36089739097644</v>
      </c>
      <c r="AK9" s="408">
        <v>29.87559211002749</v>
      </c>
      <c r="AL9" s="408">
        <v>26.29089680759785</v>
      </c>
      <c r="AM9" s="408">
        <v>25.757884680243659</v>
      </c>
      <c r="AN9" s="408">
        <v>25.620389377274659</v>
      </c>
      <c r="AO9" s="408">
        <v>25.462288131939705</v>
      </c>
      <c r="AP9" s="408">
        <v>25.049381912152633</v>
      </c>
      <c r="AQ9" s="408">
        <v>24.938787156831555</v>
      </c>
      <c r="AR9" s="408">
        <v>24.31890428620925</v>
      </c>
      <c r="AS9" s="408">
        <v>23.523511484379064</v>
      </c>
      <c r="AT9" s="408">
        <v>22.870949728229359</v>
      </c>
      <c r="AU9" s="408">
        <v>22.282459322913777</v>
      </c>
      <c r="AV9" s="408">
        <v>21.868489847914336</v>
      </c>
      <c r="AW9" s="408">
        <v>21.533377053904381</v>
      </c>
      <c r="AX9" s="408">
        <v>21.58885788733312</v>
      </c>
      <c r="AY9" s="408">
        <v>21.201159555508994</v>
      </c>
      <c r="AZ9" s="408">
        <v>20.85122427085485</v>
      </c>
      <c r="BA9" s="557">
        <v>20.309934487707636</v>
      </c>
      <c r="BB9" s="408">
        <v>20.512634206772326</v>
      </c>
      <c r="BC9" s="676">
        <v>20.247313544878438</v>
      </c>
      <c r="BD9" s="558" t="e">
        <v>#REF!</v>
      </c>
      <c r="BE9" s="409" t="e">
        <v>#REF!</v>
      </c>
      <c r="BF9" s="2"/>
      <c r="BG9" s="2"/>
      <c r="BH9" s="2"/>
      <c r="BI9" s="4"/>
    </row>
    <row r="10" spans="1:61" ht="33.75" customHeight="1">
      <c r="W10" s="417" t="s">
        <v>197</v>
      </c>
      <c r="X10" s="418"/>
      <c r="Y10" s="406"/>
      <c r="Z10" s="419"/>
      <c r="AA10" s="408">
        <f>SUM(AA11:AA14)</f>
        <v>35.35428892405767</v>
      </c>
      <c r="AB10" s="408">
        <f>SUM(AB11:AB14)</f>
        <v>39.095187235868003</v>
      </c>
      <c r="AC10" s="408">
        <f t="shared" ref="AC10:BC10" si="3">SUM(AC11:AC14)</f>
        <v>41.052951673445413</v>
      </c>
      <c r="AD10" s="408">
        <f t="shared" si="3"/>
        <v>44.817405684401898</v>
      </c>
      <c r="AE10" s="408">
        <f t="shared" si="3"/>
        <v>49.591402497918821</v>
      </c>
      <c r="AF10" s="408">
        <f t="shared" si="3"/>
        <v>59.471728426964553</v>
      </c>
      <c r="AG10" s="408">
        <f t="shared" si="3"/>
        <v>60.071026195534181</v>
      </c>
      <c r="AH10" s="408">
        <f t="shared" si="3"/>
        <v>59.102675143276009</v>
      </c>
      <c r="AI10" s="408">
        <f t="shared" si="3"/>
        <v>53.722814545016718</v>
      </c>
      <c r="AJ10" s="408">
        <f t="shared" si="3"/>
        <v>46.978226472088487</v>
      </c>
      <c r="AK10" s="408">
        <f t="shared" si="3"/>
        <v>42.042239535271378</v>
      </c>
      <c r="AL10" s="408">
        <f t="shared" si="3"/>
        <v>35.70181953185422</v>
      </c>
      <c r="AM10" s="408">
        <f t="shared" si="3"/>
        <v>31.542795140045861</v>
      </c>
      <c r="AN10" s="408">
        <f t="shared" si="3"/>
        <v>30.905871343604161</v>
      </c>
      <c r="AO10" s="408">
        <f t="shared" si="3"/>
        <v>27.383945358469372</v>
      </c>
      <c r="AP10" s="408">
        <f t="shared" si="3"/>
        <v>27.932132818324643</v>
      </c>
      <c r="AQ10" s="408">
        <f t="shared" si="3"/>
        <v>30.259080535566895</v>
      </c>
      <c r="AR10" s="408">
        <f t="shared" si="3"/>
        <v>30.950259893278105</v>
      </c>
      <c r="AS10" s="408">
        <f t="shared" si="3"/>
        <v>30.695256489032104</v>
      </c>
      <c r="AT10" s="408">
        <f t="shared" si="3"/>
        <v>28.782289473745209</v>
      </c>
      <c r="AU10" s="408">
        <f t="shared" si="3"/>
        <v>31.528995587711172</v>
      </c>
      <c r="AV10" s="408">
        <f t="shared" si="3"/>
        <v>33.909089504345651</v>
      </c>
      <c r="AW10" s="408">
        <f t="shared" si="3"/>
        <v>36.544229341063136</v>
      </c>
      <c r="AX10" s="408">
        <f t="shared" si="3"/>
        <v>39.103766530660678</v>
      </c>
      <c r="AY10" s="408">
        <f t="shared" si="3"/>
        <v>42.333627453422473</v>
      </c>
      <c r="AZ10" s="408">
        <f t="shared" si="3"/>
        <v>45.295440053625981</v>
      </c>
      <c r="BA10" s="557">
        <f t="shared" si="3"/>
        <v>48.822732706850253</v>
      </c>
      <c r="BB10" s="408">
        <f t="shared" si="3"/>
        <v>51.001812620214899</v>
      </c>
      <c r="BC10" s="676">
        <f t="shared" si="3"/>
        <v>54.986763257234266</v>
      </c>
      <c r="BD10" s="558" t="e">
        <f t="shared" ref="BD10" si="4">SUM(BD11:BD14)</f>
        <v>#REF!</v>
      </c>
      <c r="BE10" s="409" t="e">
        <f>SUM(BE11:BE14)</f>
        <v>#REF!</v>
      </c>
      <c r="BF10" s="2"/>
      <c r="BG10" s="2"/>
      <c r="BH10" s="2"/>
      <c r="BI10" s="4"/>
    </row>
    <row r="11" spans="1:61" ht="34.5" customHeight="1">
      <c r="W11" s="420"/>
      <c r="X11" s="421" t="s">
        <v>198</v>
      </c>
      <c r="Y11" s="422" t="s">
        <v>199</v>
      </c>
      <c r="Z11" s="407"/>
      <c r="AA11" s="408">
        <v>15.9323098610065</v>
      </c>
      <c r="AB11" s="408">
        <v>17.349612944863189</v>
      </c>
      <c r="AC11" s="408">
        <v>17.76722403564693</v>
      </c>
      <c r="AD11" s="408">
        <v>18.129158284890007</v>
      </c>
      <c r="AE11" s="408">
        <v>21.051895213035113</v>
      </c>
      <c r="AF11" s="408">
        <v>25.213191034391045</v>
      </c>
      <c r="AG11" s="408">
        <v>24.598107256849218</v>
      </c>
      <c r="AH11" s="408">
        <v>24.436792431397134</v>
      </c>
      <c r="AI11" s="408">
        <v>23.742102500183375</v>
      </c>
      <c r="AJ11" s="408">
        <v>24.368275903524488</v>
      </c>
      <c r="AK11" s="408">
        <v>22.851998107079659</v>
      </c>
      <c r="AL11" s="408">
        <v>19.462521407101939</v>
      </c>
      <c r="AM11" s="408">
        <v>16.236391797572242</v>
      </c>
      <c r="AN11" s="408">
        <v>16.229258623473811</v>
      </c>
      <c r="AO11" s="408">
        <v>12.422564206556329</v>
      </c>
      <c r="AP11" s="408">
        <v>12.784022032514812</v>
      </c>
      <c r="AQ11" s="408">
        <v>14.630088728013055</v>
      </c>
      <c r="AR11" s="408">
        <v>16.713161241445693</v>
      </c>
      <c r="AS11" s="408">
        <v>19.293643333906061</v>
      </c>
      <c r="AT11" s="408">
        <v>20.93462850503747</v>
      </c>
      <c r="AU11" s="408">
        <v>23.315838765334192</v>
      </c>
      <c r="AV11" s="408">
        <v>26.105620317760337</v>
      </c>
      <c r="AW11" s="408">
        <v>29.361505502609546</v>
      </c>
      <c r="AX11" s="408">
        <v>32.10465680689456</v>
      </c>
      <c r="AY11" s="408">
        <v>35.784267658765337</v>
      </c>
      <c r="AZ11" s="408">
        <v>39.263591583515094</v>
      </c>
      <c r="BA11" s="408">
        <v>42.57553375645913</v>
      </c>
      <c r="BB11" s="408">
        <v>44.891891457372594</v>
      </c>
      <c r="BC11" s="409">
        <v>49.096666897152808</v>
      </c>
      <c r="BD11" s="558" t="e">
        <v>#REF!</v>
      </c>
      <c r="BE11" s="409" t="e">
        <v>#REF!</v>
      </c>
      <c r="BF11" s="2"/>
      <c r="BG11" s="2"/>
      <c r="BH11" s="2"/>
      <c r="BI11" s="4"/>
    </row>
    <row r="12" spans="1:61" ht="34.5" customHeight="1">
      <c r="W12" s="420"/>
      <c r="X12" s="421" t="s">
        <v>200</v>
      </c>
      <c r="Y12" s="422" t="s">
        <v>201</v>
      </c>
      <c r="Z12" s="407"/>
      <c r="AA12" s="408">
        <v>6.5392993330603124</v>
      </c>
      <c r="AB12" s="408">
        <v>7.5069220881606293</v>
      </c>
      <c r="AC12" s="408">
        <v>7.6172931076973525</v>
      </c>
      <c r="AD12" s="408">
        <v>10.942797023893531</v>
      </c>
      <c r="AE12" s="408">
        <v>13.443461837094947</v>
      </c>
      <c r="AF12" s="408">
        <v>17.609918599177117</v>
      </c>
      <c r="AG12" s="408">
        <v>18.258177043160494</v>
      </c>
      <c r="AH12" s="408">
        <v>19.984282883097684</v>
      </c>
      <c r="AI12" s="408">
        <v>16.568476128945992</v>
      </c>
      <c r="AJ12" s="408">
        <v>13.118064707488832</v>
      </c>
      <c r="AK12" s="408">
        <v>11.873109881357884</v>
      </c>
      <c r="AL12" s="408">
        <v>9.8784684342627678</v>
      </c>
      <c r="AM12" s="408">
        <v>9.1994397103048353</v>
      </c>
      <c r="AN12" s="408">
        <v>8.8542056268787857</v>
      </c>
      <c r="AO12" s="408">
        <v>9.216640483583598</v>
      </c>
      <c r="AP12" s="408">
        <v>8.6233516588427417</v>
      </c>
      <c r="AQ12" s="408">
        <v>8.9987757459274516</v>
      </c>
      <c r="AR12" s="408">
        <v>7.9168495857216747</v>
      </c>
      <c r="AS12" s="408">
        <v>5.7434047787878875</v>
      </c>
      <c r="AT12" s="408">
        <v>4.0468721450282388</v>
      </c>
      <c r="AU12" s="408">
        <v>4.2495437036642674</v>
      </c>
      <c r="AV12" s="408">
        <v>3.7554464923644928</v>
      </c>
      <c r="AW12" s="408">
        <v>3.4363283067771979</v>
      </c>
      <c r="AX12" s="408">
        <v>3.2800593072681292</v>
      </c>
      <c r="AY12" s="408">
        <v>3.361425307453592</v>
      </c>
      <c r="AZ12" s="408">
        <v>3.3081046771154901</v>
      </c>
      <c r="BA12" s="557">
        <v>3.3753293478526576</v>
      </c>
      <c r="BB12" s="408">
        <v>3.5121465828604048</v>
      </c>
      <c r="BC12" s="676">
        <v>3.4867875527848491</v>
      </c>
      <c r="BD12" s="558" t="e">
        <v>#REF!</v>
      </c>
      <c r="BE12" s="409" t="e">
        <v>#REF!</v>
      </c>
      <c r="BF12" s="2"/>
      <c r="BG12" s="2"/>
      <c r="BH12" s="2"/>
      <c r="BI12" s="4"/>
    </row>
    <row r="13" spans="1:61" ht="34.5" customHeight="1">
      <c r="W13" s="420"/>
      <c r="X13" s="423" t="s">
        <v>202</v>
      </c>
      <c r="Y13" s="406">
        <v>22800</v>
      </c>
      <c r="Z13" s="407"/>
      <c r="AA13" s="408">
        <v>12.850069876123966</v>
      </c>
      <c r="AB13" s="408">
        <v>14.206042348977288</v>
      </c>
      <c r="AC13" s="408">
        <v>15.635824676234234</v>
      </c>
      <c r="AD13" s="408">
        <v>15.701970570462503</v>
      </c>
      <c r="AE13" s="408">
        <v>15.019955788766001</v>
      </c>
      <c r="AF13" s="408">
        <v>16.447524694550538</v>
      </c>
      <c r="AG13" s="408">
        <v>17.022187764473411</v>
      </c>
      <c r="AH13" s="408">
        <v>14.510540478356033</v>
      </c>
      <c r="AI13" s="408">
        <v>13.224101247799888</v>
      </c>
      <c r="AJ13" s="408">
        <v>9.1766166900014632</v>
      </c>
      <c r="AK13" s="408">
        <v>7.0313589307549007</v>
      </c>
      <c r="AL13" s="408">
        <v>6.0660167800018465</v>
      </c>
      <c r="AM13" s="408">
        <v>5.7354807991064209</v>
      </c>
      <c r="AN13" s="408">
        <v>5.4063108216924833</v>
      </c>
      <c r="AO13" s="408">
        <v>5.2587023289238077</v>
      </c>
      <c r="AP13" s="408">
        <v>5.0530064154062853</v>
      </c>
      <c r="AQ13" s="408">
        <v>5.2289023176758471</v>
      </c>
      <c r="AR13" s="408">
        <v>4.733451609827128</v>
      </c>
      <c r="AS13" s="408">
        <v>4.1771687224711584</v>
      </c>
      <c r="AT13" s="408">
        <v>2.4466334261602305</v>
      </c>
      <c r="AU13" s="408">
        <v>2.4238716471637818</v>
      </c>
      <c r="AV13" s="408">
        <v>2.247642725314186</v>
      </c>
      <c r="AW13" s="408">
        <v>2.2345432822934996</v>
      </c>
      <c r="AX13" s="408">
        <v>2.1018130508240449</v>
      </c>
      <c r="AY13" s="408">
        <v>2.0650671486339114</v>
      </c>
      <c r="AZ13" s="408">
        <v>2.1527127107988937</v>
      </c>
      <c r="BA13" s="557">
        <v>2.2374343184199299</v>
      </c>
      <c r="BB13" s="408">
        <v>2.1479992823721163</v>
      </c>
      <c r="BC13" s="676">
        <v>2.1208119074849257</v>
      </c>
      <c r="BD13" s="558" t="e">
        <v>#REF!</v>
      </c>
      <c r="BE13" s="409" t="e">
        <v>#REF!</v>
      </c>
      <c r="BF13" s="2"/>
      <c r="BG13" s="2"/>
      <c r="BH13" s="2"/>
      <c r="BI13" s="4"/>
    </row>
    <row r="14" spans="1:61" ht="34.5" customHeight="1" thickBot="1">
      <c r="W14" s="424"/>
      <c r="X14" s="425" t="s">
        <v>203</v>
      </c>
      <c r="Y14" s="406">
        <v>17200</v>
      </c>
      <c r="Z14" s="426"/>
      <c r="AA14" s="427">
        <v>3.260985386689496E-2</v>
      </c>
      <c r="AB14" s="427">
        <v>3.260985386689496E-2</v>
      </c>
      <c r="AC14" s="427">
        <v>3.260985386689496E-2</v>
      </c>
      <c r="AD14" s="427">
        <v>4.3479805155859939E-2</v>
      </c>
      <c r="AE14" s="427">
        <v>7.6089659022754899E-2</v>
      </c>
      <c r="AF14" s="427">
        <v>0.20109409884585214</v>
      </c>
      <c r="AG14" s="427">
        <v>0.19255413105106323</v>
      </c>
      <c r="AH14" s="427">
        <v>0.17105935042516235</v>
      </c>
      <c r="AI14" s="427">
        <v>0.18813466808746665</v>
      </c>
      <c r="AJ14" s="427">
        <v>0.3152691710736984</v>
      </c>
      <c r="AK14" s="427">
        <v>0.28577261607893389</v>
      </c>
      <c r="AL14" s="427">
        <v>0.29481291048766206</v>
      </c>
      <c r="AM14" s="427">
        <v>0.37148283306236585</v>
      </c>
      <c r="AN14" s="427">
        <v>0.4160962715590813</v>
      </c>
      <c r="AO14" s="427">
        <v>0.48603833940564012</v>
      </c>
      <c r="AP14" s="428">
        <v>1.4717527115608</v>
      </c>
      <c r="AQ14" s="428">
        <v>1.4013137439505405</v>
      </c>
      <c r="AR14" s="428">
        <v>1.58679745628361</v>
      </c>
      <c r="AS14" s="428">
        <v>1.481039653866997</v>
      </c>
      <c r="AT14" s="428">
        <v>1.3541553975192695</v>
      </c>
      <c r="AU14" s="428">
        <v>1.5397414715489333</v>
      </c>
      <c r="AV14" s="428">
        <v>1.80037996890664</v>
      </c>
      <c r="AW14" s="428">
        <v>1.5118522493828876</v>
      </c>
      <c r="AX14" s="428">
        <v>1.6172373656739449</v>
      </c>
      <c r="AY14" s="428">
        <v>1.1228673385696302</v>
      </c>
      <c r="AZ14" s="427">
        <v>0.57103108219650822</v>
      </c>
      <c r="BA14" s="587">
        <v>0.63443528411853689</v>
      </c>
      <c r="BB14" s="427">
        <v>0.44977529760978152</v>
      </c>
      <c r="BC14" s="857">
        <v>0.28249689981167958</v>
      </c>
      <c r="BD14" s="559" t="e">
        <v>#REF!</v>
      </c>
      <c r="BE14" s="429" t="e">
        <v>#REF!</v>
      </c>
      <c r="BF14" s="2"/>
      <c r="BG14" s="2"/>
      <c r="BH14" s="2"/>
      <c r="BI14" s="4"/>
    </row>
    <row r="15" spans="1:61" ht="34.5" customHeight="1" thickTop="1" thickBot="1">
      <c r="W15" s="677" t="s">
        <v>204</v>
      </c>
      <c r="X15" s="430"/>
      <c r="Y15" s="431"/>
      <c r="Z15" s="432"/>
      <c r="AA15" s="652">
        <f t="shared" ref="AA15:BE15" si="5">SUM(AA5,AA8:AA10)</f>
        <v>1275.3686809468902</v>
      </c>
      <c r="AB15" s="652">
        <f t="shared" si="5"/>
        <v>1289.0097379846941</v>
      </c>
      <c r="AC15" s="652">
        <f t="shared" si="5"/>
        <v>1301.4825858100148</v>
      </c>
      <c r="AD15" s="652">
        <f t="shared" si="5"/>
        <v>1293.7634467985808</v>
      </c>
      <c r="AE15" s="652">
        <f t="shared" si="5"/>
        <v>1358.0788486209867</v>
      </c>
      <c r="AF15" s="652">
        <f t="shared" si="5"/>
        <v>1379.0684554524132</v>
      </c>
      <c r="AG15" s="652">
        <f t="shared" si="5"/>
        <v>1391.7009846869228</v>
      </c>
      <c r="AH15" s="652">
        <f t="shared" si="5"/>
        <v>1383.8715286232127</v>
      </c>
      <c r="AI15" s="652">
        <f t="shared" si="5"/>
        <v>1334.9448904522096</v>
      </c>
      <c r="AJ15" s="652">
        <f t="shared" si="5"/>
        <v>1358.5327098395333</v>
      </c>
      <c r="AK15" s="652">
        <f t="shared" si="5"/>
        <v>1378.9670737781514</v>
      </c>
      <c r="AL15" s="652">
        <f t="shared" si="5"/>
        <v>1353.0899574553061</v>
      </c>
      <c r="AM15" s="652">
        <f t="shared" si="5"/>
        <v>1376.6373538436717</v>
      </c>
      <c r="AN15" s="652">
        <f t="shared" si="5"/>
        <v>1382.4699566416175</v>
      </c>
      <c r="AO15" s="652">
        <f t="shared" si="5"/>
        <v>1374.9746409988202</v>
      </c>
      <c r="AP15" s="652">
        <f t="shared" si="5"/>
        <v>1382.0656332606018</v>
      </c>
      <c r="AQ15" s="652">
        <f t="shared" si="5"/>
        <v>1360.4338439866399</v>
      </c>
      <c r="AR15" s="652">
        <f t="shared" si="5"/>
        <v>1396.3438572978239</v>
      </c>
      <c r="AS15" s="652">
        <f t="shared" si="5"/>
        <v>1324.0284200856033</v>
      </c>
      <c r="AT15" s="652">
        <f t="shared" si="5"/>
        <v>1251.0211244800166</v>
      </c>
      <c r="AU15" s="652">
        <f t="shared" si="5"/>
        <v>1305.0929011552528</v>
      </c>
      <c r="AV15" s="652">
        <f t="shared" si="5"/>
        <v>1356.0651216890976</v>
      </c>
      <c r="AW15" s="652">
        <f t="shared" si="5"/>
        <v>1398.7844520591821</v>
      </c>
      <c r="AX15" s="652">
        <f t="shared" si="5"/>
        <v>1410.2683539765949</v>
      </c>
      <c r="AY15" s="652">
        <f t="shared" si="5"/>
        <v>1362.2000911167866</v>
      </c>
      <c r="AZ15" s="652">
        <f t="shared" si="5"/>
        <v>1323.5421716948124</v>
      </c>
      <c r="BA15" s="653">
        <f t="shared" si="5"/>
        <v>1307.8128461008889</v>
      </c>
      <c r="BB15" s="652">
        <f t="shared" si="5"/>
        <v>1290.9256345410538</v>
      </c>
      <c r="BC15" s="877">
        <f t="shared" si="5"/>
        <v>1244.0694630795595</v>
      </c>
      <c r="BD15" s="560" t="e">
        <f t="shared" si="5"/>
        <v>#REF!</v>
      </c>
      <c r="BE15" s="433" t="e">
        <f t="shared" si="5"/>
        <v>#REF!</v>
      </c>
      <c r="BF15" s="2"/>
      <c r="BG15" s="2"/>
      <c r="BH15" s="2"/>
      <c r="BI15" s="4"/>
    </row>
    <row r="16" spans="1:61" ht="18" customHeight="1">
      <c r="W16" s="837" t="s">
        <v>322</v>
      </c>
      <c r="Y16" s="434"/>
      <c r="Z16" s="435"/>
      <c r="AA16" s="436"/>
      <c r="AB16" s="436"/>
      <c r="AC16" s="436"/>
      <c r="AD16" s="436"/>
      <c r="AE16" s="436"/>
      <c r="AF16" s="436"/>
      <c r="AG16" s="436"/>
      <c r="AH16" s="436"/>
      <c r="AI16" s="436"/>
      <c r="AJ16" s="436"/>
      <c r="AK16" s="436"/>
      <c r="AL16" s="436"/>
      <c r="AM16" s="436"/>
      <c r="AN16" s="436"/>
      <c r="AO16" s="436"/>
      <c r="AP16" s="436"/>
      <c r="AQ16" s="4"/>
      <c r="AR16" s="4"/>
      <c r="AS16" s="4"/>
      <c r="AT16" s="4"/>
      <c r="AU16" s="4"/>
      <c r="AV16" s="4"/>
      <c r="AW16" s="4"/>
      <c r="AX16" s="4"/>
      <c r="AY16" s="4"/>
      <c r="AZ16" s="4"/>
      <c r="BA16" s="4"/>
      <c r="BB16" s="4"/>
      <c r="BC16" s="4"/>
      <c r="BD16" s="4"/>
      <c r="BE16" s="4"/>
      <c r="BF16" s="4"/>
      <c r="BG16" s="4"/>
      <c r="BH16" s="4"/>
      <c r="BI16" s="4"/>
    </row>
    <row r="17" spans="23:79" ht="15.75">
      <c r="W17" s="866"/>
      <c r="X17" s="867"/>
      <c r="Y17" s="868"/>
      <c r="Z17" s="869"/>
      <c r="AA17" s="870"/>
      <c r="AB17" s="870"/>
      <c r="AC17" s="870"/>
      <c r="AD17" s="870"/>
      <c r="AE17" s="870"/>
      <c r="AF17" s="870"/>
      <c r="AG17" s="870"/>
      <c r="AH17" s="870"/>
      <c r="AI17" s="870"/>
      <c r="AJ17" s="870"/>
      <c r="AK17" s="870"/>
      <c r="AL17" s="870"/>
      <c r="AM17" s="870"/>
      <c r="AN17" s="870"/>
      <c r="AO17" s="870"/>
      <c r="AP17" s="870"/>
      <c r="AQ17" s="870"/>
      <c r="AR17" s="870"/>
      <c r="AS17" s="870"/>
      <c r="AT17" s="870"/>
      <c r="AU17" s="870"/>
      <c r="AV17" s="870"/>
      <c r="AW17" s="870"/>
      <c r="AX17" s="870"/>
      <c r="AY17" s="870"/>
      <c r="AZ17" s="870"/>
      <c r="BA17" s="870"/>
      <c r="BB17" s="870"/>
      <c r="BC17" s="870"/>
      <c r="BD17" s="4"/>
      <c r="BE17" s="4"/>
      <c r="BF17" s="4"/>
      <c r="BG17" s="4"/>
      <c r="BH17" s="4"/>
      <c r="BI17" s="4"/>
    </row>
    <row r="18" spans="23:79" ht="15.75">
      <c r="W18" s="437"/>
      <c r="Y18" s="438"/>
      <c r="Z18" s="435"/>
      <c r="AA18" s="439"/>
      <c r="AB18" s="439"/>
      <c r="AC18" s="439"/>
      <c r="AD18" s="439"/>
      <c r="AE18" s="439"/>
      <c r="AF18" s="439"/>
      <c r="AG18" s="439"/>
      <c r="AH18" s="439"/>
      <c r="AI18" s="439"/>
      <c r="AJ18" s="439"/>
      <c r="AK18" s="439"/>
      <c r="AL18" s="439"/>
      <c r="AM18" s="439"/>
      <c r="AN18" s="439"/>
      <c r="AO18" s="439"/>
      <c r="AP18" s="42"/>
      <c r="AQ18" s="4"/>
      <c r="AR18" s="4"/>
      <c r="AS18" s="4"/>
      <c r="AT18" s="4"/>
      <c r="AU18" s="4"/>
      <c r="AV18" s="4"/>
      <c r="AW18" s="4"/>
      <c r="AX18" s="4"/>
      <c r="AY18" s="4"/>
      <c r="AZ18" s="4"/>
      <c r="BA18" s="4"/>
      <c r="BB18" s="4"/>
      <c r="BC18" s="4"/>
      <c r="BD18" s="4"/>
      <c r="BE18" s="4"/>
      <c r="BF18" s="4"/>
      <c r="BG18" s="4"/>
      <c r="BH18" s="4"/>
      <c r="BI18" s="4"/>
    </row>
    <row r="19" spans="23:79" ht="18.75" customHeight="1">
      <c r="W19" s="1" t="s">
        <v>205</v>
      </c>
      <c r="Y19" s="440"/>
      <c r="AA19" s="4"/>
      <c r="BF19" s="32"/>
      <c r="BH19" s="4"/>
    </row>
    <row r="20" spans="23:79">
      <c r="W20" s="441" t="s">
        <v>206</v>
      </c>
      <c r="X20" s="442"/>
      <c r="Y20" s="443" t="s">
        <v>0</v>
      </c>
      <c r="Z20" s="444"/>
      <c r="AA20" s="10">
        <v>1990</v>
      </c>
      <c r="AB20" s="10">
        <f t="shared" ref="AB20:BC20" si="6">AA20+1</f>
        <v>1991</v>
      </c>
      <c r="AC20" s="10">
        <f t="shared" si="6"/>
        <v>1992</v>
      </c>
      <c r="AD20" s="10">
        <f t="shared" si="6"/>
        <v>1993</v>
      </c>
      <c r="AE20" s="10">
        <f t="shared" si="6"/>
        <v>1994</v>
      </c>
      <c r="AF20" s="10">
        <f t="shared" si="6"/>
        <v>1995</v>
      </c>
      <c r="AG20" s="10">
        <f t="shared" si="6"/>
        <v>1996</v>
      </c>
      <c r="AH20" s="10">
        <f t="shared" si="6"/>
        <v>1997</v>
      </c>
      <c r="AI20" s="10">
        <f t="shared" si="6"/>
        <v>1998</v>
      </c>
      <c r="AJ20" s="445">
        <f t="shared" si="6"/>
        <v>1999</v>
      </c>
      <c r="AK20" s="445">
        <f t="shared" si="6"/>
        <v>2000</v>
      </c>
      <c r="AL20" s="445">
        <f t="shared" si="6"/>
        <v>2001</v>
      </c>
      <c r="AM20" s="445">
        <f t="shared" si="6"/>
        <v>2002</v>
      </c>
      <c r="AN20" s="10">
        <f t="shared" si="6"/>
        <v>2003</v>
      </c>
      <c r="AO20" s="10">
        <f t="shared" si="6"/>
        <v>2004</v>
      </c>
      <c r="AP20" s="10">
        <f t="shared" si="6"/>
        <v>2005</v>
      </c>
      <c r="AQ20" s="10">
        <f t="shared" si="6"/>
        <v>2006</v>
      </c>
      <c r="AR20" s="34">
        <f t="shared" si="6"/>
        <v>2007</v>
      </c>
      <c r="AS20" s="446">
        <f t="shared" si="6"/>
        <v>2008</v>
      </c>
      <c r="AT20" s="10">
        <f t="shared" si="6"/>
        <v>2009</v>
      </c>
      <c r="AU20" s="446">
        <f t="shared" si="6"/>
        <v>2010</v>
      </c>
      <c r="AV20" s="445">
        <f t="shared" si="6"/>
        <v>2011</v>
      </c>
      <c r="AW20" s="10">
        <f t="shared" si="6"/>
        <v>2012</v>
      </c>
      <c r="AX20" s="10">
        <f t="shared" si="6"/>
        <v>2013</v>
      </c>
      <c r="AY20" s="34">
        <f t="shared" si="6"/>
        <v>2014</v>
      </c>
      <c r="AZ20" s="34">
        <f t="shared" si="6"/>
        <v>2015</v>
      </c>
      <c r="BA20" s="10">
        <f t="shared" si="6"/>
        <v>2016</v>
      </c>
      <c r="BB20" s="10">
        <f t="shared" si="6"/>
        <v>2017</v>
      </c>
      <c r="BC20" s="10">
        <f t="shared" si="6"/>
        <v>2018</v>
      </c>
      <c r="BD20" s="34">
        <f t="shared" ref="BD20" si="7">BC20+1</f>
        <v>2019</v>
      </c>
      <c r="BE20" s="10">
        <f t="shared" ref="BE20" si="8">BD20+1</f>
        <v>2020</v>
      </c>
      <c r="BG20" s="447"/>
      <c r="BH20" s="448"/>
    </row>
    <row r="21" spans="23:79" ht="18.75">
      <c r="W21" s="449" t="s">
        <v>192</v>
      </c>
      <c r="X21" s="405"/>
      <c r="Y21" s="404">
        <v>1</v>
      </c>
      <c r="Z21" s="450"/>
      <c r="AA21" s="80">
        <f t="shared" ref="AA21:BE21" si="9">AA5/AA$15</f>
        <v>0.91258314894092651</v>
      </c>
      <c r="AB21" s="80">
        <f t="shared" si="9"/>
        <v>0.9117207274241711</v>
      </c>
      <c r="AC21" s="80">
        <f t="shared" si="9"/>
        <v>0.91026040444275069</v>
      </c>
      <c r="AD21" s="80">
        <f t="shared" si="9"/>
        <v>0.9100752438651788</v>
      </c>
      <c r="AE21" s="80">
        <f t="shared" si="9"/>
        <v>0.90738926486365501</v>
      </c>
      <c r="AF21" s="80">
        <f t="shared" si="9"/>
        <v>0.9024718599683762</v>
      </c>
      <c r="AG21" s="80">
        <f t="shared" si="9"/>
        <v>0.90296765026808457</v>
      </c>
      <c r="AH21" s="80">
        <f t="shared" si="9"/>
        <v>0.90308125628941716</v>
      </c>
      <c r="AI21" s="80">
        <f t="shared" si="9"/>
        <v>0.9061383608348178</v>
      </c>
      <c r="AJ21" s="80">
        <f t="shared" si="9"/>
        <v>0.9173413062240654</v>
      </c>
      <c r="AK21" s="80">
        <f t="shared" si="9"/>
        <v>0.92032536337650339</v>
      </c>
      <c r="AL21" s="80">
        <f t="shared" si="9"/>
        <v>0.92678787516641847</v>
      </c>
      <c r="AM21" s="80">
        <f t="shared" si="9"/>
        <v>0.93197735916928692</v>
      </c>
      <c r="AN21" s="80">
        <f t="shared" si="9"/>
        <v>0.93389055706900637</v>
      </c>
      <c r="AO21" s="80">
        <f t="shared" si="9"/>
        <v>0.93547665747441566</v>
      </c>
      <c r="AP21" s="80">
        <f t="shared" si="9"/>
        <v>0.93585895091526761</v>
      </c>
      <c r="AQ21" s="80">
        <f t="shared" si="9"/>
        <v>0.93367040753674124</v>
      </c>
      <c r="AR21" s="80">
        <f t="shared" si="9"/>
        <v>0.93515383574648547</v>
      </c>
      <c r="AS21" s="80">
        <f t="shared" si="9"/>
        <v>0.93265520177016847</v>
      </c>
      <c r="AT21" s="80">
        <f t="shared" si="9"/>
        <v>0.93154556691637846</v>
      </c>
      <c r="AU21" s="80">
        <f t="shared" si="9"/>
        <v>0.93233550628309192</v>
      </c>
      <c r="AV21" s="80">
        <f t="shared" si="9"/>
        <v>0.93416337785135584</v>
      </c>
      <c r="AW21" s="80">
        <f t="shared" si="9"/>
        <v>0.93514331830136133</v>
      </c>
      <c r="AX21" s="80">
        <f t="shared" si="9"/>
        <v>0.9340691015073237</v>
      </c>
      <c r="AY21" s="80">
        <f t="shared" si="9"/>
        <v>0.9301210262978632</v>
      </c>
      <c r="AZ21" s="80">
        <f t="shared" si="9"/>
        <v>0.92672934233252835</v>
      </c>
      <c r="BA21" s="80">
        <f t="shared" si="9"/>
        <v>0.92381450340162419</v>
      </c>
      <c r="BB21" s="80">
        <f t="shared" si="9"/>
        <v>0.92133659557952741</v>
      </c>
      <c r="BC21" s="80">
        <f t="shared" si="9"/>
        <v>0.91565538310092742</v>
      </c>
      <c r="BD21" s="80" t="e">
        <f t="shared" si="9"/>
        <v>#REF!</v>
      </c>
      <c r="BE21" s="80" t="e">
        <f t="shared" si="9"/>
        <v>#REF!</v>
      </c>
      <c r="BF21" s="2"/>
      <c r="BI21" s="2"/>
    </row>
    <row r="22" spans="23:79" ht="15.75">
      <c r="W22" s="451"/>
      <c r="X22" s="411" t="s">
        <v>193</v>
      </c>
      <c r="Y22" s="404">
        <v>1</v>
      </c>
      <c r="Z22" s="450"/>
      <c r="AA22" s="80">
        <f t="shared" ref="AA22:BE22" si="10">AA6/AA$15</f>
        <v>0.83706907348225568</v>
      </c>
      <c r="AB22" s="80">
        <f t="shared" si="10"/>
        <v>0.83617372560938286</v>
      </c>
      <c r="AC22" s="80">
        <f t="shared" si="10"/>
        <v>0.83429631233171853</v>
      </c>
      <c r="AD22" s="80">
        <f t="shared" si="10"/>
        <v>0.83554812776474707</v>
      </c>
      <c r="AE22" s="80">
        <f t="shared" si="10"/>
        <v>0.83268037303233178</v>
      </c>
      <c r="AF22" s="80">
        <f t="shared" si="10"/>
        <v>0.82812572251568928</v>
      </c>
      <c r="AG22" s="80">
        <f t="shared" si="10"/>
        <v>0.82833498016606266</v>
      </c>
      <c r="AH22" s="80">
        <f t="shared" si="10"/>
        <v>0.82880309479580305</v>
      </c>
      <c r="AI22" s="80">
        <f t="shared" si="10"/>
        <v>0.83385355459746968</v>
      </c>
      <c r="AJ22" s="80">
        <f t="shared" si="10"/>
        <v>0.84611778219874245</v>
      </c>
      <c r="AK22" s="80">
        <f t="shared" si="10"/>
        <v>0.84867882869638078</v>
      </c>
      <c r="AL22" s="80">
        <f t="shared" si="10"/>
        <v>0.85534604292846861</v>
      </c>
      <c r="AM22" s="80">
        <f t="shared" si="10"/>
        <v>0.86369209879366426</v>
      </c>
      <c r="AN22" s="80">
        <f t="shared" si="10"/>
        <v>0.86605731115182594</v>
      </c>
      <c r="AO22" s="80">
        <f t="shared" si="10"/>
        <v>0.86797412508076899</v>
      </c>
      <c r="AP22" s="80">
        <f t="shared" si="10"/>
        <v>0.86864259084852113</v>
      </c>
      <c r="AQ22" s="80">
        <f t="shared" si="10"/>
        <v>0.86642778462931458</v>
      </c>
      <c r="AR22" s="80">
        <f t="shared" si="10"/>
        <v>0.8697637831218914</v>
      </c>
      <c r="AS22" s="80">
        <f t="shared" si="10"/>
        <v>0.86631160677568275</v>
      </c>
      <c r="AT22" s="80">
        <f t="shared" si="10"/>
        <v>0.86899537003468352</v>
      </c>
      <c r="AU22" s="80">
        <f t="shared" si="10"/>
        <v>0.87122507352222778</v>
      </c>
      <c r="AV22" s="80">
        <f t="shared" si="10"/>
        <v>0.87605311759972593</v>
      </c>
      <c r="AW22" s="80">
        <f t="shared" si="10"/>
        <v>0.87741570463904117</v>
      </c>
      <c r="AX22" s="80">
        <f t="shared" si="10"/>
        <v>0.87585974916888976</v>
      </c>
      <c r="AY22" s="80">
        <f t="shared" si="10"/>
        <v>0.87103381784578704</v>
      </c>
      <c r="AZ22" s="80">
        <f t="shared" si="10"/>
        <v>0.86680126896504639</v>
      </c>
      <c r="BA22" s="80">
        <f t="shared" si="10"/>
        <v>0.86339756749419305</v>
      </c>
      <c r="BB22" s="80">
        <f t="shared" si="10"/>
        <v>0.85995908205162841</v>
      </c>
      <c r="BC22" s="80">
        <f t="shared" si="10"/>
        <v>0.85215831094222583</v>
      </c>
      <c r="BD22" s="80" t="e">
        <f t="shared" si="10"/>
        <v>#REF!</v>
      </c>
      <c r="BE22" s="80" t="e">
        <f t="shared" si="10"/>
        <v>#REF!</v>
      </c>
      <c r="BF22" s="2"/>
      <c r="BG22" s="452"/>
      <c r="BH22" s="453"/>
      <c r="BI22" s="2"/>
    </row>
    <row r="23" spans="23:79" ht="15.75">
      <c r="W23" s="454"/>
      <c r="X23" s="414" t="s">
        <v>194</v>
      </c>
      <c r="Y23" s="404">
        <v>1</v>
      </c>
      <c r="Z23" s="450"/>
      <c r="AA23" s="80">
        <f t="shared" ref="AA23:BE23" si="11">AA7/AA$15</f>
        <v>7.551407545867081E-2</v>
      </c>
      <c r="AB23" s="80">
        <f t="shared" si="11"/>
        <v>7.5547001814788378E-2</v>
      </c>
      <c r="AC23" s="80">
        <f t="shared" si="11"/>
        <v>7.5964092111032167E-2</v>
      </c>
      <c r="AD23" s="80">
        <f t="shared" si="11"/>
        <v>7.4527116100431737E-2</v>
      </c>
      <c r="AE23" s="80">
        <f t="shared" si="11"/>
        <v>7.4708891831323163E-2</v>
      </c>
      <c r="AF23" s="80">
        <f t="shared" si="11"/>
        <v>7.434613745268695E-2</v>
      </c>
      <c r="AG23" s="80">
        <f t="shared" si="11"/>
        <v>7.4632670102021834E-2</v>
      </c>
      <c r="AH23" s="80">
        <f t="shared" si="11"/>
        <v>7.4278161493614131E-2</v>
      </c>
      <c r="AI23" s="80">
        <f t="shared" si="11"/>
        <v>7.2284806237348162E-2</v>
      </c>
      <c r="AJ23" s="80">
        <f t="shared" si="11"/>
        <v>7.1223524025322893E-2</v>
      </c>
      <c r="AK23" s="80">
        <f t="shared" si="11"/>
        <v>7.1646534680122623E-2</v>
      </c>
      <c r="AL23" s="80">
        <f t="shared" si="11"/>
        <v>7.1441832237949893E-2</v>
      </c>
      <c r="AM23" s="80">
        <f t="shared" si="11"/>
        <v>6.8285260375622631E-2</v>
      </c>
      <c r="AN23" s="80">
        <f t="shared" si="11"/>
        <v>6.7833245917180499E-2</v>
      </c>
      <c r="AO23" s="80">
        <f t="shared" si="11"/>
        <v>6.7502532393646647E-2</v>
      </c>
      <c r="AP23" s="80">
        <f t="shared" si="11"/>
        <v>6.7216360066746514E-2</v>
      </c>
      <c r="AQ23" s="80">
        <f t="shared" si="11"/>
        <v>6.7242622907426691E-2</v>
      </c>
      <c r="AR23" s="80">
        <f t="shared" si="11"/>
        <v>6.5390052624594075E-2</v>
      </c>
      <c r="AS23" s="80">
        <f t="shared" si="11"/>
        <v>6.6343594994485666E-2</v>
      </c>
      <c r="AT23" s="80">
        <f t="shared" si="11"/>
        <v>6.2550196881694886E-2</v>
      </c>
      <c r="AU23" s="80">
        <f t="shared" si="11"/>
        <v>6.1110432760864059E-2</v>
      </c>
      <c r="AV23" s="80">
        <f t="shared" si="11"/>
        <v>5.8110260251629971E-2</v>
      </c>
      <c r="AW23" s="80">
        <f t="shared" si="11"/>
        <v>5.7727613662320196E-2</v>
      </c>
      <c r="AX23" s="80">
        <f t="shared" si="11"/>
        <v>5.8209352338434002E-2</v>
      </c>
      <c r="AY23" s="80">
        <f t="shared" si="11"/>
        <v>5.9087208452076143E-2</v>
      </c>
      <c r="AZ23" s="80">
        <f t="shared" si="11"/>
        <v>5.9928073367482029E-2</v>
      </c>
      <c r="BA23" s="80">
        <f t="shared" si="11"/>
        <v>6.041693590743108E-2</v>
      </c>
      <c r="BB23" s="80">
        <f t="shared" si="11"/>
        <v>6.1377513527898955E-2</v>
      </c>
      <c r="BC23" s="80">
        <f t="shared" si="11"/>
        <v>6.3497072158701484E-2</v>
      </c>
      <c r="BD23" s="80" t="e">
        <f t="shared" si="11"/>
        <v>#REF!</v>
      </c>
      <c r="BE23" s="80" t="e">
        <f t="shared" si="11"/>
        <v>#REF!</v>
      </c>
      <c r="BF23" s="2"/>
      <c r="BG23" s="455"/>
      <c r="BH23" s="456"/>
      <c r="BI23" s="2"/>
    </row>
    <row r="24" spans="23:79" ht="18.75">
      <c r="W24" s="457" t="s">
        <v>195</v>
      </c>
      <c r="X24" s="405"/>
      <c r="Y24" s="404">
        <v>25</v>
      </c>
      <c r="Z24" s="450"/>
      <c r="AA24" s="80">
        <f t="shared" ref="AA24:BE24" si="12">AA8/AA$15</f>
        <v>3.4771628143711562E-2</v>
      </c>
      <c r="AB24" s="80">
        <f t="shared" si="12"/>
        <v>3.3502065043245648E-2</v>
      </c>
      <c r="AC24" s="80">
        <f t="shared" si="12"/>
        <v>3.3841583731719874E-2</v>
      </c>
      <c r="AD24" s="80">
        <f t="shared" si="12"/>
        <v>3.0882750829838136E-2</v>
      </c>
      <c r="AE24" s="80">
        <f t="shared" si="12"/>
        <v>3.1916964508419986E-2</v>
      </c>
      <c r="AF24" s="80">
        <f t="shared" si="12"/>
        <v>3.0357745410472706E-2</v>
      </c>
      <c r="AG24" s="80">
        <f t="shared" si="12"/>
        <v>2.9223013836351831E-2</v>
      </c>
      <c r="AH24" s="80">
        <f t="shared" si="12"/>
        <v>2.8850225640821656E-2</v>
      </c>
      <c r="AI24" s="80">
        <f t="shared" si="12"/>
        <v>2.8516612901678663E-2</v>
      </c>
      <c r="AJ24" s="80">
        <f t="shared" si="12"/>
        <v>2.7938536267290259E-2</v>
      </c>
      <c r="AK24" s="80">
        <f t="shared" si="12"/>
        <v>2.7521229183349739E-2</v>
      </c>
      <c r="AL24" s="80">
        <f t="shared" si="12"/>
        <v>2.7396459734685279E-2</v>
      </c>
      <c r="AM24" s="80">
        <f t="shared" si="12"/>
        <v>2.6398984709293759E-2</v>
      </c>
      <c r="AN24" s="80">
        <f t="shared" si="12"/>
        <v>2.5221566525927986E-2</v>
      </c>
      <c r="AO24" s="80">
        <f t="shared" si="12"/>
        <v>2.6089009327977069E-2</v>
      </c>
      <c r="AP24" s="80">
        <f t="shared" si="12"/>
        <v>2.5806028333596187E-2</v>
      </c>
      <c r="AQ24" s="80">
        <f t="shared" si="12"/>
        <v>2.5755868179360087E-2</v>
      </c>
      <c r="AR24" s="80">
        <f t="shared" si="12"/>
        <v>2.5264821956894872E-2</v>
      </c>
      <c r="AS24" s="80">
        <f t="shared" si="12"/>
        <v>2.6394946133827712E-2</v>
      </c>
      <c r="AT24" s="80">
        <f t="shared" si="12"/>
        <v>2.7165570576648194E-2</v>
      </c>
      <c r="AU24" s="80">
        <f t="shared" si="12"/>
        <v>2.643259760974841E-2</v>
      </c>
      <c r="AV24" s="80">
        <f t="shared" si="12"/>
        <v>2.4704689426427787E-2</v>
      </c>
      <c r="AW24" s="80">
        <f t="shared" si="12"/>
        <v>2.3336627404733586E-2</v>
      </c>
      <c r="AX24" s="80">
        <f t="shared" si="12"/>
        <v>2.2894674750679949E-2</v>
      </c>
      <c r="AY24" s="80">
        <f t="shared" si="12"/>
        <v>2.3237670839762702E-2</v>
      </c>
      <c r="AZ24" s="80">
        <f t="shared" si="12"/>
        <v>2.3293659775686183E-2</v>
      </c>
      <c r="BA24" s="80">
        <f t="shared" si="12"/>
        <v>2.3324211896463203E-2</v>
      </c>
      <c r="BB24" s="80">
        <f t="shared" si="12"/>
        <v>2.3265599222799947E-2</v>
      </c>
      <c r="BC24" s="80">
        <f t="shared" si="12"/>
        <v>2.3870439986250637E-2</v>
      </c>
      <c r="BD24" s="80" t="e">
        <f t="shared" si="12"/>
        <v>#REF!</v>
      </c>
      <c r="BE24" s="80" t="e">
        <f t="shared" si="12"/>
        <v>#REF!</v>
      </c>
      <c r="BF24" s="81"/>
      <c r="BG24" s="455"/>
      <c r="BH24" s="456"/>
      <c r="BI24" s="81"/>
      <c r="BL24" s="437"/>
      <c r="BM24" s="437"/>
      <c r="BN24" s="458"/>
      <c r="BO24" s="437"/>
      <c r="BP24" s="437"/>
      <c r="BQ24" s="437"/>
      <c r="BR24" s="437"/>
      <c r="BS24" s="437"/>
      <c r="BT24" s="437"/>
      <c r="BU24" s="437"/>
      <c r="BV24" s="437"/>
      <c r="BW24" s="437"/>
      <c r="BX24" s="437"/>
      <c r="BY24" s="437"/>
      <c r="BZ24" s="437"/>
      <c r="CA24" s="2"/>
    </row>
    <row r="25" spans="23:79" ht="18.75">
      <c r="W25" s="457" t="s">
        <v>196</v>
      </c>
      <c r="X25" s="405"/>
      <c r="Y25" s="404">
        <v>298</v>
      </c>
      <c r="Z25" s="450"/>
      <c r="AA25" s="80">
        <f t="shared" ref="AA25:BE25" si="13">AA9/AA$15</f>
        <v>2.4924384657197009E-2</v>
      </c>
      <c r="AB25" s="80">
        <f t="shared" si="13"/>
        <v>2.4447578450811153E-2</v>
      </c>
      <c r="AC25" s="80">
        <f t="shared" si="13"/>
        <v>2.4354791715599934E-2</v>
      </c>
      <c r="AD25" s="80">
        <f t="shared" si="13"/>
        <v>2.4400892360184279E-2</v>
      </c>
      <c r="AE25" s="80">
        <f t="shared" si="13"/>
        <v>2.4177921383770552E-2</v>
      </c>
      <c r="AF25" s="80">
        <f t="shared" si="13"/>
        <v>2.4045828765241934E-2</v>
      </c>
      <c r="AG25" s="80">
        <f t="shared" si="13"/>
        <v>2.4645591056331552E-2</v>
      </c>
      <c r="AH25" s="80">
        <f t="shared" si="13"/>
        <v>2.5360308585838712E-2</v>
      </c>
      <c r="AI25" s="80">
        <f t="shared" si="13"/>
        <v>2.5101556342570532E-2</v>
      </c>
      <c r="AJ25" s="80">
        <f t="shared" si="13"/>
        <v>2.0140035784790376E-2</v>
      </c>
      <c r="AK25" s="80">
        <f t="shared" si="13"/>
        <v>2.166519612986342E-2</v>
      </c>
      <c r="AL25" s="80">
        <f t="shared" si="13"/>
        <v>1.9430265270050432E-2</v>
      </c>
      <c r="AM25" s="80">
        <f t="shared" si="13"/>
        <v>1.8710726255048774E-2</v>
      </c>
      <c r="AN25" s="80">
        <f t="shared" si="13"/>
        <v>1.8532329946260324E-2</v>
      </c>
      <c r="AO25" s="80">
        <f t="shared" si="13"/>
        <v>1.8518369264936541E-2</v>
      </c>
      <c r="AP25" s="80">
        <f t="shared" si="13"/>
        <v>1.8124596480310087E-2</v>
      </c>
      <c r="AQ25" s="80">
        <f t="shared" si="13"/>
        <v>1.8331495696806897E-2</v>
      </c>
      <c r="AR25" s="80">
        <f t="shared" si="13"/>
        <v>1.7416128669961492E-2</v>
      </c>
      <c r="AS25" s="80">
        <f t="shared" si="13"/>
        <v>1.776662126546965E-2</v>
      </c>
      <c r="AT25" s="80">
        <f t="shared" si="13"/>
        <v>1.8281825367046145E-2</v>
      </c>
      <c r="AU25" s="80">
        <f t="shared" si="13"/>
        <v>1.7073466036930864E-2</v>
      </c>
      <c r="AV25" s="80">
        <f t="shared" si="13"/>
        <v>1.6126430433278324E-2</v>
      </c>
      <c r="AW25" s="80">
        <f t="shared" si="13"/>
        <v>1.5394349731443335E-2</v>
      </c>
      <c r="AX25" s="80">
        <f t="shared" si="13"/>
        <v>1.5308333216481871E-2</v>
      </c>
      <c r="AY25" s="80">
        <f t="shared" si="13"/>
        <v>1.5563909952558753E-2</v>
      </c>
      <c r="AZ25" s="80">
        <f t="shared" si="13"/>
        <v>1.5754106455221292E-2</v>
      </c>
      <c r="BA25" s="80">
        <f t="shared" si="13"/>
        <v>1.5529694901116503E-2</v>
      </c>
      <c r="BB25" s="80">
        <f t="shared" si="13"/>
        <v>1.5889865115324725E-2</v>
      </c>
      <c r="BC25" s="80">
        <f t="shared" si="13"/>
        <v>1.6275066743265607E-2</v>
      </c>
      <c r="BD25" s="80" t="e">
        <f t="shared" si="13"/>
        <v>#REF!</v>
      </c>
      <c r="BE25" s="80" t="e">
        <f t="shared" si="13"/>
        <v>#REF!</v>
      </c>
      <c r="BF25" s="81"/>
      <c r="BG25" s="455"/>
      <c r="BH25" s="456"/>
      <c r="BI25" s="81"/>
      <c r="BL25" s="459"/>
      <c r="BM25" s="460"/>
      <c r="BN25" s="435"/>
      <c r="BO25" s="461"/>
      <c r="BP25" s="461"/>
      <c r="BQ25" s="461"/>
      <c r="BR25" s="461"/>
      <c r="BS25" s="461"/>
      <c r="BT25" s="461"/>
      <c r="BU25" s="461"/>
      <c r="BV25" s="461"/>
      <c r="BW25" s="461"/>
      <c r="BX25" s="461"/>
      <c r="BY25" s="461"/>
      <c r="BZ25" s="461"/>
      <c r="CA25" s="4"/>
    </row>
    <row r="26" spans="23:79" ht="15.75">
      <c r="W26" s="462" t="s">
        <v>197</v>
      </c>
      <c r="X26" s="418"/>
      <c r="Y26" s="404"/>
      <c r="Z26" s="450"/>
      <c r="AA26" s="80">
        <f t="shared" ref="AA26:BE26" si="14">AA10/AA$15</f>
        <v>2.7720838258164751E-2</v>
      </c>
      <c r="AB26" s="80">
        <f t="shared" si="14"/>
        <v>3.0329629081772093E-2</v>
      </c>
      <c r="AC26" s="80">
        <f t="shared" si="14"/>
        <v>3.154322010992943E-2</v>
      </c>
      <c r="AD26" s="80">
        <f t="shared" si="14"/>
        <v>3.4641112944798852E-2</v>
      </c>
      <c r="AE26" s="80">
        <f t="shared" si="14"/>
        <v>3.6515849244154464E-2</v>
      </c>
      <c r="AF26" s="80">
        <f t="shared" si="14"/>
        <v>4.312456585590918E-2</v>
      </c>
      <c r="AG26" s="80">
        <f t="shared" si="14"/>
        <v>4.3163744839231945E-2</v>
      </c>
      <c r="AH26" s="80">
        <f t="shared" si="14"/>
        <v>4.2708209483922344E-2</v>
      </c>
      <c r="AI26" s="80">
        <f t="shared" si="14"/>
        <v>4.0243469920933014E-2</v>
      </c>
      <c r="AJ26" s="80">
        <f t="shared" si="14"/>
        <v>3.4580121723854149E-2</v>
      </c>
      <c r="AK26" s="80">
        <f t="shared" si="14"/>
        <v>3.0488211310283356E-2</v>
      </c>
      <c r="AL26" s="80">
        <f t="shared" si="14"/>
        <v>2.6385399828845812E-2</v>
      </c>
      <c r="AM26" s="80">
        <f t="shared" si="14"/>
        <v>2.2912929866370457E-2</v>
      </c>
      <c r="AN26" s="80">
        <f t="shared" si="14"/>
        <v>2.2355546458805251E-2</v>
      </c>
      <c r="AO26" s="80">
        <f t="shared" si="14"/>
        <v>1.991596393267072E-2</v>
      </c>
      <c r="AP26" s="80">
        <f t="shared" si="14"/>
        <v>2.021042427082605E-2</v>
      </c>
      <c r="AQ26" s="80">
        <f t="shared" si="14"/>
        <v>2.224222858709185E-2</v>
      </c>
      <c r="AR26" s="80">
        <f t="shared" si="14"/>
        <v>2.2165213626658131E-2</v>
      </c>
      <c r="AS26" s="80">
        <f t="shared" si="14"/>
        <v>2.3183230830534245E-2</v>
      </c>
      <c r="AT26" s="80">
        <f t="shared" si="14"/>
        <v>2.3007037139927182E-2</v>
      </c>
      <c r="AU26" s="80">
        <f t="shared" si="14"/>
        <v>2.4158430070228779E-2</v>
      </c>
      <c r="AV26" s="80">
        <f t="shared" si="14"/>
        <v>2.5005502288937952E-2</v>
      </c>
      <c r="AW26" s="80">
        <f t="shared" si="14"/>
        <v>2.6125704562461754E-2</v>
      </c>
      <c r="AX26" s="80">
        <f t="shared" si="14"/>
        <v>2.7727890525514588E-2</v>
      </c>
      <c r="AY26" s="80">
        <f t="shared" si="14"/>
        <v>3.1077392909815222E-2</v>
      </c>
      <c r="AZ26" s="80">
        <f t="shared" si="14"/>
        <v>3.42228914365642E-2</v>
      </c>
      <c r="BA26" s="80">
        <f t="shared" si="14"/>
        <v>3.7331589800796247E-2</v>
      </c>
      <c r="BB26" s="80">
        <f t="shared" si="14"/>
        <v>3.9507940082347905E-2</v>
      </c>
      <c r="BC26" s="80">
        <f t="shared" si="14"/>
        <v>4.4199110169556348E-2</v>
      </c>
      <c r="BD26" s="80" t="e">
        <f t="shared" si="14"/>
        <v>#REF!</v>
      </c>
      <c r="BE26" s="80" t="e">
        <f t="shared" si="14"/>
        <v>#REF!</v>
      </c>
      <c r="BF26" s="81"/>
      <c r="BG26" s="455"/>
      <c r="BH26" s="456"/>
      <c r="BI26" s="81"/>
      <c r="BL26" s="459"/>
      <c r="BM26" s="460"/>
      <c r="BN26" s="435"/>
      <c r="BO26" s="461"/>
      <c r="BP26" s="461"/>
      <c r="BQ26" s="461"/>
      <c r="BR26" s="461"/>
      <c r="BS26" s="461"/>
      <c r="BT26" s="461"/>
      <c r="BU26" s="461"/>
      <c r="BV26" s="461"/>
      <c r="BW26" s="461"/>
      <c r="BX26" s="461"/>
      <c r="BY26" s="461"/>
      <c r="BZ26" s="461"/>
      <c r="CA26" s="4"/>
    </row>
    <row r="27" spans="23:79" ht="28.5">
      <c r="W27" s="463"/>
      <c r="X27" s="421" t="s">
        <v>198</v>
      </c>
      <c r="Y27" s="422" t="s">
        <v>199</v>
      </c>
      <c r="Z27" s="450"/>
      <c r="AA27" s="80">
        <f t="shared" ref="AA27:BE27" si="15">AA11/AA$15</f>
        <v>1.249231700528952E-2</v>
      </c>
      <c r="AB27" s="80">
        <f t="shared" si="15"/>
        <v>1.3459644588867491E-2</v>
      </c>
      <c r="AC27" s="80">
        <f t="shared" si="15"/>
        <v>1.3651526520110133E-2</v>
      </c>
      <c r="AD27" s="80">
        <f t="shared" si="15"/>
        <v>1.401273032543208E-2</v>
      </c>
      <c r="AE27" s="80">
        <f t="shared" si="15"/>
        <v>1.550123193098215E-2</v>
      </c>
      <c r="AF27" s="80">
        <f t="shared" si="15"/>
        <v>1.8282769745552391E-2</v>
      </c>
      <c r="AG27" s="80">
        <f t="shared" si="15"/>
        <v>1.7674850795900539E-2</v>
      </c>
      <c r="AH27" s="80">
        <f t="shared" si="15"/>
        <v>1.7658281080259547E-2</v>
      </c>
      <c r="AI27" s="80">
        <f t="shared" si="15"/>
        <v>1.7785080620175107E-2</v>
      </c>
      <c r="AJ27" s="80">
        <f t="shared" si="15"/>
        <v>1.7937202193977951E-2</v>
      </c>
      <c r="AK27" s="80">
        <f t="shared" si="15"/>
        <v>1.657182288223083E-2</v>
      </c>
      <c r="AL27" s="80">
        <f t="shared" si="15"/>
        <v>1.4383760148293618E-2</v>
      </c>
      <c r="AM27" s="80">
        <f t="shared" si="15"/>
        <v>1.179424032933514E-2</v>
      </c>
      <c r="AN27" s="80">
        <f t="shared" si="15"/>
        <v>1.1739321021412242E-2</v>
      </c>
      <c r="AO27" s="263">
        <f t="shared" si="15"/>
        <v>9.0347587774653286E-3</v>
      </c>
      <c r="AP27" s="263">
        <f t="shared" si="15"/>
        <v>9.2499384434836483E-3</v>
      </c>
      <c r="AQ27" s="80">
        <f t="shared" si="15"/>
        <v>1.0753987628785225E-2</v>
      </c>
      <c r="AR27" s="80">
        <f t="shared" si="15"/>
        <v>1.1969230325393246E-2</v>
      </c>
      <c r="AS27" s="80">
        <f t="shared" si="15"/>
        <v>1.4571925376540373E-2</v>
      </c>
      <c r="AT27" s="80">
        <f t="shared" si="15"/>
        <v>1.6734032779613446E-2</v>
      </c>
      <c r="AU27" s="80">
        <f t="shared" si="15"/>
        <v>1.7865271311103822E-2</v>
      </c>
      <c r="AV27" s="80">
        <f t="shared" si="15"/>
        <v>1.9251007861070497E-2</v>
      </c>
      <c r="AW27" s="80">
        <f t="shared" si="15"/>
        <v>2.0990729100102461E-2</v>
      </c>
      <c r="AX27" s="80">
        <f t="shared" si="15"/>
        <v>2.2764927480906499E-2</v>
      </c>
      <c r="AY27" s="80">
        <f t="shared" si="15"/>
        <v>2.6269465030961753E-2</v>
      </c>
      <c r="AZ27" s="80">
        <f t="shared" si="15"/>
        <v>2.9665538751392842E-2</v>
      </c>
      <c r="BA27" s="80">
        <f t="shared" si="15"/>
        <v>3.2554760326291149E-2</v>
      </c>
      <c r="BB27" s="80">
        <f t="shared" si="15"/>
        <v>3.4774963217251806E-2</v>
      </c>
      <c r="BC27" s="80">
        <f t="shared" si="15"/>
        <v>3.9464570391125359E-2</v>
      </c>
      <c r="BD27" s="80" t="e">
        <f t="shared" si="15"/>
        <v>#REF!</v>
      </c>
      <c r="BE27" s="80" t="e">
        <f t="shared" si="15"/>
        <v>#REF!</v>
      </c>
      <c r="BF27" s="81"/>
      <c r="BG27" s="455"/>
      <c r="BH27" s="456"/>
      <c r="BI27" s="81"/>
      <c r="BL27" s="459"/>
      <c r="BM27" s="460"/>
      <c r="BN27" s="461"/>
      <c r="BO27" s="461"/>
      <c r="BP27" s="461"/>
      <c r="BQ27" s="461"/>
      <c r="BR27" s="461"/>
      <c r="BS27" s="461"/>
      <c r="BT27" s="461"/>
      <c r="BU27" s="461"/>
      <c r="BV27" s="461"/>
      <c r="BW27" s="461"/>
      <c r="BX27" s="461"/>
      <c r="BY27" s="461"/>
      <c r="BZ27" s="461"/>
      <c r="CA27" s="4"/>
    </row>
    <row r="28" spans="23:79" ht="28.5">
      <c r="W28" s="463"/>
      <c r="X28" s="421" t="s">
        <v>200</v>
      </c>
      <c r="Y28" s="422" t="s">
        <v>201</v>
      </c>
      <c r="Z28" s="450"/>
      <c r="AA28" s="263">
        <f t="shared" ref="AA28:BE28" si="16">AA12/AA$15</f>
        <v>5.1273795810990487E-3</v>
      </c>
      <c r="AB28" s="263">
        <f t="shared" si="16"/>
        <v>5.8237900513438698E-3</v>
      </c>
      <c r="AC28" s="263">
        <f t="shared" si="16"/>
        <v>5.8527814284633807E-3</v>
      </c>
      <c r="AD28" s="263">
        <f t="shared" si="16"/>
        <v>8.4581126874248118E-3</v>
      </c>
      <c r="AE28" s="80">
        <f t="shared" si="16"/>
        <v>9.8988816818299154E-3</v>
      </c>
      <c r="AF28" s="80">
        <f t="shared" si="16"/>
        <v>1.2769430356812895E-2</v>
      </c>
      <c r="AG28" s="80">
        <f t="shared" si="16"/>
        <v>1.3119324656702644E-2</v>
      </c>
      <c r="AH28" s="80">
        <f t="shared" si="16"/>
        <v>1.4440851242152272E-2</v>
      </c>
      <c r="AI28" s="80">
        <f t="shared" si="16"/>
        <v>1.2411355890004911E-2</v>
      </c>
      <c r="AJ28" s="80">
        <f t="shared" si="16"/>
        <v>9.6560536323327152E-3</v>
      </c>
      <c r="AK28" s="263">
        <f t="shared" si="16"/>
        <v>8.6101474843974651E-3</v>
      </c>
      <c r="AL28" s="263">
        <f t="shared" si="16"/>
        <v>7.300673824259806E-3</v>
      </c>
      <c r="AM28" s="263">
        <f t="shared" si="16"/>
        <v>6.6825440154005189E-3</v>
      </c>
      <c r="AN28" s="263">
        <f t="shared" si="16"/>
        <v>6.4046278795005249E-3</v>
      </c>
      <c r="AO28" s="263">
        <f t="shared" si="16"/>
        <v>6.7031348861011511E-3</v>
      </c>
      <c r="AP28" s="263">
        <f t="shared" si="16"/>
        <v>6.2394660943115472E-3</v>
      </c>
      <c r="AQ28" s="263">
        <f t="shared" si="16"/>
        <v>6.6146367834817137E-3</v>
      </c>
      <c r="AR28" s="263">
        <f t="shared" si="16"/>
        <v>5.6696991535037794E-3</v>
      </c>
      <c r="AS28" s="263">
        <f t="shared" si="16"/>
        <v>4.3378259043839523E-3</v>
      </c>
      <c r="AT28" s="263">
        <f t="shared" si="16"/>
        <v>3.2348551641846251E-3</v>
      </c>
      <c r="AU28" s="263">
        <f t="shared" si="16"/>
        <v>3.2561235295223978E-3</v>
      </c>
      <c r="AV28" s="263">
        <f t="shared" si="16"/>
        <v>2.7693703143745457E-3</v>
      </c>
      <c r="AW28" s="263">
        <f t="shared" si="16"/>
        <v>2.4566532046581598E-3</v>
      </c>
      <c r="AX28" s="263">
        <f t="shared" si="16"/>
        <v>2.3258405380927705E-3</v>
      </c>
      <c r="AY28" s="263">
        <f t="shared" si="16"/>
        <v>2.4676443125897607E-3</v>
      </c>
      <c r="AZ28" s="263">
        <f t="shared" si="16"/>
        <v>2.499432770532291E-3</v>
      </c>
      <c r="BA28" s="263">
        <f t="shared" si="16"/>
        <v>2.5808963093732098E-3</v>
      </c>
      <c r="BB28" s="263">
        <f t="shared" si="16"/>
        <v>2.7206420640248832E-3</v>
      </c>
      <c r="BC28" s="263">
        <f t="shared" si="16"/>
        <v>2.8027273848147383E-3</v>
      </c>
      <c r="BD28" s="80" t="e">
        <f t="shared" si="16"/>
        <v>#REF!</v>
      </c>
      <c r="BE28" s="80" t="e">
        <f t="shared" si="16"/>
        <v>#REF!</v>
      </c>
      <c r="BF28" s="81"/>
      <c r="BG28" s="455"/>
      <c r="BH28" s="456"/>
      <c r="BI28" s="81"/>
      <c r="BL28" s="459"/>
      <c r="BM28" s="460"/>
      <c r="BN28" s="461"/>
      <c r="BO28" s="461"/>
      <c r="BP28" s="461"/>
      <c r="BQ28" s="461"/>
      <c r="BR28" s="461"/>
      <c r="BS28" s="461"/>
      <c r="BT28" s="461"/>
      <c r="BU28" s="461"/>
      <c r="BV28" s="461"/>
      <c r="BW28" s="461"/>
      <c r="BX28" s="461"/>
      <c r="BY28" s="461"/>
      <c r="BZ28" s="461"/>
      <c r="CA28" s="4"/>
    </row>
    <row r="29" spans="23:79" ht="18.75" customHeight="1">
      <c r="W29" s="463"/>
      <c r="X29" s="423" t="s">
        <v>202</v>
      </c>
      <c r="Y29" s="406">
        <v>22800</v>
      </c>
      <c r="Z29" s="450"/>
      <c r="AA29" s="80">
        <f t="shared" ref="AA29:BE29" si="17">AA13/AA$15</f>
        <v>1.0075572709362365E-2</v>
      </c>
      <c r="AB29" s="80">
        <f t="shared" si="17"/>
        <v>1.1020896064903097E-2</v>
      </c>
      <c r="AC29" s="80">
        <f t="shared" si="17"/>
        <v>1.2013856233429994E-2</v>
      </c>
      <c r="AD29" s="80">
        <f t="shared" si="17"/>
        <v>1.2136662702379671E-2</v>
      </c>
      <c r="AE29" s="80">
        <f t="shared" si="17"/>
        <v>1.1059708207676959E-2</v>
      </c>
      <c r="AF29" s="80">
        <f t="shared" si="17"/>
        <v>1.1926546959668372E-2</v>
      </c>
      <c r="AG29" s="80">
        <f t="shared" si="17"/>
        <v>1.2231210548652968E-2</v>
      </c>
      <c r="AH29" s="80">
        <f t="shared" si="17"/>
        <v>1.0485467890789177E-2</v>
      </c>
      <c r="AI29" s="80">
        <f t="shared" si="17"/>
        <v>9.9061027480469646E-3</v>
      </c>
      <c r="AJ29" s="263">
        <f t="shared" si="17"/>
        <v>6.7547999569957974E-3</v>
      </c>
      <c r="AK29" s="263">
        <f t="shared" si="17"/>
        <v>5.0990042216817336E-3</v>
      </c>
      <c r="AL29" s="263">
        <f t="shared" si="17"/>
        <v>4.4830846216684104E-3</v>
      </c>
      <c r="AM29" s="263">
        <f t="shared" si="17"/>
        <v>4.1662975242481555E-3</v>
      </c>
      <c r="AN29" s="263">
        <f t="shared" si="17"/>
        <v>3.9106172222547475E-3</v>
      </c>
      <c r="AO29" s="263">
        <f t="shared" si="17"/>
        <v>3.8245813210807575E-3</v>
      </c>
      <c r="AP29" s="263">
        <f t="shared" si="17"/>
        <v>3.6561262314909848E-3</v>
      </c>
      <c r="AQ29" s="263">
        <f t="shared" si="17"/>
        <v>3.8435550106229181E-3</v>
      </c>
      <c r="AR29" s="263">
        <f t="shared" si="17"/>
        <v>3.3898896644177653E-3</v>
      </c>
      <c r="AS29" s="263">
        <f t="shared" si="17"/>
        <v>3.1548935499444105E-3</v>
      </c>
      <c r="AT29" s="263">
        <f t="shared" si="17"/>
        <v>1.9557091229591879E-3</v>
      </c>
      <c r="AU29" s="263">
        <f t="shared" si="17"/>
        <v>1.857240695293185E-3</v>
      </c>
      <c r="AV29" s="263">
        <f t="shared" si="17"/>
        <v>1.6574740323049902E-3</v>
      </c>
      <c r="AW29" s="263">
        <f t="shared" si="17"/>
        <v>1.5974893622845022E-3</v>
      </c>
      <c r="AX29" s="263">
        <f t="shared" si="17"/>
        <v>1.4903639047827114E-3</v>
      </c>
      <c r="AY29" s="263">
        <f t="shared" si="17"/>
        <v>1.5159793059042346E-3</v>
      </c>
      <c r="AZ29" s="263">
        <f t="shared" si="17"/>
        <v>1.6264783675478342E-3</v>
      </c>
      <c r="BA29" s="263">
        <f t="shared" si="17"/>
        <v>1.7108214872568449E-3</v>
      </c>
      <c r="BB29" s="263">
        <f t="shared" si="17"/>
        <v>1.6639217820906987E-3</v>
      </c>
      <c r="BC29" s="263">
        <f t="shared" si="17"/>
        <v>1.7047375330916691E-3</v>
      </c>
      <c r="BD29" s="80" t="e">
        <f t="shared" si="17"/>
        <v>#REF!</v>
      </c>
      <c r="BE29" s="80" t="e">
        <f t="shared" si="17"/>
        <v>#REF!</v>
      </c>
      <c r="BF29" s="81"/>
      <c r="BG29" s="455"/>
      <c r="BH29" s="464"/>
      <c r="BI29" s="81"/>
      <c r="BL29" s="295"/>
      <c r="BM29" s="465"/>
      <c r="BN29" s="435"/>
      <c r="BO29" s="466"/>
      <c r="BP29" s="466"/>
      <c r="BQ29" s="466"/>
      <c r="BR29" s="466"/>
      <c r="BS29" s="466"/>
      <c r="BT29" s="461"/>
      <c r="BU29" s="461"/>
      <c r="BV29" s="461"/>
      <c r="BW29" s="461"/>
      <c r="BX29" s="461"/>
      <c r="BY29" s="461"/>
      <c r="BZ29" s="461"/>
      <c r="CA29" s="4"/>
    </row>
    <row r="30" spans="23:79" ht="18.75" customHeight="1" thickBot="1">
      <c r="W30" s="467"/>
      <c r="X30" s="425" t="s">
        <v>203</v>
      </c>
      <c r="Y30" s="406">
        <v>17200</v>
      </c>
      <c r="Z30" s="468"/>
      <c r="AA30" s="469">
        <f t="shared" ref="AA30:BE30" si="18">AA14/AA$15</f>
        <v>2.5568962413820574E-5</v>
      </c>
      <c r="AB30" s="469">
        <f t="shared" si="18"/>
        <v>2.5298376657634045E-5</v>
      </c>
      <c r="AC30" s="469">
        <f t="shared" si="18"/>
        <v>2.5055927925919415E-5</v>
      </c>
      <c r="AD30" s="469">
        <f t="shared" si="18"/>
        <v>3.3607229562290359E-5</v>
      </c>
      <c r="AE30" s="469">
        <f t="shared" si="18"/>
        <v>5.6027423665435522E-5</v>
      </c>
      <c r="AF30" s="470">
        <f t="shared" si="18"/>
        <v>1.4581879387552359E-4</v>
      </c>
      <c r="AG30" s="470">
        <f t="shared" si="18"/>
        <v>1.3835883797580283E-4</v>
      </c>
      <c r="AH30" s="470">
        <f t="shared" si="18"/>
        <v>1.2360927072135519E-4</v>
      </c>
      <c r="AI30" s="470">
        <f t="shared" si="18"/>
        <v>1.4093066270603609E-4</v>
      </c>
      <c r="AJ30" s="470">
        <f t="shared" si="18"/>
        <v>2.3206594054767901E-4</v>
      </c>
      <c r="AK30" s="470">
        <f t="shared" si="18"/>
        <v>2.0723672197332614E-4</v>
      </c>
      <c r="AL30" s="470">
        <f t="shared" si="18"/>
        <v>2.1788123462397363E-4</v>
      </c>
      <c r="AM30" s="470">
        <f t="shared" si="18"/>
        <v>2.6984799738664558E-4</v>
      </c>
      <c r="AN30" s="470">
        <f t="shared" si="18"/>
        <v>3.0098033563773669E-4</v>
      </c>
      <c r="AO30" s="470">
        <f t="shared" si="18"/>
        <v>3.5348894802348372E-4</v>
      </c>
      <c r="AP30" s="470">
        <f t="shared" si="18"/>
        <v>1.0648935015398699E-3</v>
      </c>
      <c r="AQ30" s="470">
        <f t="shared" si="18"/>
        <v>1.0300491642019913E-3</v>
      </c>
      <c r="AR30" s="470">
        <f t="shared" si="18"/>
        <v>1.1363944833433421E-3</v>
      </c>
      <c r="AS30" s="470">
        <f t="shared" si="18"/>
        <v>1.1185859996655073E-3</v>
      </c>
      <c r="AT30" s="470">
        <f t="shared" si="18"/>
        <v>1.0824400731699237E-3</v>
      </c>
      <c r="AU30" s="470">
        <f t="shared" si="18"/>
        <v>1.1797945343093755E-3</v>
      </c>
      <c r="AV30" s="470">
        <f t="shared" si="18"/>
        <v>1.3276500811879222E-3</v>
      </c>
      <c r="AW30" s="470">
        <f t="shared" si="18"/>
        <v>1.0808328954166283E-3</v>
      </c>
      <c r="AX30" s="470">
        <f t="shared" si="18"/>
        <v>1.1467586017326068E-3</v>
      </c>
      <c r="AY30" s="470">
        <f t="shared" si="18"/>
        <v>8.2430426035947355E-4</v>
      </c>
      <c r="AZ30" s="470">
        <f t="shared" si="18"/>
        <v>4.3144154709123908E-4</v>
      </c>
      <c r="BA30" s="470">
        <f t="shared" si="18"/>
        <v>4.8511167787504243E-4</v>
      </c>
      <c r="BB30" s="470">
        <f t="shared" si="18"/>
        <v>3.4841301898051188E-4</v>
      </c>
      <c r="BC30" s="470">
        <f t="shared" si="18"/>
        <v>2.2707486052457959E-4</v>
      </c>
      <c r="BD30" s="470" t="e">
        <f t="shared" si="18"/>
        <v>#REF!</v>
      </c>
      <c r="BE30" s="470" t="e">
        <f t="shared" si="18"/>
        <v>#REF!</v>
      </c>
      <c r="BF30" s="81"/>
      <c r="BI30" s="81"/>
      <c r="BL30" s="295"/>
      <c r="BM30" s="465"/>
      <c r="BN30" s="435"/>
      <c r="BO30" s="466"/>
      <c r="BP30" s="466"/>
      <c r="BQ30" s="466"/>
      <c r="BR30" s="466"/>
      <c r="BS30" s="466"/>
      <c r="BT30" s="461"/>
      <c r="BU30" s="461"/>
      <c r="BV30" s="461"/>
      <c r="BW30" s="461"/>
      <c r="BX30" s="461"/>
      <c r="BY30" s="461"/>
      <c r="BZ30" s="461"/>
      <c r="CA30" s="4"/>
    </row>
    <row r="31" spans="23:79" ht="23.25" customHeight="1" thickTop="1">
      <c r="W31" s="472" t="s">
        <v>207</v>
      </c>
      <c r="X31" s="473"/>
      <c r="Y31" s="474"/>
      <c r="Z31" s="475"/>
      <c r="AA31" s="648">
        <f t="shared" ref="AA31:BE31" si="19">AA15/AA$15</f>
        <v>1</v>
      </c>
      <c r="AB31" s="648">
        <f t="shared" si="19"/>
        <v>1</v>
      </c>
      <c r="AC31" s="648">
        <f t="shared" si="19"/>
        <v>1</v>
      </c>
      <c r="AD31" s="648">
        <f t="shared" si="19"/>
        <v>1</v>
      </c>
      <c r="AE31" s="648">
        <f t="shared" si="19"/>
        <v>1</v>
      </c>
      <c r="AF31" s="648">
        <f t="shared" si="19"/>
        <v>1</v>
      </c>
      <c r="AG31" s="648">
        <f t="shared" si="19"/>
        <v>1</v>
      </c>
      <c r="AH31" s="648">
        <f t="shared" si="19"/>
        <v>1</v>
      </c>
      <c r="AI31" s="648">
        <f t="shared" si="19"/>
        <v>1</v>
      </c>
      <c r="AJ31" s="648">
        <f t="shared" si="19"/>
        <v>1</v>
      </c>
      <c r="AK31" s="648">
        <f t="shared" si="19"/>
        <v>1</v>
      </c>
      <c r="AL31" s="648">
        <f t="shared" si="19"/>
        <v>1</v>
      </c>
      <c r="AM31" s="648">
        <f t="shared" si="19"/>
        <v>1</v>
      </c>
      <c r="AN31" s="648">
        <f t="shared" si="19"/>
        <v>1</v>
      </c>
      <c r="AO31" s="648">
        <f t="shared" si="19"/>
        <v>1</v>
      </c>
      <c r="AP31" s="648">
        <f t="shared" si="19"/>
        <v>1</v>
      </c>
      <c r="AQ31" s="648">
        <f t="shared" si="19"/>
        <v>1</v>
      </c>
      <c r="AR31" s="648">
        <f t="shared" si="19"/>
        <v>1</v>
      </c>
      <c r="AS31" s="648">
        <f t="shared" si="19"/>
        <v>1</v>
      </c>
      <c r="AT31" s="648">
        <f t="shared" si="19"/>
        <v>1</v>
      </c>
      <c r="AU31" s="648">
        <f t="shared" si="19"/>
        <v>1</v>
      </c>
      <c r="AV31" s="648">
        <f t="shared" si="19"/>
        <v>1</v>
      </c>
      <c r="AW31" s="648">
        <f t="shared" si="19"/>
        <v>1</v>
      </c>
      <c r="AX31" s="648">
        <f t="shared" si="19"/>
        <v>1</v>
      </c>
      <c r="AY31" s="648">
        <f t="shared" si="19"/>
        <v>1</v>
      </c>
      <c r="AZ31" s="648">
        <f t="shared" si="19"/>
        <v>1</v>
      </c>
      <c r="BA31" s="648">
        <f t="shared" si="19"/>
        <v>1</v>
      </c>
      <c r="BB31" s="648">
        <f t="shared" si="19"/>
        <v>1</v>
      </c>
      <c r="BC31" s="476">
        <f t="shared" si="19"/>
        <v>1</v>
      </c>
      <c r="BD31" s="476" t="e">
        <f t="shared" si="19"/>
        <v>#REF!</v>
      </c>
      <c r="BE31" s="476" t="e">
        <f t="shared" si="19"/>
        <v>#REF!</v>
      </c>
      <c r="BF31" s="477"/>
      <c r="BG31" s="478"/>
      <c r="BH31" s="479"/>
      <c r="BI31" s="81"/>
      <c r="BL31" s="295"/>
      <c r="BM31" s="465"/>
      <c r="BN31" s="435"/>
      <c r="BO31" s="466"/>
      <c r="BP31" s="466"/>
      <c r="BQ31" s="466"/>
      <c r="BR31" s="466"/>
      <c r="BS31" s="466"/>
      <c r="BT31" s="461"/>
      <c r="BU31" s="461"/>
      <c r="BV31" s="461"/>
      <c r="BW31" s="461"/>
      <c r="BX31" s="461"/>
      <c r="BY31" s="461"/>
      <c r="BZ31" s="461"/>
      <c r="CA31" s="4"/>
    </row>
    <row r="32" spans="23:79" ht="15.75">
      <c r="W32" s="437"/>
      <c r="Y32" s="438"/>
      <c r="Z32" s="435"/>
      <c r="AA32" s="439"/>
      <c r="AB32" s="439"/>
      <c r="AC32" s="439"/>
      <c r="AD32" s="439"/>
      <c r="AE32" s="439"/>
      <c r="AF32" s="439"/>
      <c r="AG32" s="439"/>
      <c r="AH32" s="439"/>
      <c r="AI32" s="439"/>
      <c r="AJ32" s="439"/>
      <c r="AK32" s="439"/>
      <c r="AL32" s="439"/>
      <c r="AM32" s="439"/>
      <c r="AN32" s="439"/>
      <c r="AO32" s="439"/>
      <c r="AP32" s="439"/>
      <c r="AQ32" s="4"/>
      <c r="AR32" s="4"/>
      <c r="AS32" s="4"/>
      <c r="AT32" s="4"/>
      <c r="AU32" s="4"/>
      <c r="AV32" s="4"/>
      <c r="AW32" s="4"/>
      <c r="AX32" s="4"/>
      <c r="AY32" s="4"/>
      <c r="AZ32" s="4"/>
      <c r="BA32" s="4"/>
      <c r="BB32" s="4"/>
      <c r="BC32" s="4"/>
      <c r="BD32" s="4"/>
      <c r="BE32" s="4"/>
      <c r="BF32" s="4"/>
      <c r="BG32" s="4"/>
      <c r="BH32" s="480"/>
      <c r="BI32" s="4"/>
    </row>
    <row r="33" spans="23:79" ht="21.75" customHeight="1">
      <c r="W33" s="1" t="s">
        <v>208</v>
      </c>
      <c r="Y33" s="440"/>
      <c r="AA33" s="4"/>
      <c r="BF33" s="32"/>
      <c r="BH33" s="4"/>
    </row>
    <row r="34" spans="23:79">
      <c r="W34" s="441" t="s">
        <v>206</v>
      </c>
      <c r="X34" s="442"/>
      <c r="Y34" s="443" t="s">
        <v>0</v>
      </c>
      <c r="Z34" s="444"/>
      <c r="AA34" s="10">
        <v>1990</v>
      </c>
      <c r="AB34" s="10">
        <f t="shared" ref="AB34:BE34" si="20">AA34+1</f>
        <v>1991</v>
      </c>
      <c r="AC34" s="10">
        <f t="shared" si="20"/>
        <v>1992</v>
      </c>
      <c r="AD34" s="10">
        <f t="shared" si="20"/>
        <v>1993</v>
      </c>
      <c r="AE34" s="10">
        <f t="shared" si="20"/>
        <v>1994</v>
      </c>
      <c r="AF34" s="10">
        <f t="shared" si="20"/>
        <v>1995</v>
      </c>
      <c r="AG34" s="10">
        <f t="shared" si="20"/>
        <v>1996</v>
      </c>
      <c r="AH34" s="10">
        <f t="shared" si="20"/>
        <v>1997</v>
      </c>
      <c r="AI34" s="10">
        <f t="shared" si="20"/>
        <v>1998</v>
      </c>
      <c r="AJ34" s="445">
        <f t="shared" si="20"/>
        <v>1999</v>
      </c>
      <c r="AK34" s="445">
        <f t="shared" si="20"/>
        <v>2000</v>
      </c>
      <c r="AL34" s="445">
        <f t="shared" si="20"/>
        <v>2001</v>
      </c>
      <c r="AM34" s="445">
        <f t="shared" si="20"/>
        <v>2002</v>
      </c>
      <c r="AN34" s="10">
        <f t="shared" si="20"/>
        <v>2003</v>
      </c>
      <c r="AO34" s="10">
        <f t="shared" si="20"/>
        <v>2004</v>
      </c>
      <c r="AP34" s="10">
        <f t="shared" si="20"/>
        <v>2005</v>
      </c>
      <c r="AQ34" s="10">
        <f t="shared" si="20"/>
        <v>2006</v>
      </c>
      <c r="AR34" s="34">
        <f t="shared" si="20"/>
        <v>2007</v>
      </c>
      <c r="AS34" s="446">
        <f t="shared" si="20"/>
        <v>2008</v>
      </c>
      <c r="AT34" s="10">
        <f t="shared" si="20"/>
        <v>2009</v>
      </c>
      <c r="AU34" s="446">
        <f t="shared" si="20"/>
        <v>2010</v>
      </c>
      <c r="AV34" s="445">
        <f t="shared" si="20"/>
        <v>2011</v>
      </c>
      <c r="AW34" s="10">
        <f t="shared" si="20"/>
        <v>2012</v>
      </c>
      <c r="AX34" s="10">
        <f t="shared" si="20"/>
        <v>2013</v>
      </c>
      <c r="AY34" s="34">
        <f t="shared" si="20"/>
        <v>2014</v>
      </c>
      <c r="AZ34" s="34">
        <f t="shared" si="20"/>
        <v>2015</v>
      </c>
      <c r="BA34" s="10">
        <f t="shared" si="20"/>
        <v>2016</v>
      </c>
      <c r="BB34" s="10">
        <f t="shared" si="20"/>
        <v>2017</v>
      </c>
      <c r="BC34" s="10">
        <f t="shared" si="20"/>
        <v>2018</v>
      </c>
      <c r="BD34" s="445">
        <f t="shared" si="20"/>
        <v>2019</v>
      </c>
      <c r="BE34" s="10">
        <f t="shared" si="20"/>
        <v>2020</v>
      </c>
      <c r="BH34" s="4"/>
    </row>
    <row r="35" spans="23:79" ht="18.75">
      <c r="W35" s="449" t="s">
        <v>192</v>
      </c>
      <c r="X35" s="405"/>
      <c r="Y35" s="404">
        <v>1</v>
      </c>
      <c r="Z35" s="450"/>
      <c r="AA35" s="832"/>
      <c r="AB35" s="80">
        <f t="shared" ref="AB35:BE35" si="21">AB5/$AA5-1</f>
        <v>9.740634236626633E-3</v>
      </c>
      <c r="AC35" s="80">
        <f t="shared" si="21"/>
        <v>1.787821648872634E-2</v>
      </c>
      <c r="AD35" s="80">
        <f t="shared" si="21"/>
        <v>1.1635321351711525E-2</v>
      </c>
      <c r="AE35" s="80">
        <f t="shared" si="21"/>
        <v>5.8791458829775101E-2</v>
      </c>
      <c r="AF35" s="80">
        <f t="shared" si="21"/>
        <v>6.9328890770667728E-2</v>
      </c>
      <c r="AG35" s="80">
        <f t="shared" si="21"/>
        <v>7.9716984342446784E-2</v>
      </c>
      <c r="AH35" s="80">
        <f t="shared" si="21"/>
        <v>7.3777772737472658E-2</v>
      </c>
      <c r="AI35" s="80">
        <f t="shared" si="21"/>
        <v>3.9320900110664692E-2</v>
      </c>
      <c r="AJ35" s="80">
        <f t="shared" si="21"/>
        <v>7.0761767548224164E-2</v>
      </c>
      <c r="AK35" s="80">
        <f t="shared" si="21"/>
        <v>9.040314236053093E-2</v>
      </c>
      <c r="AL35" s="80">
        <f t="shared" si="21"/>
        <v>7.7454206810087634E-2</v>
      </c>
      <c r="AM35" s="80">
        <f t="shared" si="21"/>
        <v>0.10234292369957587</v>
      </c>
      <c r="AN35" s="80">
        <f t="shared" si="21"/>
        <v>0.10928590115418002</v>
      </c>
      <c r="AO35" s="80">
        <f t="shared" si="21"/>
        <v>0.10514547705331623</v>
      </c>
      <c r="AP35" s="80">
        <f t="shared" si="21"/>
        <v>0.11129887136304784</v>
      </c>
      <c r="AQ35" s="80">
        <f t="shared" si="21"/>
        <v>9.1346923776047806E-2</v>
      </c>
      <c r="AR35" s="80">
        <f t="shared" si="21"/>
        <v>0.12193383449120976</v>
      </c>
      <c r="AS35" s="80">
        <f t="shared" si="21"/>
        <v>6.098741140215691E-2</v>
      </c>
      <c r="AT35" s="263">
        <f t="shared" si="21"/>
        <v>1.291555617142004E-3</v>
      </c>
      <c r="AU35" s="80">
        <f t="shared" si="21"/>
        <v>4.5455274881948338E-2</v>
      </c>
      <c r="AV35" s="80">
        <f t="shared" si="21"/>
        <v>8.8416684425582925E-2</v>
      </c>
      <c r="AW35" s="80">
        <f t="shared" si="21"/>
        <v>0.12388216247890971</v>
      </c>
      <c r="AX35" s="80">
        <f t="shared" si="21"/>
        <v>0.13180751600189544</v>
      </c>
      <c r="AY35" s="80">
        <f t="shared" si="21"/>
        <v>8.8609635688147836E-2</v>
      </c>
      <c r="AZ35" s="80">
        <f t="shared" si="21"/>
        <v>5.3858989918764921E-2</v>
      </c>
      <c r="BA35" s="80">
        <f t="shared" si="21"/>
        <v>3.8059344006980078E-2</v>
      </c>
      <c r="BB35" s="80">
        <f t="shared" si="21"/>
        <v>2.1906951816293097E-2</v>
      </c>
      <c r="BC35" s="80">
        <f t="shared" si="21"/>
        <v>-2.1257403514179152E-2</v>
      </c>
      <c r="BD35" s="80" t="e">
        <f t="shared" si="21"/>
        <v>#REF!</v>
      </c>
      <c r="BE35" s="80" t="e">
        <f t="shared" si="21"/>
        <v>#REF!</v>
      </c>
      <c r="BF35" s="2"/>
      <c r="BG35" s="2"/>
      <c r="BH35" s="4"/>
      <c r="BI35" s="2"/>
    </row>
    <row r="36" spans="23:79" ht="15.75">
      <c r="W36" s="451"/>
      <c r="X36" s="411" t="s">
        <v>193</v>
      </c>
      <c r="Y36" s="404">
        <v>1</v>
      </c>
      <c r="Z36" s="450"/>
      <c r="AA36" s="832"/>
      <c r="AB36" s="80">
        <f t="shared" ref="AB36:BE36" si="22">AB6/$AA6-1</f>
        <v>9.6147125670220657E-3</v>
      </c>
      <c r="AC36" s="80">
        <f t="shared" si="22"/>
        <v>1.7095284688415369E-2</v>
      </c>
      <c r="AD36" s="80">
        <f t="shared" si="22"/>
        <v>1.2579900614406725E-2</v>
      </c>
      <c r="AE36" s="80">
        <f t="shared" si="22"/>
        <v>5.926901523100736E-2</v>
      </c>
      <c r="AF36" s="80">
        <f t="shared" si="22"/>
        <v>6.9756796990021908E-2</v>
      </c>
      <c r="AG36" s="80">
        <f t="shared" si="22"/>
        <v>7.9828763751554899E-2</v>
      </c>
      <c r="AH36" s="80">
        <f t="shared" si="22"/>
        <v>7.4360651461032878E-2</v>
      </c>
      <c r="AI36" s="80">
        <f t="shared" si="22"/>
        <v>4.269208600791341E-2</v>
      </c>
      <c r="AJ36" s="80">
        <f t="shared" si="22"/>
        <v>7.6722720273967093E-2</v>
      </c>
      <c r="AK36" s="80">
        <f t="shared" si="22"/>
        <v>9.6226307601168903E-2</v>
      </c>
      <c r="AL36" s="80">
        <f t="shared" si="22"/>
        <v>8.4105322762046741E-2</v>
      </c>
      <c r="AM36" s="80">
        <f t="shared" si="22"/>
        <v>0.1137339324120672</v>
      </c>
      <c r="AN36" s="80">
        <f t="shared" si="22"/>
        <v>0.12151552509854535</v>
      </c>
      <c r="AO36" s="80">
        <f t="shared" si="22"/>
        <v>0.11790377476845659</v>
      </c>
      <c r="AP36" s="80">
        <f t="shared" si="22"/>
        <v>0.12453439405228428</v>
      </c>
      <c r="AQ36" s="80">
        <f t="shared" si="22"/>
        <v>0.10411104335428867</v>
      </c>
      <c r="AR36" s="80">
        <f t="shared" si="22"/>
        <v>0.13761852107105166</v>
      </c>
      <c r="AS36" s="80">
        <f t="shared" si="22"/>
        <v>7.4420771356966897E-2</v>
      </c>
      <c r="AT36" s="80">
        <f t="shared" si="22"/>
        <v>1.8321846902336292E-2</v>
      </c>
      <c r="AU36" s="80">
        <f t="shared" si="22"/>
        <v>6.5061653421495391E-2</v>
      </c>
      <c r="AV36" s="80">
        <f t="shared" si="22"/>
        <v>0.1127918618103918</v>
      </c>
      <c r="AW36" s="80">
        <f t="shared" si="22"/>
        <v>0.14963282420240587</v>
      </c>
      <c r="AX36" s="80">
        <f t="shared" si="22"/>
        <v>0.15701578618985756</v>
      </c>
      <c r="AY36" s="80">
        <f t="shared" si="22"/>
        <v>0.11142171354221797</v>
      </c>
      <c r="AZ36" s="80">
        <f t="shared" si="22"/>
        <v>7.4633259133680907E-2</v>
      </c>
      <c r="BA36" s="80">
        <f t="shared" si="22"/>
        <v>5.769237897581303E-2</v>
      </c>
      <c r="BB36" s="80">
        <f t="shared" si="22"/>
        <v>3.9876988460403773E-2</v>
      </c>
      <c r="BC36" s="80">
        <f t="shared" si="22"/>
        <v>-6.9574229948343724E-3</v>
      </c>
      <c r="BD36" s="80" t="e">
        <f t="shared" si="22"/>
        <v>#REF!</v>
      </c>
      <c r="BE36" s="80" t="e">
        <f t="shared" si="22"/>
        <v>#REF!</v>
      </c>
      <c r="BF36" s="2"/>
      <c r="BG36" s="2"/>
      <c r="BH36" s="4"/>
      <c r="BI36" s="2"/>
    </row>
    <row r="37" spans="23:79" ht="15.75">
      <c r="W37" s="454"/>
      <c r="X37" s="414" t="s">
        <v>194</v>
      </c>
      <c r="Y37" s="404">
        <v>1</v>
      </c>
      <c r="Z37" s="450"/>
      <c r="AA37" s="832"/>
      <c r="AB37" s="80">
        <f t="shared" ref="AB37:BE37" si="23">AB7/$AA7-1</f>
        <v>1.113646851874095E-2</v>
      </c>
      <c r="AC37" s="80">
        <f t="shared" si="23"/>
        <v>2.6556969326595681E-2</v>
      </c>
      <c r="AD37" s="263">
        <f t="shared" si="23"/>
        <v>1.1647159254757344E-3</v>
      </c>
      <c r="AE37" s="80">
        <f t="shared" si="23"/>
        <v>5.3497774283059796E-2</v>
      </c>
      <c r="AF37" s="80">
        <f t="shared" si="23"/>
        <v>6.4585575562259079E-2</v>
      </c>
      <c r="AG37" s="80">
        <f t="shared" si="23"/>
        <v>7.8477916183983254E-2</v>
      </c>
      <c r="AH37" s="80">
        <f t="shared" si="23"/>
        <v>6.7316596458487421E-2</v>
      </c>
      <c r="AI37" s="263">
        <f t="shared" si="23"/>
        <v>1.9515032345713834E-3</v>
      </c>
      <c r="AJ37" s="263">
        <f t="shared" si="23"/>
        <v>4.6849580938053137E-3</v>
      </c>
      <c r="AK37" s="80">
        <f t="shared" si="23"/>
        <v>2.5853699053333346E-2</v>
      </c>
      <c r="AL37" s="263">
        <f t="shared" si="23"/>
        <v>3.726978691184879E-3</v>
      </c>
      <c r="AM37" s="80">
        <f t="shared" si="23"/>
        <v>-2.3925736163867395E-2</v>
      </c>
      <c r="AN37" s="80">
        <f t="shared" si="23"/>
        <v>-2.6278759102424165E-2</v>
      </c>
      <c r="AO37" s="80">
        <f t="shared" si="23"/>
        <v>-3.6279500777050999E-2</v>
      </c>
      <c r="AP37" s="80">
        <f t="shared" si="23"/>
        <v>-3.5416117163773908E-2</v>
      </c>
      <c r="AQ37" s="80">
        <f t="shared" si="23"/>
        <v>-5.0142589063482013E-2</v>
      </c>
      <c r="AR37" s="80">
        <f t="shared" si="23"/>
        <v>-5.192999133863252E-2</v>
      </c>
      <c r="AS37" s="80">
        <f t="shared" si="23"/>
        <v>-8.7920591547317017E-2</v>
      </c>
      <c r="AT37" s="80">
        <f t="shared" si="23"/>
        <v>-0.18748821902278934</v>
      </c>
      <c r="AU37" s="80">
        <f t="shared" si="23"/>
        <v>-0.17188027506361492</v>
      </c>
      <c r="AV37" s="80">
        <f t="shared" si="23"/>
        <v>-0.18178071950918995</v>
      </c>
      <c r="AW37" s="80">
        <f t="shared" si="23"/>
        <v>-0.16156240423950463</v>
      </c>
      <c r="AX37" s="80">
        <f t="shared" si="23"/>
        <v>-0.14762467252932077</v>
      </c>
      <c r="AY37" s="80">
        <f t="shared" si="23"/>
        <v>-0.16426090212254751</v>
      </c>
      <c r="AZ37" s="80">
        <f t="shared" si="23"/>
        <v>-0.17642255929410844</v>
      </c>
      <c r="BA37" s="80">
        <f t="shared" si="23"/>
        <v>-0.17957169088531899</v>
      </c>
      <c r="BB37" s="80">
        <f t="shared" si="23"/>
        <v>-0.17728984471153419</v>
      </c>
      <c r="BC37" s="80">
        <f t="shared" si="23"/>
        <v>-0.17977184431791537</v>
      </c>
      <c r="BD37" s="80" t="e">
        <f t="shared" si="23"/>
        <v>#REF!</v>
      </c>
      <c r="BE37" s="80" t="e">
        <f t="shared" si="23"/>
        <v>#REF!</v>
      </c>
      <c r="BF37" s="2"/>
      <c r="BG37" s="2"/>
      <c r="BH37" s="4"/>
      <c r="BI37" s="2"/>
    </row>
    <row r="38" spans="23:79" ht="18.75">
      <c r="W38" s="457" t="s">
        <v>195</v>
      </c>
      <c r="X38" s="405"/>
      <c r="Y38" s="404">
        <v>25</v>
      </c>
      <c r="Z38" s="450"/>
      <c r="AA38" s="832"/>
      <c r="AB38" s="80">
        <f t="shared" ref="AB38:BE38" si="24">AB8/$AA8-1</f>
        <v>-2.6206208452818402E-2</v>
      </c>
      <c r="AC38" s="263">
        <f t="shared" si="24"/>
        <v>-6.8193121127895218E-3</v>
      </c>
      <c r="AD38" s="80">
        <f t="shared" si="24"/>
        <v>-9.9030519857592147E-2</v>
      </c>
      <c r="AE38" s="80">
        <f t="shared" si="24"/>
        <v>-2.2569714060951651E-2</v>
      </c>
      <c r="AF38" s="80">
        <f t="shared" si="24"/>
        <v>-5.5950938716724186E-2</v>
      </c>
      <c r="AG38" s="80">
        <f t="shared" si="24"/>
        <v>-8.2913788525238896E-2</v>
      </c>
      <c r="AH38" s="80">
        <f t="shared" si="24"/>
        <v>-9.9706293666258605E-2</v>
      </c>
      <c r="AI38" s="80">
        <f t="shared" si="24"/>
        <v>-0.14157866418751142</v>
      </c>
      <c r="AJ38" s="80">
        <f t="shared" si="24"/>
        <v>-0.14411981021166109</v>
      </c>
      <c r="AK38" s="80">
        <f t="shared" si="24"/>
        <v>-0.14422233229325143</v>
      </c>
      <c r="AL38" s="80">
        <f t="shared" si="24"/>
        <v>-0.1640884197183442</v>
      </c>
      <c r="AM38" s="80">
        <f t="shared" si="24"/>
        <v>-0.18050558214252155</v>
      </c>
      <c r="AN38" s="80">
        <f t="shared" si="24"/>
        <v>-0.21373854611412602</v>
      </c>
      <c r="AO38" s="80">
        <f t="shared" si="24"/>
        <v>-0.19110620850555349</v>
      </c>
      <c r="AP38" s="80">
        <f t="shared" si="24"/>
        <v>-0.19575371547075215</v>
      </c>
      <c r="AQ38" s="80">
        <f t="shared" si="24"/>
        <v>-0.20988037896483291</v>
      </c>
      <c r="AR38" s="80">
        <f t="shared" si="24"/>
        <v>-0.20448596434861765</v>
      </c>
      <c r="AS38" s="80">
        <f t="shared" si="24"/>
        <v>-0.21194357728729007</v>
      </c>
      <c r="AT38" s="80">
        <f t="shared" si="24"/>
        <v>-0.23365787307189656</v>
      </c>
      <c r="AU38" s="80">
        <f t="shared" si="24"/>
        <v>-0.22210586403876709</v>
      </c>
      <c r="AV38" s="80">
        <f t="shared" si="24"/>
        <v>-0.24456140299911988</v>
      </c>
      <c r="AW38" s="80">
        <f t="shared" si="24"/>
        <v>-0.26391475173692081</v>
      </c>
      <c r="AX38" s="80">
        <f t="shared" si="24"/>
        <v>-0.27192609729874562</v>
      </c>
      <c r="AY38" s="80">
        <f t="shared" si="24"/>
        <v>-0.28620627413688693</v>
      </c>
      <c r="AZ38" s="80">
        <f t="shared" si="24"/>
        <v>-0.30479203816412892</v>
      </c>
      <c r="BA38" s="80">
        <f t="shared" si="24"/>
        <v>-0.31215307075250487</v>
      </c>
      <c r="BB38" s="80">
        <f t="shared" si="24"/>
        <v>-0.32274114338340765</v>
      </c>
      <c r="BC38" s="80">
        <f t="shared" si="24"/>
        <v>-0.33035554078694396</v>
      </c>
      <c r="BD38" s="80" t="e">
        <f t="shared" si="24"/>
        <v>#REF!</v>
      </c>
      <c r="BE38" s="80" t="e">
        <f t="shared" si="24"/>
        <v>#REF!</v>
      </c>
      <c r="BF38" s="81"/>
      <c r="BG38" s="81"/>
      <c r="BH38" s="4"/>
      <c r="BI38" s="81"/>
      <c r="BL38" s="437"/>
      <c r="BM38" s="437"/>
      <c r="BN38" s="458"/>
      <c r="BO38" s="437"/>
      <c r="BP38" s="437"/>
      <c r="BQ38" s="437"/>
      <c r="BR38" s="437"/>
      <c r="BS38" s="437"/>
      <c r="BT38" s="437"/>
      <c r="BU38" s="437"/>
      <c r="BV38" s="437"/>
      <c r="BW38" s="437"/>
      <c r="BX38" s="437"/>
      <c r="BY38" s="437"/>
      <c r="BZ38" s="437"/>
      <c r="CA38" s="2"/>
    </row>
    <row r="39" spans="23:79" ht="18.75">
      <c r="W39" s="457" t="s">
        <v>196</v>
      </c>
      <c r="X39" s="405"/>
      <c r="Y39" s="404">
        <v>298</v>
      </c>
      <c r="Z39" s="450"/>
      <c r="AA39" s="832"/>
      <c r="AB39" s="263">
        <f t="shared" ref="AB39:BE39" si="25">AB9/$AA9-1</f>
        <v>-8.6389453437338837E-3</v>
      </c>
      <c r="AC39" s="263">
        <f t="shared" si="25"/>
        <v>-2.8451903833324188E-3</v>
      </c>
      <c r="AD39" s="263">
        <f t="shared" si="25"/>
        <v>-6.8830532253200127E-3</v>
      </c>
      <c r="AE39" s="80">
        <f t="shared" si="25"/>
        <v>3.2960592560421942E-2</v>
      </c>
      <c r="AF39" s="80">
        <f t="shared" si="25"/>
        <v>4.3194723559705661E-2</v>
      </c>
      <c r="AG39" s="80">
        <f t="shared" si="25"/>
        <v>7.9008782322009141E-2</v>
      </c>
      <c r="AH39" s="80">
        <f t="shared" si="25"/>
        <v>0.10405349064011848</v>
      </c>
      <c r="AI39" s="80">
        <f t="shared" si="25"/>
        <v>5.4153351407258077E-2</v>
      </c>
      <c r="AJ39" s="80">
        <f t="shared" si="25"/>
        <v>-0.13926364944851544</v>
      </c>
      <c r="AK39" s="80">
        <f t="shared" si="25"/>
        <v>-6.0154798437622281E-2</v>
      </c>
      <c r="AL39" s="80">
        <f t="shared" si="25"/>
        <v>-0.17292440202050485</v>
      </c>
      <c r="AM39" s="80">
        <f t="shared" si="25"/>
        <v>-0.18969223338007979</v>
      </c>
      <c r="AN39" s="80">
        <f t="shared" si="25"/>
        <v>-0.19401764725830073</v>
      </c>
      <c r="AO39" s="80">
        <f t="shared" si="25"/>
        <v>-0.19899129585551867</v>
      </c>
      <c r="AP39" s="80">
        <f t="shared" si="25"/>
        <v>-0.21198075989468956</v>
      </c>
      <c r="AQ39" s="80">
        <f t="shared" si="25"/>
        <v>-0.21545991939464781</v>
      </c>
      <c r="AR39" s="80">
        <f t="shared" si="25"/>
        <v>-0.23496058533423747</v>
      </c>
      <c r="AS39" s="80">
        <f t="shared" si="25"/>
        <v>-0.25998255328065512</v>
      </c>
      <c r="AT39" s="80">
        <f t="shared" si="25"/>
        <v>-0.28051125219251927</v>
      </c>
      <c r="AU39" s="80">
        <f t="shared" si="25"/>
        <v>-0.29902435417772499</v>
      </c>
      <c r="AV39" s="80">
        <f t="shared" si="25"/>
        <v>-0.31204726676933636</v>
      </c>
      <c r="AW39" s="80">
        <f t="shared" si="25"/>
        <v>-0.32258945620184998</v>
      </c>
      <c r="AX39" s="80">
        <f t="shared" si="25"/>
        <v>-0.32084410518471718</v>
      </c>
      <c r="AY39" s="80">
        <f t="shared" si="25"/>
        <v>-0.33304056360056034</v>
      </c>
      <c r="AZ39" s="80">
        <f t="shared" si="25"/>
        <v>-0.34404904828358607</v>
      </c>
      <c r="BA39" s="80">
        <f t="shared" si="25"/>
        <v>-0.36107728335494715</v>
      </c>
      <c r="BB39" s="80">
        <f t="shared" si="25"/>
        <v>-0.35470062786911161</v>
      </c>
      <c r="BC39" s="80">
        <f t="shared" si="25"/>
        <v>-0.36304725243266733</v>
      </c>
      <c r="BD39" s="80" t="e">
        <f t="shared" si="25"/>
        <v>#REF!</v>
      </c>
      <c r="BE39" s="80" t="e">
        <f t="shared" si="25"/>
        <v>#REF!</v>
      </c>
      <c r="BF39" s="81"/>
      <c r="BG39" s="81"/>
      <c r="BH39" s="4"/>
      <c r="BI39" s="81"/>
      <c r="BL39" s="459"/>
      <c r="BM39" s="460"/>
      <c r="BN39" s="435"/>
      <c r="BO39" s="461"/>
      <c r="BP39" s="461"/>
      <c r="BQ39" s="461"/>
      <c r="BR39" s="461"/>
      <c r="BS39" s="461"/>
      <c r="BT39" s="461"/>
      <c r="BU39" s="461"/>
      <c r="BV39" s="461"/>
      <c r="BW39" s="461"/>
      <c r="BX39" s="461"/>
      <c r="BY39" s="461"/>
      <c r="BZ39" s="461"/>
      <c r="CA39" s="4"/>
    </row>
    <row r="40" spans="23:79" ht="15.75">
      <c r="W40" s="462" t="s">
        <v>197</v>
      </c>
      <c r="X40" s="418"/>
      <c r="Y40" s="404"/>
      <c r="Z40" s="450"/>
      <c r="AA40" s="832"/>
      <c r="AB40" s="80">
        <f t="shared" ref="AB40:BE40" si="26">AB10/$AA10-1</f>
        <v>0.10581172541317185</v>
      </c>
      <c r="AC40" s="80">
        <f t="shared" si="26"/>
        <v>0.16118731058708846</v>
      </c>
      <c r="AD40" s="80">
        <f t="shared" si="26"/>
        <v>0.26766531157425777</v>
      </c>
      <c r="AE40" s="80">
        <f t="shared" si="26"/>
        <v>0.40269834317536413</v>
      </c>
      <c r="AF40" s="80">
        <f t="shared" si="26"/>
        <v>0.68216446255536467</v>
      </c>
      <c r="AG40" s="80">
        <f t="shared" si="26"/>
        <v>0.69911566668952063</v>
      </c>
      <c r="AH40" s="80">
        <f t="shared" si="26"/>
        <v>0.67172574932084639</v>
      </c>
      <c r="AI40" s="80">
        <f t="shared" si="26"/>
        <v>0.5195557930868111</v>
      </c>
      <c r="AJ40" s="80">
        <f t="shared" si="26"/>
        <v>0.32878436822755708</v>
      </c>
      <c r="AK40" s="80">
        <f t="shared" si="26"/>
        <v>0.18916942794634273</v>
      </c>
      <c r="AL40" s="80">
        <f t="shared" si="26"/>
        <v>9.8299419497041018E-3</v>
      </c>
      <c r="AM40" s="80">
        <f t="shared" si="26"/>
        <v>-0.10780852620735892</v>
      </c>
      <c r="AN40" s="80">
        <f t="shared" si="26"/>
        <v>-0.12582398673068707</v>
      </c>
      <c r="AO40" s="80">
        <f t="shared" si="26"/>
        <v>-0.22544205549456509</v>
      </c>
      <c r="AP40" s="80">
        <f t="shared" si="26"/>
        <v>-0.20993651213509323</v>
      </c>
      <c r="AQ40" s="80">
        <f t="shared" si="26"/>
        <v>-0.14411853677598985</v>
      </c>
      <c r="AR40" s="80">
        <f t="shared" si="26"/>
        <v>-0.12456845165913488</v>
      </c>
      <c r="AS40" s="80">
        <f t="shared" si="26"/>
        <v>-0.1317812513506732</v>
      </c>
      <c r="AT40" s="80">
        <f t="shared" si="26"/>
        <v>-0.18588973644553741</v>
      </c>
      <c r="AU40" s="80">
        <f t="shared" si="26"/>
        <v>-0.10819884808214841</v>
      </c>
      <c r="AV40" s="80">
        <f t="shared" si="26"/>
        <v>-4.0877626553778579E-2</v>
      </c>
      <c r="AW40" s="80">
        <f t="shared" si="26"/>
        <v>3.3657597231314895E-2</v>
      </c>
      <c r="AX40" s="80">
        <f t="shared" si="26"/>
        <v>0.10605439172194986</v>
      </c>
      <c r="AY40" s="80">
        <f t="shared" si="26"/>
        <v>0.19741136766621681</v>
      </c>
      <c r="AZ40" s="80">
        <f t="shared" si="26"/>
        <v>0.28118656695153099</v>
      </c>
      <c r="BA40" s="80">
        <f t="shared" si="26"/>
        <v>0.38095643252006295</v>
      </c>
      <c r="BB40" s="80">
        <f t="shared" si="26"/>
        <v>0.44259195057687895</v>
      </c>
      <c r="BC40" s="80">
        <f t="shared" si="26"/>
        <v>0.55530672319129049</v>
      </c>
      <c r="BD40" s="80" t="e">
        <f t="shared" si="26"/>
        <v>#REF!</v>
      </c>
      <c r="BE40" s="80" t="e">
        <f t="shared" si="26"/>
        <v>#REF!</v>
      </c>
      <c r="BF40" s="81"/>
      <c r="BG40" s="81"/>
      <c r="BH40" s="4"/>
      <c r="BI40" s="81"/>
      <c r="BL40" s="459"/>
      <c r="BM40" s="460"/>
      <c r="BN40" s="435"/>
      <c r="BO40" s="461"/>
      <c r="BP40" s="461"/>
      <c r="BQ40" s="461"/>
      <c r="BR40" s="461"/>
      <c r="BS40" s="461"/>
      <c r="BT40" s="461"/>
      <c r="BU40" s="461"/>
      <c r="BV40" s="461"/>
      <c r="BW40" s="461"/>
      <c r="BX40" s="461"/>
      <c r="BY40" s="461"/>
      <c r="BZ40" s="461"/>
      <c r="CA40" s="4"/>
    </row>
    <row r="41" spans="23:79" ht="28.5">
      <c r="W41" s="463"/>
      <c r="X41" s="421" t="s">
        <v>198</v>
      </c>
      <c r="Y41" s="422" t="s">
        <v>199</v>
      </c>
      <c r="Z41" s="450"/>
      <c r="AA41" s="832"/>
      <c r="AB41" s="80">
        <f t="shared" ref="AB41:BE41" si="27">AB11/$AA11-1</f>
        <v>8.8957790566543293E-2</v>
      </c>
      <c r="AC41" s="80">
        <f t="shared" si="27"/>
        <v>0.11516937535412164</v>
      </c>
      <c r="AD41" s="80">
        <f t="shared" si="27"/>
        <v>0.13788637322829</v>
      </c>
      <c r="AE41" s="80">
        <f t="shared" si="27"/>
        <v>0.32133352895417455</v>
      </c>
      <c r="AF41" s="80">
        <f t="shared" si="27"/>
        <v>0.5825194999564387</v>
      </c>
      <c r="AG41" s="80">
        <f t="shared" si="27"/>
        <v>0.54391343574429252</v>
      </c>
      <c r="AH41" s="80">
        <f t="shared" si="27"/>
        <v>0.53378842393750525</v>
      </c>
      <c r="AI41" s="80">
        <f t="shared" si="27"/>
        <v>0.49018583666207349</v>
      </c>
      <c r="AJ41" s="80">
        <f t="shared" si="27"/>
        <v>0.52948794720372439</v>
      </c>
      <c r="AK41" s="80">
        <f t="shared" si="27"/>
        <v>0.4343179555532457</v>
      </c>
      <c r="AL41" s="80">
        <f t="shared" si="27"/>
        <v>0.22157562694254707</v>
      </c>
      <c r="AM41" s="80">
        <f t="shared" si="27"/>
        <v>1.9085866344463076E-2</v>
      </c>
      <c r="AN41" s="80">
        <f t="shared" si="27"/>
        <v>1.8638148834531298E-2</v>
      </c>
      <c r="AO41" s="80">
        <f t="shared" si="27"/>
        <v>-0.22029107424279337</v>
      </c>
      <c r="AP41" s="80">
        <f t="shared" si="27"/>
        <v>-0.19760397933239793</v>
      </c>
      <c r="AQ41" s="80">
        <f t="shared" si="27"/>
        <v>-8.1734610006585662E-2</v>
      </c>
      <c r="AR41" s="80">
        <f t="shared" si="27"/>
        <v>4.9010556990878307E-2</v>
      </c>
      <c r="AS41" s="80">
        <f t="shared" si="27"/>
        <v>0.2109759038220973</v>
      </c>
      <c r="AT41" s="80">
        <f t="shared" si="27"/>
        <v>0.31397322093727809</v>
      </c>
      <c r="AU41" s="80">
        <f t="shared" si="27"/>
        <v>0.46343116401461004</v>
      </c>
      <c r="AV41" s="80">
        <f t="shared" si="27"/>
        <v>0.63853330405357522</v>
      </c>
      <c r="AW41" s="80">
        <f t="shared" si="27"/>
        <v>0.84289068934507139</v>
      </c>
      <c r="AX41" s="647">
        <f t="shared" si="27"/>
        <v>1.0150660567724104</v>
      </c>
      <c r="AY41" s="647">
        <f t="shared" si="27"/>
        <v>1.2460188115186908</v>
      </c>
      <c r="AZ41" s="647">
        <f t="shared" si="27"/>
        <v>1.4644004495299638</v>
      </c>
      <c r="BA41" s="647">
        <f t="shared" si="27"/>
        <v>1.6722762818378607</v>
      </c>
      <c r="BB41" s="647">
        <f t="shared" si="27"/>
        <v>1.817663719134861</v>
      </c>
      <c r="BC41" s="647">
        <f t="shared" si="27"/>
        <v>2.0815787117795361</v>
      </c>
      <c r="BD41" s="80" t="e">
        <f t="shared" si="27"/>
        <v>#REF!</v>
      </c>
      <c r="BE41" s="80" t="e">
        <f t="shared" si="27"/>
        <v>#REF!</v>
      </c>
      <c r="BF41" s="81"/>
      <c r="BG41" s="81"/>
      <c r="BH41" s="4"/>
      <c r="BI41" s="81"/>
      <c r="BL41" s="459"/>
      <c r="BM41" s="460"/>
      <c r="BN41" s="461"/>
      <c r="BO41" s="461"/>
      <c r="BP41" s="461"/>
      <c r="BQ41" s="461"/>
      <c r="BR41" s="461"/>
      <c r="BS41" s="461"/>
      <c r="BT41" s="461"/>
      <c r="BU41" s="461"/>
      <c r="BV41" s="461"/>
      <c r="BW41" s="461"/>
      <c r="BX41" s="461"/>
      <c r="BY41" s="461"/>
      <c r="BZ41" s="461"/>
      <c r="CA41" s="4"/>
    </row>
    <row r="42" spans="23:79" ht="28.5">
      <c r="W42" s="463"/>
      <c r="X42" s="421" t="s">
        <v>200</v>
      </c>
      <c r="Y42" s="422" t="s">
        <v>201</v>
      </c>
      <c r="Z42" s="450"/>
      <c r="AA42" s="832"/>
      <c r="AB42" s="80">
        <f t="shared" ref="AB42:BE42" si="28">AB12/$AA12-1</f>
        <v>0.14797040261001193</v>
      </c>
      <c r="AC42" s="80">
        <f t="shared" si="28"/>
        <v>0.16484851353830776</v>
      </c>
      <c r="AD42" s="80">
        <f t="shared" si="28"/>
        <v>0.6733898337656361</v>
      </c>
      <c r="AE42" s="647">
        <f t="shared" si="28"/>
        <v>1.0557954533645075</v>
      </c>
      <c r="AF42" s="647">
        <f t="shared" si="28"/>
        <v>1.6929366132771735</v>
      </c>
      <c r="AG42" s="647">
        <f t="shared" si="28"/>
        <v>1.7920693201569486</v>
      </c>
      <c r="AH42" s="647">
        <f t="shared" si="28"/>
        <v>2.056028156115203</v>
      </c>
      <c r="AI42" s="647">
        <f t="shared" si="28"/>
        <v>1.5336775830373477</v>
      </c>
      <c r="AJ42" s="647">
        <f t="shared" si="28"/>
        <v>1.0060352094862339</v>
      </c>
      <c r="AK42" s="80">
        <f t="shared" si="28"/>
        <v>0.81565474780023761</v>
      </c>
      <c r="AL42" s="80">
        <f t="shared" si="28"/>
        <v>0.51063102193851773</v>
      </c>
      <c r="AM42" s="80">
        <f t="shared" si="28"/>
        <v>0.40679287516260709</v>
      </c>
      <c r="AN42" s="80">
        <f t="shared" si="28"/>
        <v>0.35399913292164986</v>
      </c>
      <c r="AO42" s="80">
        <f t="shared" si="28"/>
        <v>0.40942324462616742</v>
      </c>
      <c r="AP42" s="80">
        <f t="shared" si="28"/>
        <v>0.31869657888976288</v>
      </c>
      <c r="AQ42" s="80">
        <f t="shared" si="28"/>
        <v>0.37610702425455944</v>
      </c>
      <c r="AR42" s="80">
        <f t="shared" si="28"/>
        <v>0.21065716409355528</v>
      </c>
      <c r="AS42" s="80">
        <f t="shared" si="28"/>
        <v>-0.1217094544439451</v>
      </c>
      <c r="AT42" s="80">
        <f t="shared" si="28"/>
        <v>-0.38114590892502365</v>
      </c>
      <c r="AU42" s="80">
        <f t="shared" si="28"/>
        <v>-0.35015305352667914</v>
      </c>
      <c r="AV42" s="80">
        <f t="shared" si="28"/>
        <v>-0.42571118080215031</v>
      </c>
      <c r="AW42" s="80">
        <f t="shared" si="28"/>
        <v>-0.4745112386269924</v>
      </c>
      <c r="AX42" s="80">
        <f t="shared" si="28"/>
        <v>-0.49840814126899713</v>
      </c>
      <c r="AY42" s="80">
        <f t="shared" si="28"/>
        <v>-0.4859655237894599</v>
      </c>
      <c r="AZ42" s="80">
        <f t="shared" si="28"/>
        <v>-0.49411939894066026</v>
      </c>
      <c r="BA42" s="80">
        <f t="shared" si="28"/>
        <v>-0.483839295933706</v>
      </c>
      <c r="BB42" s="80">
        <f t="shared" si="28"/>
        <v>-0.46291698789436464</v>
      </c>
      <c r="BC42" s="80">
        <f t="shared" si="28"/>
        <v>-0.46679493089467206</v>
      </c>
      <c r="BD42" s="80" t="e">
        <f t="shared" si="28"/>
        <v>#REF!</v>
      </c>
      <c r="BE42" s="80" t="e">
        <f t="shared" si="28"/>
        <v>#REF!</v>
      </c>
      <c r="BF42" s="81"/>
      <c r="BG42" s="81"/>
      <c r="BH42" s="4"/>
      <c r="BI42" s="81"/>
      <c r="BL42" s="459"/>
      <c r="BM42" s="460"/>
      <c r="BN42" s="461"/>
      <c r="BO42" s="461"/>
      <c r="BP42" s="461"/>
      <c r="BQ42" s="461"/>
      <c r="BR42" s="461"/>
      <c r="BS42" s="461"/>
      <c r="BT42" s="461"/>
      <c r="BU42" s="461"/>
      <c r="BV42" s="461"/>
      <c r="BW42" s="461"/>
      <c r="BX42" s="461"/>
      <c r="BY42" s="461"/>
      <c r="BZ42" s="461"/>
      <c r="CA42" s="4"/>
    </row>
    <row r="43" spans="23:79" ht="18.75" customHeight="1">
      <c r="W43" s="463"/>
      <c r="X43" s="423" t="s">
        <v>202</v>
      </c>
      <c r="Y43" s="406">
        <v>22800</v>
      </c>
      <c r="Z43" s="450"/>
      <c r="AA43" s="832"/>
      <c r="AB43" s="80">
        <f t="shared" ref="AB43:BE43" si="29">AB13/$AA13-1</f>
        <v>0.10552257582449287</v>
      </c>
      <c r="AC43" s="80">
        <f t="shared" si="29"/>
        <v>0.21678907795562519</v>
      </c>
      <c r="AD43" s="80">
        <f t="shared" si="29"/>
        <v>0.2219365903711934</v>
      </c>
      <c r="AE43" s="80">
        <f t="shared" si="29"/>
        <v>0.16886179869525741</v>
      </c>
      <c r="AF43" s="80">
        <f t="shared" si="29"/>
        <v>0.27995605106481269</v>
      </c>
      <c r="AG43" s="80">
        <f t="shared" si="29"/>
        <v>0.32467666935426065</v>
      </c>
      <c r="AH43" s="80">
        <f t="shared" si="29"/>
        <v>0.12921879944927772</v>
      </c>
      <c r="AI43" s="80">
        <f t="shared" si="29"/>
        <v>2.9107341460523184E-2</v>
      </c>
      <c r="AJ43" s="80">
        <f t="shared" si="29"/>
        <v>-0.28587028876379506</v>
      </c>
      <c r="AK43" s="80">
        <f t="shared" si="29"/>
        <v>-0.45281551006819842</v>
      </c>
      <c r="AL43" s="80">
        <f t="shared" si="29"/>
        <v>-0.52793900434169694</v>
      </c>
      <c r="AM43" s="80">
        <f t="shared" si="29"/>
        <v>-0.55366150889473265</v>
      </c>
      <c r="AN43" s="80">
        <f t="shared" si="29"/>
        <v>-0.57927771025294872</v>
      </c>
      <c r="AO43" s="80">
        <f t="shared" si="29"/>
        <v>-0.59076469002750531</v>
      </c>
      <c r="AP43" s="80">
        <f t="shared" si="29"/>
        <v>-0.60677206706906639</v>
      </c>
      <c r="AQ43" s="80">
        <f t="shared" si="29"/>
        <v>-0.59308374444006773</v>
      </c>
      <c r="AR43" s="80">
        <f t="shared" si="29"/>
        <v>-0.63164001009659065</v>
      </c>
      <c r="AS43" s="80">
        <f t="shared" si="29"/>
        <v>-0.67493027176198206</v>
      </c>
      <c r="AT43" s="80">
        <f t="shared" si="29"/>
        <v>-0.80960154693740694</v>
      </c>
      <c r="AU43" s="80">
        <f t="shared" si="29"/>
        <v>-0.81137288197417123</v>
      </c>
      <c r="AV43" s="80">
        <f t="shared" si="29"/>
        <v>-0.82508712038286958</v>
      </c>
      <c r="AW43" s="80">
        <f t="shared" si="29"/>
        <v>-0.82610652674773499</v>
      </c>
      <c r="AX43" s="80">
        <f t="shared" si="29"/>
        <v>-0.83643567147215969</v>
      </c>
      <c r="AY43" s="80">
        <f t="shared" si="29"/>
        <v>-0.83929525920548476</v>
      </c>
      <c r="AZ43" s="80">
        <f t="shared" si="29"/>
        <v>-0.83247462997857036</v>
      </c>
      <c r="BA43" s="80">
        <f t="shared" si="29"/>
        <v>-0.82588154461500729</v>
      </c>
      <c r="BB43" s="80">
        <f t="shared" si="29"/>
        <v>-0.83284143175258518</v>
      </c>
      <c r="BC43" s="80">
        <f t="shared" si="29"/>
        <v>-0.83495716926602137</v>
      </c>
      <c r="BD43" s="80" t="e">
        <f t="shared" si="29"/>
        <v>#REF!</v>
      </c>
      <c r="BE43" s="80" t="e">
        <f t="shared" si="29"/>
        <v>#REF!</v>
      </c>
      <c r="BF43" s="81"/>
      <c r="BG43" s="81"/>
      <c r="BH43" s="4"/>
      <c r="BI43" s="81"/>
      <c r="BL43" s="295"/>
      <c r="BM43" s="465"/>
      <c r="BN43" s="435"/>
      <c r="BO43" s="466"/>
      <c r="BP43" s="466"/>
      <c r="BQ43" s="466"/>
      <c r="BR43" s="466"/>
      <c r="BS43" s="466"/>
      <c r="BT43" s="461"/>
      <c r="BU43" s="461"/>
      <c r="BV43" s="461"/>
      <c r="BW43" s="461"/>
      <c r="BX43" s="461"/>
      <c r="BY43" s="461"/>
      <c r="BZ43" s="461"/>
      <c r="CA43" s="4"/>
    </row>
    <row r="44" spans="23:79" ht="18.75" customHeight="1" thickBot="1">
      <c r="W44" s="467"/>
      <c r="X44" s="425" t="s">
        <v>203</v>
      </c>
      <c r="Y44" s="406">
        <v>17200</v>
      </c>
      <c r="Z44" s="468"/>
      <c r="AA44" s="833"/>
      <c r="AB44" s="470">
        <f t="shared" ref="AB44:BE44" si="30">AB14/$AA14-1</f>
        <v>0</v>
      </c>
      <c r="AC44" s="470">
        <f t="shared" si="30"/>
        <v>0</v>
      </c>
      <c r="AD44" s="471">
        <f t="shared" si="30"/>
        <v>0.33333333333333304</v>
      </c>
      <c r="AE44" s="646">
        <f t="shared" si="30"/>
        <v>1.333333333333333</v>
      </c>
      <c r="AF44" s="646">
        <f t="shared" si="30"/>
        <v>5.1666666666666634</v>
      </c>
      <c r="AG44" s="646">
        <f t="shared" si="30"/>
        <v>4.9047836226749038</v>
      </c>
      <c r="AH44" s="646">
        <f t="shared" si="30"/>
        <v>4.2456337622174773</v>
      </c>
      <c r="AI44" s="646">
        <f t="shared" si="30"/>
        <v>4.7692582387944453</v>
      </c>
      <c r="AJ44" s="646">
        <f t="shared" si="30"/>
        <v>8.6679111890702156</v>
      </c>
      <c r="AK44" s="646">
        <f t="shared" si="30"/>
        <v>7.7633822968169142</v>
      </c>
      <c r="AL44" s="646">
        <f t="shared" si="30"/>
        <v>8.0406081453481075</v>
      </c>
      <c r="AM44" s="646">
        <f t="shared" si="30"/>
        <v>10.391735595586024</v>
      </c>
      <c r="AN44" s="646">
        <f t="shared" si="30"/>
        <v>11.759832449954523</v>
      </c>
      <c r="AO44" s="646">
        <f t="shared" si="30"/>
        <v>13.90464634982799</v>
      </c>
      <c r="AP44" s="646">
        <f t="shared" si="30"/>
        <v>44.132146791215817</v>
      </c>
      <c r="AQ44" s="646">
        <f t="shared" si="30"/>
        <v>41.972095173144382</v>
      </c>
      <c r="AR44" s="646">
        <f t="shared" si="30"/>
        <v>47.660060322886125</v>
      </c>
      <c r="AS44" s="646">
        <f t="shared" si="30"/>
        <v>44.416936239954346</v>
      </c>
      <c r="AT44" s="646">
        <f t="shared" si="30"/>
        <v>40.525957247357923</v>
      </c>
      <c r="AU44" s="646">
        <f t="shared" si="30"/>
        <v>46.217061377636405</v>
      </c>
      <c r="AV44" s="646">
        <f t="shared" si="30"/>
        <v>54.209691409698678</v>
      </c>
      <c r="AW44" s="646">
        <f t="shared" si="30"/>
        <v>45.361822274760257</v>
      </c>
      <c r="AX44" s="646">
        <f t="shared" si="30"/>
        <v>48.593517722437277</v>
      </c>
      <c r="AY44" s="646">
        <f t="shared" si="30"/>
        <v>33.433375358040117</v>
      </c>
      <c r="AZ44" s="646">
        <f t="shared" si="30"/>
        <v>16.5109978881632</v>
      </c>
      <c r="BA44" s="646">
        <f t="shared" si="30"/>
        <v>18.455324354047665</v>
      </c>
      <c r="BB44" s="646">
        <f t="shared" si="30"/>
        <v>12.792619232384441</v>
      </c>
      <c r="BC44" s="646">
        <f t="shared" si="30"/>
        <v>7.6629305658577707</v>
      </c>
      <c r="BD44" s="471" t="e">
        <f t="shared" si="30"/>
        <v>#REF!</v>
      </c>
      <c r="BE44" s="471" t="e">
        <f t="shared" si="30"/>
        <v>#REF!</v>
      </c>
      <c r="BF44" s="81"/>
      <c r="BG44" s="81"/>
      <c r="BH44" s="4"/>
      <c r="BI44" s="81"/>
      <c r="BL44" s="295"/>
      <c r="BM44" s="465"/>
      <c r="BN44" s="435"/>
      <c r="BO44" s="466"/>
      <c r="BP44" s="466"/>
      <c r="BQ44" s="466"/>
      <c r="BR44" s="466"/>
      <c r="BS44" s="466"/>
      <c r="BT44" s="461"/>
      <c r="BU44" s="461"/>
      <c r="BV44" s="461"/>
      <c r="BW44" s="461"/>
      <c r="BX44" s="461"/>
      <c r="BY44" s="461"/>
      <c r="BZ44" s="461"/>
      <c r="CA44" s="4"/>
    </row>
    <row r="45" spans="23:79" ht="23.25" customHeight="1" thickTop="1">
      <c r="W45" s="472" t="s">
        <v>207</v>
      </c>
      <c r="X45" s="473"/>
      <c r="Y45" s="474"/>
      <c r="Z45" s="475"/>
      <c r="AA45" s="834"/>
      <c r="AB45" s="476">
        <f t="shared" ref="AB45:BE45" si="31">AB15/$AA15-1</f>
        <v>1.0695775458180679E-2</v>
      </c>
      <c r="AC45" s="476">
        <f t="shared" si="31"/>
        <v>2.047557326226368E-2</v>
      </c>
      <c r="AD45" s="476">
        <f t="shared" si="31"/>
        <v>1.4423096729985208E-2</v>
      </c>
      <c r="AE45" s="476">
        <f t="shared" si="31"/>
        <v>6.4851967050569836E-2</v>
      </c>
      <c r="AF45" s="476">
        <f t="shared" si="31"/>
        <v>8.1309644853856389E-2</v>
      </c>
      <c r="AG45" s="476">
        <f t="shared" si="31"/>
        <v>9.1214646774658403E-2</v>
      </c>
      <c r="AH45" s="476">
        <f t="shared" si="31"/>
        <v>8.5075672076065922E-2</v>
      </c>
      <c r="AI45" s="476">
        <f t="shared" si="31"/>
        <v>4.6712931245173284E-2</v>
      </c>
      <c r="AJ45" s="476">
        <f t="shared" si="31"/>
        <v>6.5207833730791087E-2</v>
      </c>
      <c r="AK45" s="476">
        <f t="shared" si="31"/>
        <v>8.1230152801263111E-2</v>
      </c>
      <c r="AL45" s="476">
        <f t="shared" si="31"/>
        <v>6.094024235463591E-2</v>
      </c>
      <c r="AM45" s="476">
        <f t="shared" si="31"/>
        <v>7.9403449692362793E-2</v>
      </c>
      <c r="AN45" s="476">
        <f t="shared" si="31"/>
        <v>8.3976717708961202E-2</v>
      </c>
      <c r="AO45" s="476">
        <f t="shared" si="31"/>
        <v>7.8099738169811417E-2</v>
      </c>
      <c r="AP45" s="476">
        <f t="shared" si="31"/>
        <v>8.3659693003041991E-2</v>
      </c>
      <c r="AQ45" s="476">
        <f t="shared" si="31"/>
        <v>6.6698488296414338E-2</v>
      </c>
      <c r="AR45" s="476">
        <f t="shared" si="31"/>
        <v>9.4855062820827785E-2</v>
      </c>
      <c r="AS45" s="476">
        <f t="shared" si="31"/>
        <v>3.8153468769976273E-2</v>
      </c>
      <c r="AT45" s="476">
        <f t="shared" si="31"/>
        <v>-1.909060245136085E-2</v>
      </c>
      <c r="AU45" s="476">
        <f t="shared" si="31"/>
        <v>2.3306374582049427E-2</v>
      </c>
      <c r="AV45" s="476">
        <f t="shared" si="31"/>
        <v>6.3273029946363968E-2</v>
      </c>
      <c r="AW45" s="476">
        <f t="shared" si="31"/>
        <v>9.6768701439855498E-2</v>
      </c>
      <c r="AX45" s="476">
        <f t="shared" si="31"/>
        <v>0.1057730796161227</v>
      </c>
      <c r="AY45" s="476">
        <f t="shared" si="31"/>
        <v>6.8083379705881519E-2</v>
      </c>
      <c r="AZ45" s="476">
        <f t="shared" si="31"/>
        <v>3.7772207729106277E-2</v>
      </c>
      <c r="BA45" s="476">
        <f t="shared" si="31"/>
        <v>2.5439048048373492E-2</v>
      </c>
      <c r="BB45" s="476">
        <f t="shared" si="31"/>
        <v>1.2198005036954118E-2</v>
      </c>
      <c r="BC45" s="476">
        <f t="shared" si="31"/>
        <v>-2.4541309767849073E-2</v>
      </c>
      <c r="BD45" s="476" t="e">
        <f t="shared" si="31"/>
        <v>#REF!</v>
      </c>
      <c r="BE45" s="476" t="e">
        <f t="shared" si="31"/>
        <v>#REF!</v>
      </c>
      <c r="BF45" s="81"/>
      <c r="BG45" s="81"/>
      <c r="BH45" s="81"/>
      <c r="BI45" s="81"/>
      <c r="BL45" s="295"/>
      <c r="BM45" s="465"/>
      <c r="BN45" s="435"/>
      <c r="BO45" s="466"/>
      <c r="BP45" s="466"/>
      <c r="BQ45" s="466"/>
      <c r="BR45" s="466"/>
      <c r="BS45" s="466"/>
      <c r="BT45" s="461"/>
      <c r="BU45" s="461"/>
      <c r="BV45" s="461"/>
      <c r="BW45" s="461"/>
      <c r="BX45" s="461"/>
      <c r="BY45" s="461"/>
      <c r="BZ45" s="461"/>
      <c r="CA45" s="4"/>
    </row>
    <row r="46" spans="23:79" ht="15.75">
      <c r="W46" s="437"/>
      <c r="Y46" s="438"/>
      <c r="Z46" s="435"/>
      <c r="AA46" s="439"/>
      <c r="AB46" s="439"/>
      <c r="AC46" s="439"/>
      <c r="AD46" s="439"/>
      <c r="AE46" s="439"/>
      <c r="AF46" s="439"/>
      <c r="AG46" s="439"/>
      <c r="AH46" s="439"/>
      <c r="AI46" s="439"/>
      <c r="AJ46" s="439"/>
      <c r="AK46" s="439"/>
      <c r="AL46" s="439"/>
      <c r="AM46" s="439"/>
      <c r="AN46" s="439"/>
      <c r="AO46" s="439"/>
      <c r="AP46" s="439"/>
      <c r="AQ46" s="4"/>
      <c r="AR46" s="4"/>
      <c r="AS46" s="4"/>
      <c r="AT46" s="4"/>
      <c r="AU46" s="4"/>
      <c r="AV46" s="4"/>
      <c r="AW46" s="4"/>
      <c r="AX46" s="4"/>
      <c r="AY46" s="4"/>
      <c r="AZ46" s="4"/>
      <c r="BA46" s="4"/>
      <c r="BB46" s="4"/>
      <c r="BC46" s="4"/>
      <c r="BD46" s="4"/>
      <c r="BE46" s="4"/>
      <c r="BF46" s="4"/>
      <c r="BG46" s="4"/>
      <c r="BH46" s="4"/>
      <c r="BI46" s="4"/>
    </row>
    <row r="47" spans="23:79" ht="21.75" customHeight="1">
      <c r="W47" s="1" t="s">
        <v>209</v>
      </c>
      <c r="Y47" s="440"/>
      <c r="BF47" s="32"/>
      <c r="BH47" s="4"/>
    </row>
    <row r="48" spans="23:79">
      <c r="W48" s="441" t="s">
        <v>206</v>
      </c>
      <c r="X48" s="442"/>
      <c r="Y48" s="443" t="s">
        <v>0</v>
      </c>
      <c r="Z48" s="444"/>
      <c r="AA48" s="10">
        <v>1990</v>
      </c>
      <c r="AB48" s="10">
        <f t="shared" ref="AB48:BE48" si="32">AA48+1</f>
        <v>1991</v>
      </c>
      <c r="AC48" s="10">
        <f t="shared" si="32"/>
        <v>1992</v>
      </c>
      <c r="AD48" s="10">
        <f t="shared" si="32"/>
        <v>1993</v>
      </c>
      <c r="AE48" s="10">
        <f t="shared" si="32"/>
        <v>1994</v>
      </c>
      <c r="AF48" s="10">
        <f t="shared" si="32"/>
        <v>1995</v>
      </c>
      <c r="AG48" s="10">
        <f t="shared" si="32"/>
        <v>1996</v>
      </c>
      <c r="AH48" s="10">
        <f t="shared" si="32"/>
        <v>1997</v>
      </c>
      <c r="AI48" s="10">
        <f t="shared" si="32"/>
        <v>1998</v>
      </c>
      <c r="AJ48" s="445">
        <f t="shared" si="32"/>
        <v>1999</v>
      </c>
      <c r="AK48" s="445">
        <f t="shared" si="32"/>
        <v>2000</v>
      </c>
      <c r="AL48" s="445">
        <f t="shared" si="32"/>
        <v>2001</v>
      </c>
      <c r="AM48" s="445">
        <f t="shared" si="32"/>
        <v>2002</v>
      </c>
      <c r="AN48" s="10">
        <f t="shared" si="32"/>
        <v>2003</v>
      </c>
      <c r="AO48" s="10">
        <f t="shared" si="32"/>
        <v>2004</v>
      </c>
      <c r="AP48" s="10">
        <f t="shared" si="32"/>
        <v>2005</v>
      </c>
      <c r="AQ48" s="10">
        <f t="shared" si="32"/>
        <v>2006</v>
      </c>
      <c r="AR48" s="34">
        <f t="shared" si="32"/>
        <v>2007</v>
      </c>
      <c r="AS48" s="446">
        <f t="shared" si="32"/>
        <v>2008</v>
      </c>
      <c r="AT48" s="10">
        <f t="shared" si="32"/>
        <v>2009</v>
      </c>
      <c r="AU48" s="446">
        <f t="shared" si="32"/>
        <v>2010</v>
      </c>
      <c r="AV48" s="445">
        <f t="shared" si="32"/>
        <v>2011</v>
      </c>
      <c r="AW48" s="10">
        <f t="shared" si="32"/>
        <v>2012</v>
      </c>
      <c r="AX48" s="10">
        <f t="shared" si="32"/>
        <v>2013</v>
      </c>
      <c r="AY48" s="34">
        <f t="shared" si="32"/>
        <v>2014</v>
      </c>
      <c r="AZ48" s="34">
        <f t="shared" si="32"/>
        <v>2015</v>
      </c>
      <c r="BA48" s="10">
        <f t="shared" si="32"/>
        <v>2016</v>
      </c>
      <c r="BB48" s="10">
        <f t="shared" si="32"/>
        <v>2017</v>
      </c>
      <c r="BC48" s="10">
        <f t="shared" si="32"/>
        <v>2018</v>
      </c>
      <c r="BD48" s="445">
        <f t="shared" si="32"/>
        <v>2019</v>
      </c>
      <c r="BE48" s="10">
        <f t="shared" si="32"/>
        <v>2020</v>
      </c>
      <c r="BH48" s="4"/>
    </row>
    <row r="49" spans="23:79" ht="18.75">
      <c r="W49" s="449" t="s">
        <v>192</v>
      </c>
      <c r="X49" s="405"/>
      <c r="Y49" s="404">
        <v>1</v>
      </c>
      <c r="Z49" s="481"/>
      <c r="AA49" s="481"/>
      <c r="AB49" s="481"/>
      <c r="AC49" s="481"/>
      <c r="AD49" s="481"/>
      <c r="AE49" s="481"/>
      <c r="AF49" s="481"/>
      <c r="AG49" s="481"/>
      <c r="AH49" s="481"/>
      <c r="AI49" s="481"/>
      <c r="AJ49" s="481"/>
      <c r="AK49" s="481"/>
      <c r="AL49" s="481"/>
      <c r="AM49" s="481"/>
      <c r="AN49" s="481"/>
      <c r="AO49" s="481"/>
      <c r="AP49" s="832"/>
      <c r="AQ49" s="80">
        <f t="shared" ref="AQ49:BE49" si="33">AQ5/$AP5-1</f>
        <v>-1.7953718932989027E-2</v>
      </c>
      <c r="AR49" s="80">
        <f t="shared" si="33"/>
        <v>9.5698496617004913E-3</v>
      </c>
      <c r="AS49" s="80">
        <f t="shared" si="33"/>
        <v>-4.527266359875104E-2</v>
      </c>
      <c r="AT49" s="80">
        <f t="shared" si="33"/>
        <v>-9.8989856446968227E-2</v>
      </c>
      <c r="AU49" s="80">
        <f t="shared" si="33"/>
        <v>-5.9249224648577181E-2</v>
      </c>
      <c r="AV49" s="80">
        <f t="shared" si="33"/>
        <v>-2.0590488775894311E-2</v>
      </c>
      <c r="AW49" s="80">
        <f t="shared" si="33"/>
        <v>1.1323048587665641E-2</v>
      </c>
      <c r="AX49" s="80">
        <f t="shared" si="33"/>
        <v>1.8454661628237723E-2</v>
      </c>
      <c r="AY49" s="80">
        <f t="shared" si="33"/>
        <v>-2.0416861979775769E-2</v>
      </c>
      <c r="AZ49" s="80">
        <f t="shared" si="33"/>
        <v>-5.1687158985260995E-2</v>
      </c>
      <c r="BA49" s="80">
        <f t="shared" si="33"/>
        <v>-6.5904437809998773E-2</v>
      </c>
      <c r="BB49" s="80">
        <f t="shared" si="33"/>
        <v>-8.0439134647110944E-2</v>
      </c>
      <c r="BC49" s="80">
        <f t="shared" si="33"/>
        <v>-0.11928049086798942</v>
      </c>
      <c r="BD49" s="80" t="e">
        <f t="shared" si="33"/>
        <v>#REF!</v>
      </c>
      <c r="BE49" s="80" t="e">
        <f t="shared" si="33"/>
        <v>#REF!</v>
      </c>
      <c r="BF49" s="2"/>
      <c r="BG49" s="2"/>
      <c r="BH49" s="4"/>
      <c r="BI49" s="2"/>
    </row>
    <row r="50" spans="23:79" ht="15.75">
      <c r="W50" s="451"/>
      <c r="X50" s="411" t="s">
        <v>193</v>
      </c>
      <c r="Y50" s="404">
        <v>1</v>
      </c>
      <c r="Z50" s="450"/>
      <c r="AA50" s="481"/>
      <c r="AB50" s="481"/>
      <c r="AC50" s="481"/>
      <c r="AD50" s="481"/>
      <c r="AE50" s="481"/>
      <c r="AF50" s="481"/>
      <c r="AG50" s="481"/>
      <c r="AH50" s="481"/>
      <c r="AI50" s="481"/>
      <c r="AJ50" s="481"/>
      <c r="AK50" s="481"/>
      <c r="AL50" s="481"/>
      <c r="AM50" s="481"/>
      <c r="AN50" s="481"/>
      <c r="AO50" s="481"/>
      <c r="AP50" s="832"/>
      <c r="AQ50" s="80">
        <f t="shared" ref="AQ50:BE50" si="34">AQ6/$AP6-1</f>
        <v>-1.8161606088720417E-2</v>
      </c>
      <c r="AR50" s="80">
        <f t="shared" si="34"/>
        <v>1.1635150590297627E-2</v>
      </c>
      <c r="AS50" s="80">
        <f t="shared" si="34"/>
        <v>-4.4563886138450415E-2</v>
      </c>
      <c r="AT50" s="80">
        <f t="shared" si="34"/>
        <v>-9.4450243328893402E-2</v>
      </c>
      <c r="AU50" s="80">
        <f t="shared" si="34"/>
        <v>-5.2886546596834338E-2</v>
      </c>
      <c r="AV50" s="80">
        <f t="shared" si="34"/>
        <v>-1.0442128141210594E-2</v>
      </c>
      <c r="AW50" s="80">
        <f t="shared" si="34"/>
        <v>2.2318952877625087E-2</v>
      </c>
      <c r="AX50" s="80">
        <f t="shared" si="34"/>
        <v>2.8884302969628184E-2</v>
      </c>
      <c r="AY50" s="80">
        <f t="shared" si="34"/>
        <v>-1.1660541980236361E-2</v>
      </c>
      <c r="AZ50" s="80">
        <f t="shared" si="34"/>
        <v>-4.4374929911021765E-2</v>
      </c>
      <c r="BA50" s="80">
        <f t="shared" si="34"/>
        <v>-5.9439724947499939E-2</v>
      </c>
      <c r="BB50" s="80">
        <f t="shared" si="34"/>
        <v>-7.5282184377496564E-2</v>
      </c>
      <c r="BC50" s="80">
        <f t="shared" si="34"/>
        <v>-0.11693000920432939</v>
      </c>
      <c r="BD50" s="80" t="e">
        <f t="shared" si="34"/>
        <v>#REF!</v>
      </c>
      <c r="BE50" s="80" t="e">
        <f t="shared" si="34"/>
        <v>#REF!</v>
      </c>
      <c r="BF50" s="2"/>
      <c r="BG50" s="2"/>
      <c r="BH50" s="4"/>
      <c r="BI50" s="2"/>
    </row>
    <row r="51" spans="23:79" ht="15.75">
      <c r="W51" s="454"/>
      <c r="X51" s="414" t="s">
        <v>194</v>
      </c>
      <c r="Y51" s="404">
        <v>1</v>
      </c>
      <c r="Z51" s="450"/>
      <c r="AA51" s="481"/>
      <c r="AB51" s="481"/>
      <c r="AC51" s="481"/>
      <c r="AD51" s="481"/>
      <c r="AE51" s="481"/>
      <c r="AF51" s="481"/>
      <c r="AG51" s="481"/>
      <c r="AH51" s="481"/>
      <c r="AI51" s="481"/>
      <c r="AJ51" s="481"/>
      <c r="AK51" s="481"/>
      <c r="AL51" s="481"/>
      <c r="AM51" s="481"/>
      <c r="AN51" s="481"/>
      <c r="AO51" s="481"/>
      <c r="AP51" s="832"/>
      <c r="AQ51" s="80">
        <f t="shared" ref="AQ51:BE51" si="35">AQ7/$AP7-1</f>
        <v>-1.5267175993452176E-2</v>
      </c>
      <c r="AR51" s="80">
        <f t="shared" si="35"/>
        <v>-1.7120205374261288E-2</v>
      </c>
      <c r="AS51" s="80">
        <f t="shared" si="35"/>
        <v>-5.4432253449187784E-2</v>
      </c>
      <c r="AT51" s="80">
        <f t="shared" si="35"/>
        <v>-0.1576556529348887</v>
      </c>
      <c r="AU51" s="80">
        <f t="shared" si="35"/>
        <v>-0.14147464033774537</v>
      </c>
      <c r="AV51" s="80">
        <f t="shared" si="35"/>
        <v>-0.15173859417498359</v>
      </c>
      <c r="AW51" s="80">
        <f t="shared" si="35"/>
        <v>-0.13077793369801594</v>
      </c>
      <c r="AX51" s="80">
        <f t="shared" si="35"/>
        <v>-0.11632845765120292</v>
      </c>
      <c r="AY51" s="80">
        <f t="shared" si="35"/>
        <v>-0.1335755109031298</v>
      </c>
      <c r="AZ51" s="80">
        <f t="shared" si="35"/>
        <v>-0.14618370122018265</v>
      </c>
      <c r="BA51" s="80">
        <f t="shared" si="35"/>
        <v>-0.1494484578134101</v>
      </c>
      <c r="BB51" s="80">
        <f t="shared" si="35"/>
        <v>-0.14708283029838753</v>
      </c>
      <c r="BC51" s="80">
        <f t="shared" si="35"/>
        <v>-0.14965596017391813</v>
      </c>
      <c r="BD51" s="80" t="e">
        <f t="shared" si="35"/>
        <v>#REF!</v>
      </c>
      <c r="BE51" s="80" t="e">
        <f t="shared" si="35"/>
        <v>#REF!</v>
      </c>
      <c r="BF51" s="2"/>
      <c r="BG51" s="2"/>
      <c r="BH51" s="4"/>
      <c r="BI51" s="2"/>
    </row>
    <row r="52" spans="23:79" ht="18.75">
      <c r="W52" s="457" t="s">
        <v>195</v>
      </c>
      <c r="X52" s="405"/>
      <c r="Y52" s="404">
        <v>25</v>
      </c>
      <c r="Z52" s="481"/>
      <c r="AA52" s="481"/>
      <c r="AB52" s="481"/>
      <c r="AC52" s="481"/>
      <c r="AD52" s="481"/>
      <c r="AE52" s="481"/>
      <c r="AF52" s="481"/>
      <c r="AG52" s="481"/>
      <c r="AH52" s="481"/>
      <c r="AI52" s="481"/>
      <c r="AJ52" s="481"/>
      <c r="AK52" s="481"/>
      <c r="AL52" s="481"/>
      <c r="AM52" s="481"/>
      <c r="AN52" s="481"/>
      <c r="AO52" s="481"/>
      <c r="AP52" s="832"/>
      <c r="AQ52" s="80">
        <f t="shared" ref="AQ52:BE52" si="36">AQ8/$AP8-1</f>
        <v>-1.7565096371380262E-2</v>
      </c>
      <c r="AR52" s="80">
        <f t="shared" si="36"/>
        <v>-1.0857680098549372E-2</v>
      </c>
      <c r="AS52" s="80">
        <f t="shared" si="36"/>
        <v>-2.0130477601167152E-2</v>
      </c>
      <c r="AT52" s="80">
        <f t="shared" si="36"/>
        <v>-4.7130037564713123E-2</v>
      </c>
      <c r="AU52" s="80">
        <f t="shared" si="36"/>
        <v>-3.2766267093717105E-2</v>
      </c>
      <c r="AV52" s="80">
        <f t="shared" si="36"/>
        <v>-6.0687488978499293E-2</v>
      </c>
      <c r="AW52" s="80">
        <f t="shared" si="36"/>
        <v>-8.4751446885533932E-2</v>
      </c>
      <c r="AX52" s="80">
        <f t="shared" si="36"/>
        <v>-9.4712755648699853E-2</v>
      </c>
      <c r="AY52" s="80">
        <f t="shared" si="36"/>
        <v>-0.11246873054449946</v>
      </c>
      <c r="AZ52" s="80">
        <f t="shared" si="36"/>
        <v>-0.1355782734603499</v>
      </c>
      <c r="BA52" s="80">
        <f t="shared" si="36"/>
        <v>-0.14473098293501607</v>
      </c>
      <c r="BB52" s="80">
        <f t="shared" si="36"/>
        <v>-0.15789619467994864</v>
      </c>
      <c r="BC52" s="80">
        <f t="shared" si="36"/>
        <v>-0.16736393801928318</v>
      </c>
      <c r="BD52" s="80" t="e">
        <f t="shared" si="36"/>
        <v>#REF!</v>
      </c>
      <c r="BE52" s="80" t="e">
        <f t="shared" si="36"/>
        <v>#REF!</v>
      </c>
      <c r="BF52" s="81"/>
      <c r="BG52" s="81"/>
      <c r="BH52" s="4"/>
      <c r="BI52" s="81"/>
      <c r="BL52" s="437"/>
      <c r="BM52" s="437"/>
      <c r="BN52" s="458"/>
      <c r="BO52" s="437"/>
      <c r="BP52" s="437"/>
      <c r="BQ52" s="437"/>
      <c r="BR52" s="437"/>
      <c r="BS52" s="437"/>
      <c r="BT52" s="437"/>
      <c r="BU52" s="437"/>
      <c r="BV52" s="437"/>
      <c r="BW52" s="437"/>
      <c r="BX52" s="437"/>
      <c r="BY52" s="437"/>
      <c r="BZ52" s="437"/>
      <c r="CA52" s="2"/>
    </row>
    <row r="53" spans="23:79" ht="18.75">
      <c r="W53" s="457" t="s">
        <v>196</v>
      </c>
      <c r="X53" s="405"/>
      <c r="Y53" s="404">
        <v>298</v>
      </c>
      <c r="Z53" s="481"/>
      <c r="AA53" s="481"/>
      <c r="AB53" s="481"/>
      <c r="AC53" s="481"/>
      <c r="AD53" s="481"/>
      <c r="AE53" s="481"/>
      <c r="AF53" s="481"/>
      <c r="AG53" s="481"/>
      <c r="AH53" s="481"/>
      <c r="AI53" s="481"/>
      <c r="AJ53" s="481"/>
      <c r="AK53" s="481"/>
      <c r="AL53" s="481"/>
      <c r="AM53" s="481"/>
      <c r="AN53" s="481"/>
      <c r="AO53" s="481"/>
      <c r="AP53" s="832"/>
      <c r="AQ53" s="263">
        <f t="shared" ref="AQ53:BE53" si="37">AQ9/$AP9-1</f>
        <v>-4.4150692304077976E-3</v>
      </c>
      <c r="AR53" s="80">
        <f t="shared" si="37"/>
        <v>-2.9161503006546963E-2</v>
      </c>
      <c r="AS53" s="80">
        <f t="shared" si="37"/>
        <v>-6.0914494142999098E-2</v>
      </c>
      <c r="AT53" s="80">
        <f t="shared" si="37"/>
        <v>-8.6965506436963769E-2</v>
      </c>
      <c r="AU53" s="80">
        <f t="shared" si="37"/>
        <v>-0.11045871706305421</v>
      </c>
      <c r="AV53" s="80">
        <f t="shared" si="37"/>
        <v>-0.12698485237654089</v>
      </c>
      <c r="AW53" s="80">
        <f t="shared" si="37"/>
        <v>-0.14036293871756067</v>
      </c>
      <c r="AX53" s="80">
        <f t="shared" si="37"/>
        <v>-0.13814808033808812</v>
      </c>
      <c r="AY53" s="80">
        <f t="shared" si="37"/>
        <v>-0.1536254415433973</v>
      </c>
      <c r="AZ53" s="80">
        <f t="shared" si="37"/>
        <v>-0.16759525867826142</v>
      </c>
      <c r="BA53" s="80">
        <f t="shared" si="37"/>
        <v>-0.18920416643676419</v>
      </c>
      <c r="BB53" s="80">
        <f t="shared" si="37"/>
        <v>-0.18111216162101462</v>
      </c>
      <c r="BC53" s="80">
        <f t="shared" si="37"/>
        <v>-0.19170406615679747</v>
      </c>
      <c r="BD53" s="80" t="e">
        <f t="shared" si="37"/>
        <v>#REF!</v>
      </c>
      <c r="BE53" s="80" t="e">
        <f t="shared" si="37"/>
        <v>#REF!</v>
      </c>
      <c r="BF53" s="81"/>
      <c r="BG53" s="81"/>
      <c r="BH53" s="4"/>
      <c r="BI53" s="81"/>
      <c r="BL53" s="459"/>
      <c r="BM53" s="460"/>
      <c r="BN53" s="435"/>
      <c r="BO53" s="461"/>
      <c r="BP53" s="461"/>
      <c r="BQ53" s="461"/>
      <c r="BR53" s="461"/>
      <c r="BS53" s="461"/>
      <c r="BT53" s="461"/>
      <c r="BU53" s="461"/>
      <c r="BV53" s="461"/>
      <c r="BW53" s="461"/>
      <c r="BX53" s="461"/>
      <c r="BY53" s="461"/>
      <c r="BZ53" s="461"/>
      <c r="CA53" s="4"/>
    </row>
    <row r="54" spans="23:79" ht="15.75">
      <c r="W54" s="462" t="s">
        <v>197</v>
      </c>
      <c r="X54" s="418"/>
      <c r="Y54" s="404"/>
      <c r="Z54" s="481"/>
      <c r="AA54" s="481"/>
      <c r="AB54" s="481"/>
      <c r="AC54" s="481"/>
      <c r="AD54" s="481"/>
      <c r="AE54" s="481"/>
      <c r="AF54" s="481"/>
      <c r="AG54" s="481"/>
      <c r="AH54" s="481"/>
      <c r="AI54" s="481"/>
      <c r="AJ54" s="481"/>
      <c r="AK54" s="481"/>
      <c r="AL54" s="481"/>
      <c r="AM54" s="481"/>
      <c r="AN54" s="481"/>
      <c r="AO54" s="481"/>
      <c r="AP54" s="832"/>
      <c r="AQ54" s="80">
        <f t="shared" ref="AQ54:BE54" si="38">AQ10/$AP10-1</f>
        <v>8.3307197927817267E-2</v>
      </c>
      <c r="AR54" s="80">
        <f t="shared" si="38"/>
        <v>0.10805215250062994</v>
      </c>
      <c r="AS54" s="80">
        <f t="shared" si="38"/>
        <v>9.8922759986832753E-2</v>
      </c>
      <c r="AT54" s="80">
        <f t="shared" si="38"/>
        <v>3.0436510557576568E-2</v>
      </c>
      <c r="AU54" s="80">
        <f t="shared" si="38"/>
        <v>0.12877150458868059</v>
      </c>
      <c r="AV54" s="80">
        <f t="shared" si="38"/>
        <v>0.2139813928601928</v>
      </c>
      <c r="AW54" s="80">
        <f t="shared" si="38"/>
        <v>0.3083221957575899</v>
      </c>
      <c r="AX54" s="80">
        <f t="shared" si="38"/>
        <v>0.3999563436490241</v>
      </c>
      <c r="AY54" s="80">
        <f t="shared" si="38"/>
        <v>0.51558879261986923</v>
      </c>
      <c r="AZ54" s="80">
        <f t="shared" si="38"/>
        <v>0.6216248271564242</v>
      </c>
      <c r="BA54" s="80">
        <f t="shared" si="38"/>
        <v>0.74790564774990997</v>
      </c>
      <c r="BB54" s="80">
        <f t="shared" si="38"/>
        <v>0.8259190213629366</v>
      </c>
      <c r="BC54" s="80">
        <f t="shared" si="38"/>
        <v>0.96858448350068915</v>
      </c>
      <c r="BD54" s="80" t="e">
        <f t="shared" si="38"/>
        <v>#REF!</v>
      </c>
      <c r="BE54" s="80" t="e">
        <f t="shared" si="38"/>
        <v>#REF!</v>
      </c>
      <c r="BF54" s="81"/>
      <c r="BG54" s="81"/>
      <c r="BH54" s="4"/>
      <c r="BI54" s="81"/>
      <c r="BL54" s="459"/>
      <c r="BM54" s="460"/>
      <c r="BN54" s="435"/>
      <c r="BO54" s="461"/>
      <c r="BP54" s="461"/>
      <c r="BQ54" s="461"/>
      <c r="BR54" s="461"/>
      <c r="BS54" s="461"/>
      <c r="BT54" s="461"/>
      <c r="BU54" s="461"/>
      <c r="BV54" s="461"/>
      <c r="BW54" s="461"/>
      <c r="BX54" s="461"/>
      <c r="BY54" s="461"/>
      <c r="BZ54" s="461"/>
      <c r="CA54" s="4"/>
    </row>
    <row r="55" spans="23:79" ht="28.5">
      <c r="W55" s="463"/>
      <c r="X55" s="421" t="s">
        <v>198</v>
      </c>
      <c r="Y55" s="422" t="s">
        <v>199</v>
      </c>
      <c r="Z55" s="481"/>
      <c r="AA55" s="481"/>
      <c r="AB55" s="481"/>
      <c r="AC55" s="481"/>
      <c r="AD55" s="481"/>
      <c r="AE55" s="481"/>
      <c r="AF55" s="481"/>
      <c r="AG55" s="481"/>
      <c r="AH55" s="481"/>
      <c r="AI55" s="481"/>
      <c r="AJ55" s="481"/>
      <c r="AK55" s="481"/>
      <c r="AL55" s="481"/>
      <c r="AM55" s="481"/>
      <c r="AN55" s="481"/>
      <c r="AO55" s="481"/>
      <c r="AP55" s="832"/>
      <c r="AQ55" s="80">
        <f t="shared" ref="AQ55:BE55" si="39">AQ11/$AP11-1</f>
        <v>0.14440421729585307</v>
      </c>
      <c r="AR55" s="80">
        <f t="shared" si="39"/>
        <v>0.30734765623350224</v>
      </c>
      <c r="AS55" s="80">
        <f t="shared" si="39"/>
        <v>0.50919978742485839</v>
      </c>
      <c r="AT55" s="80">
        <f t="shared" si="39"/>
        <v>0.63756198571877065</v>
      </c>
      <c r="AU55" s="80">
        <f t="shared" si="39"/>
        <v>0.82382654739117411</v>
      </c>
      <c r="AV55" s="647">
        <f t="shared" si="39"/>
        <v>1.0420506356578114</v>
      </c>
      <c r="AW55" s="647">
        <f t="shared" si="39"/>
        <v>1.2967345822724377</v>
      </c>
      <c r="AX55" s="647">
        <f t="shared" si="39"/>
        <v>1.5113111292549206</v>
      </c>
      <c r="AY55" s="647">
        <f t="shared" si="39"/>
        <v>1.7991400177308696</v>
      </c>
      <c r="AZ55" s="647">
        <f t="shared" si="39"/>
        <v>2.0713019332767333</v>
      </c>
      <c r="BA55" s="647">
        <f t="shared" si="39"/>
        <v>2.3303708056957935</v>
      </c>
      <c r="BB55" s="647">
        <f t="shared" si="39"/>
        <v>2.511562428725076</v>
      </c>
      <c r="BC55" s="647">
        <f t="shared" si="39"/>
        <v>2.8404710796242849</v>
      </c>
      <c r="BD55" s="80" t="e">
        <f t="shared" si="39"/>
        <v>#REF!</v>
      </c>
      <c r="BE55" s="80" t="e">
        <f t="shared" si="39"/>
        <v>#REF!</v>
      </c>
      <c r="BF55" s="81"/>
      <c r="BG55" s="81"/>
      <c r="BH55" s="4"/>
      <c r="BI55" s="81"/>
      <c r="BL55" s="459"/>
      <c r="BM55" s="460"/>
      <c r="BN55" s="461"/>
      <c r="BO55" s="461"/>
      <c r="BP55" s="461"/>
      <c r="BQ55" s="461"/>
      <c r="BR55" s="461"/>
      <c r="BS55" s="461"/>
      <c r="BT55" s="461"/>
      <c r="BU55" s="461"/>
      <c r="BV55" s="461"/>
      <c r="BW55" s="461"/>
      <c r="BX55" s="461"/>
      <c r="BY55" s="461"/>
      <c r="BZ55" s="461"/>
      <c r="CA55" s="4"/>
    </row>
    <row r="56" spans="23:79" ht="28.5">
      <c r="W56" s="463"/>
      <c r="X56" s="421" t="s">
        <v>200</v>
      </c>
      <c r="Y56" s="422" t="s">
        <v>201</v>
      </c>
      <c r="Z56" s="481"/>
      <c r="AA56" s="481"/>
      <c r="AB56" s="481"/>
      <c r="AC56" s="481"/>
      <c r="AD56" s="481"/>
      <c r="AE56" s="481"/>
      <c r="AF56" s="481"/>
      <c r="AG56" s="481"/>
      <c r="AH56" s="481"/>
      <c r="AI56" s="481"/>
      <c r="AJ56" s="481"/>
      <c r="AK56" s="481"/>
      <c r="AL56" s="481"/>
      <c r="AM56" s="481"/>
      <c r="AN56" s="481"/>
      <c r="AO56" s="481"/>
      <c r="AP56" s="832"/>
      <c r="AQ56" s="80">
        <f t="shared" ref="AQ56:BE56" si="40">AQ12/$AP12-1</f>
        <v>4.3535750591793931E-2</v>
      </c>
      <c r="AR56" s="80">
        <f t="shared" si="40"/>
        <v>-8.1928941445475023E-2</v>
      </c>
      <c r="AS56" s="80">
        <f t="shared" si="40"/>
        <v>-0.33397071046054783</v>
      </c>
      <c r="AT56" s="80">
        <f t="shared" si="40"/>
        <v>-0.53070774507051344</v>
      </c>
      <c r="AU56" s="80">
        <f t="shared" si="40"/>
        <v>-0.50720510170699007</v>
      </c>
      <c r="AV56" s="80">
        <f t="shared" si="40"/>
        <v>-0.56450268515797997</v>
      </c>
      <c r="AW56" s="80">
        <f t="shared" si="40"/>
        <v>-0.60150896742643623</v>
      </c>
      <c r="AX56" s="80">
        <f t="shared" si="40"/>
        <v>-0.61963057555415579</v>
      </c>
      <c r="AY56" s="80">
        <f t="shared" si="40"/>
        <v>-0.61019503315666745</v>
      </c>
      <c r="AZ56" s="80">
        <f t="shared" si="40"/>
        <v>-0.61637831692469336</v>
      </c>
      <c r="BA56" s="80">
        <f t="shared" si="40"/>
        <v>-0.60858266235826586</v>
      </c>
      <c r="BB56" s="80">
        <f t="shared" si="40"/>
        <v>-0.59271676236711235</v>
      </c>
      <c r="BC56" s="80">
        <f t="shared" si="40"/>
        <v>-0.59565750177782062</v>
      </c>
      <c r="BD56" s="80" t="e">
        <f t="shared" si="40"/>
        <v>#REF!</v>
      </c>
      <c r="BE56" s="80" t="e">
        <f t="shared" si="40"/>
        <v>#REF!</v>
      </c>
      <c r="BF56" s="81"/>
      <c r="BG56" s="81"/>
      <c r="BH56" s="4"/>
      <c r="BI56" s="81"/>
      <c r="BL56" s="459"/>
      <c r="BM56" s="460"/>
      <c r="BN56" s="461"/>
      <c r="BO56" s="461"/>
      <c r="BP56" s="461"/>
      <c r="BQ56" s="461"/>
      <c r="BR56" s="461"/>
      <c r="BS56" s="461"/>
      <c r="BT56" s="461"/>
      <c r="BU56" s="461"/>
      <c r="BV56" s="461"/>
      <c r="BW56" s="461"/>
      <c r="BX56" s="461"/>
      <c r="BY56" s="461"/>
      <c r="BZ56" s="461"/>
      <c r="CA56" s="4"/>
    </row>
    <row r="57" spans="23:79" ht="18.75" customHeight="1">
      <c r="W57" s="463"/>
      <c r="X57" s="423" t="s">
        <v>202</v>
      </c>
      <c r="Y57" s="406">
        <v>22800</v>
      </c>
      <c r="Z57" s="481"/>
      <c r="AA57" s="481"/>
      <c r="AB57" s="481"/>
      <c r="AC57" s="481"/>
      <c r="AD57" s="481"/>
      <c r="AE57" s="481"/>
      <c r="AF57" s="481"/>
      <c r="AG57" s="481"/>
      <c r="AH57" s="481"/>
      <c r="AI57" s="481"/>
      <c r="AJ57" s="481"/>
      <c r="AK57" s="481"/>
      <c r="AL57" s="481"/>
      <c r="AM57" s="481"/>
      <c r="AN57" s="481"/>
      <c r="AO57" s="481"/>
      <c r="AP57" s="832"/>
      <c r="AQ57" s="80">
        <f t="shared" ref="AQ57:BE57" si="41">AQ13/$AP13-1</f>
        <v>3.4810148218546999E-2</v>
      </c>
      <c r="AR57" s="80">
        <f t="shared" si="41"/>
        <v>-6.3240530351367785E-2</v>
      </c>
      <c r="AS57" s="80">
        <f t="shared" si="41"/>
        <v>-0.1733300179997308</v>
      </c>
      <c r="AT57" s="80">
        <f t="shared" si="41"/>
        <v>-0.51580638831159886</v>
      </c>
      <c r="AU57" s="80">
        <f t="shared" si="41"/>
        <v>-0.52031098955790833</v>
      </c>
      <c r="AV57" s="80">
        <f t="shared" si="41"/>
        <v>-0.55518704301239941</v>
      </c>
      <c r="AW57" s="80">
        <f t="shared" si="41"/>
        <v>-0.55777944878903707</v>
      </c>
      <c r="AX57" s="80">
        <f t="shared" si="41"/>
        <v>-0.58404702507090533</v>
      </c>
      <c r="AY57" s="80">
        <f t="shared" si="41"/>
        <v>-0.59131911205620935</v>
      </c>
      <c r="AZ57" s="80">
        <f t="shared" si="41"/>
        <v>-0.57397388132431137</v>
      </c>
      <c r="BA57" s="80">
        <f t="shared" si="41"/>
        <v>-0.55720730700081056</v>
      </c>
      <c r="BB57" s="80">
        <f t="shared" si="41"/>
        <v>-0.57490667816628782</v>
      </c>
      <c r="BC57" s="80">
        <f t="shared" si="41"/>
        <v>-0.58028711362433483</v>
      </c>
      <c r="BD57" s="80" t="e">
        <f t="shared" si="41"/>
        <v>#REF!</v>
      </c>
      <c r="BE57" s="80" t="e">
        <f t="shared" si="41"/>
        <v>#REF!</v>
      </c>
      <c r="BF57" s="81"/>
      <c r="BG57" s="81"/>
      <c r="BH57" s="4"/>
      <c r="BI57" s="81"/>
      <c r="BL57" s="295"/>
      <c r="BM57" s="465"/>
      <c r="BN57" s="435"/>
      <c r="BO57" s="466"/>
      <c r="BP57" s="466"/>
      <c r="BQ57" s="466"/>
      <c r="BR57" s="466"/>
      <c r="BS57" s="466"/>
      <c r="BT57" s="461"/>
      <c r="BU57" s="461"/>
      <c r="BV57" s="461"/>
      <c r="BW57" s="461"/>
      <c r="BX57" s="461"/>
      <c r="BY57" s="461"/>
      <c r="BZ57" s="461"/>
      <c r="CA57" s="4"/>
    </row>
    <row r="58" spans="23:79" ht="18.75" customHeight="1" thickBot="1">
      <c r="W58" s="467"/>
      <c r="X58" s="425" t="s">
        <v>203</v>
      </c>
      <c r="Y58" s="406">
        <v>17200</v>
      </c>
      <c r="Z58" s="482"/>
      <c r="AA58" s="482"/>
      <c r="AB58" s="482"/>
      <c r="AC58" s="482"/>
      <c r="AD58" s="482"/>
      <c r="AE58" s="482"/>
      <c r="AF58" s="482"/>
      <c r="AG58" s="482"/>
      <c r="AH58" s="482"/>
      <c r="AI58" s="482"/>
      <c r="AJ58" s="482"/>
      <c r="AK58" s="482"/>
      <c r="AL58" s="482"/>
      <c r="AM58" s="482"/>
      <c r="AN58" s="482"/>
      <c r="AO58" s="482"/>
      <c r="AP58" s="833"/>
      <c r="AQ58" s="471">
        <f t="shared" ref="AQ58:BE58" si="42">AQ14/$AP14-1</f>
        <v>-4.7860599852782792E-2</v>
      </c>
      <c r="AR58" s="471">
        <f t="shared" si="42"/>
        <v>7.8168529141559695E-2</v>
      </c>
      <c r="AS58" s="470">
        <f t="shared" si="42"/>
        <v>6.3101241351533055E-3</v>
      </c>
      <c r="AT58" s="471">
        <f t="shared" si="42"/>
        <v>-7.9902902925055974E-2</v>
      </c>
      <c r="AU58" s="471">
        <f t="shared" si="42"/>
        <v>4.6195776949533141E-2</v>
      </c>
      <c r="AV58" s="471">
        <f t="shared" si="42"/>
        <v>0.22328972439760575</v>
      </c>
      <c r="AW58" s="471">
        <f t="shared" si="42"/>
        <v>2.7246111053236488E-2</v>
      </c>
      <c r="AX58" s="471">
        <f t="shared" si="42"/>
        <v>9.8851290009758452E-2</v>
      </c>
      <c r="AY58" s="471">
        <f t="shared" si="42"/>
        <v>-0.23705434360720523</v>
      </c>
      <c r="AZ58" s="471">
        <f t="shared" si="42"/>
        <v>-0.61200609469852629</v>
      </c>
      <c r="BA58" s="471">
        <f t="shared" si="42"/>
        <v>-0.56892535061429195</v>
      </c>
      <c r="BB58" s="471">
        <f t="shared" si="42"/>
        <v>-0.69439478923548714</v>
      </c>
      <c r="BC58" s="471">
        <f t="shared" si="42"/>
        <v>-0.8080540993112284</v>
      </c>
      <c r="BD58" s="471" t="e">
        <f t="shared" si="42"/>
        <v>#REF!</v>
      </c>
      <c r="BE58" s="471" t="e">
        <f t="shared" si="42"/>
        <v>#REF!</v>
      </c>
      <c r="BF58" s="81"/>
      <c r="BG58" s="81"/>
      <c r="BH58" s="4"/>
      <c r="BI58" s="81"/>
      <c r="BL58" s="295"/>
      <c r="BM58" s="465"/>
      <c r="BN58" s="435"/>
      <c r="BO58" s="466"/>
      <c r="BP58" s="466"/>
      <c r="BQ58" s="466"/>
      <c r="BR58" s="466"/>
      <c r="BS58" s="466"/>
      <c r="BT58" s="461"/>
      <c r="BU58" s="461"/>
      <c r="BV58" s="461"/>
      <c r="BW58" s="461"/>
      <c r="BX58" s="461"/>
      <c r="BY58" s="461"/>
      <c r="BZ58" s="461"/>
      <c r="CA58" s="4"/>
    </row>
    <row r="59" spans="23:79" ht="23.25" customHeight="1" thickTop="1">
      <c r="W59" s="472" t="s">
        <v>207</v>
      </c>
      <c r="X59" s="473"/>
      <c r="Y59" s="474"/>
      <c r="Z59" s="483"/>
      <c r="AA59" s="483"/>
      <c r="AB59" s="483"/>
      <c r="AC59" s="483"/>
      <c r="AD59" s="483"/>
      <c r="AE59" s="483"/>
      <c r="AF59" s="483"/>
      <c r="AG59" s="483"/>
      <c r="AH59" s="483"/>
      <c r="AI59" s="483"/>
      <c r="AJ59" s="483"/>
      <c r="AK59" s="483"/>
      <c r="AL59" s="483"/>
      <c r="AM59" s="483"/>
      <c r="AN59" s="483"/>
      <c r="AO59" s="483"/>
      <c r="AP59" s="834"/>
      <c r="AQ59" s="476">
        <f t="shared" ref="AQ59:BE59" si="43">AQ15/$AP15-1</f>
        <v>-1.5651781473595916E-2</v>
      </c>
      <c r="AR59" s="476">
        <f t="shared" si="43"/>
        <v>1.0331075235216369E-2</v>
      </c>
      <c r="AS59" s="476">
        <f t="shared" si="43"/>
        <v>-4.1993094812780796E-2</v>
      </c>
      <c r="AT59" s="476">
        <f t="shared" si="43"/>
        <v>-9.4817862210654802E-2</v>
      </c>
      <c r="AU59" s="476">
        <f t="shared" si="43"/>
        <v>-5.5693977371937931E-2</v>
      </c>
      <c r="AV59" s="476">
        <f t="shared" si="43"/>
        <v>-1.8812790757384734E-2</v>
      </c>
      <c r="AW59" s="476">
        <f t="shared" si="43"/>
        <v>1.2096978896101174E-2</v>
      </c>
      <c r="AX59" s="476">
        <f t="shared" si="43"/>
        <v>2.0406209399373099E-2</v>
      </c>
      <c r="AY59" s="476">
        <f t="shared" si="43"/>
        <v>-1.4373805169402787E-2</v>
      </c>
      <c r="AZ59" s="476">
        <f t="shared" si="43"/>
        <v>-4.2344922091521409E-2</v>
      </c>
      <c r="BA59" s="476">
        <f t="shared" si="43"/>
        <v>-5.372594858938351E-2</v>
      </c>
      <c r="BB59" s="476">
        <f t="shared" si="43"/>
        <v>-6.5944768849022228E-2</v>
      </c>
      <c r="BC59" s="476">
        <f t="shared" si="43"/>
        <v>-9.9847769063961533E-2</v>
      </c>
      <c r="BD59" s="476" t="e">
        <f t="shared" si="43"/>
        <v>#REF!</v>
      </c>
      <c r="BE59" s="476" t="e">
        <f t="shared" si="43"/>
        <v>#REF!</v>
      </c>
      <c r="BF59" s="81"/>
      <c r="BG59" s="81"/>
      <c r="BH59" s="81"/>
      <c r="BI59" s="81"/>
      <c r="BL59" s="295"/>
      <c r="BM59" s="465"/>
      <c r="BN59" s="435"/>
      <c r="BO59" s="466"/>
      <c r="BP59" s="466"/>
      <c r="BQ59" s="466"/>
      <c r="BR59" s="466"/>
      <c r="BS59" s="466"/>
      <c r="BT59" s="461"/>
      <c r="BU59" s="461"/>
      <c r="BV59" s="461"/>
      <c r="BW59" s="461"/>
      <c r="BX59" s="461"/>
      <c r="BY59" s="461"/>
      <c r="BZ59" s="461"/>
      <c r="CA59" s="4"/>
    </row>
    <row r="60" spans="23:79" ht="15.75">
      <c r="W60" s="484"/>
      <c r="Y60" s="434"/>
      <c r="Z60" s="485"/>
      <c r="AA60" s="81"/>
      <c r="AB60" s="81"/>
      <c r="AC60" s="81"/>
      <c r="AD60" s="81"/>
      <c r="AE60" s="81"/>
      <c r="AF60" s="81"/>
      <c r="AG60" s="81"/>
      <c r="AH60" s="81"/>
      <c r="AI60" s="81"/>
      <c r="AJ60" s="81"/>
      <c r="AK60" s="81"/>
      <c r="BF60" s="81"/>
      <c r="BG60" s="81"/>
      <c r="BH60" s="81"/>
      <c r="BI60" s="81"/>
      <c r="BL60" s="459"/>
      <c r="BM60" s="460"/>
      <c r="BN60" s="435"/>
      <c r="BO60" s="466"/>
      <c r="BP60" s="466"/>
      <c r="BQ60" s="466"/>
      <c r="BR60" s="466"/>
      <c r="BS60" s="466"/>
      <c r="BT60" s="461"/>
      <c r="BU60" s="461"/>
      <c r="BV60" s="461"/>
      <c r="BW60" s="461"/>
      <c r="BX60" s="461"/>
      <c r="BY60" s="461"/>
      <c r="BZ60" s="461"/>
      <c r="CA60" s="4"/>
    </row>
    <row r="61" spans="23:79" ht="21.75" customHeight="1">
      <c r="W61" s="75" t="s">
        <v>210</v>
      </c>
      <c r="Y61" s="440"/>
      <c r="BL61" s="4"/>
      <c r="BM61" s="4"/>
      <c r="BN61" s="4"/>
      <c r="BO61" s="4"/>
      <c r="BP61" s="4"/>
      <c r="BQ61" s="4"/>
      <c r="BR61" s="4"/>
      <c r="BS61" s="4"/>
      <c r="BT61" s="4"/>
      <c r="BU61" s="4"/>
      <c r="BV61" s="4"/>
      <c r="BW61" s="4"/>
      <c r="BX61" s="4"/>
      <c r="BY61" s="4"/>
      <c r="BZ61" s="4"/>
      <c r="CA61" s="4"/>
    </row>
    <row r="62" spans="23:79">
      <c r="W62" s="441" t="s">
        <v>206</v>
      </c>
      <c r="X62" s="442"/>
      <c r="Y62" s="443" t="s">
        <v>0</v>
      </c>
      <c r="Z62" s="444"/>
      <c r="AA62" s="10">
        <v>1990</v>
      </c>
      <c r="AB62" s="10">
        <f t="shared" ref="AB62:BB62" si="44">AA62+1</f>
        <v>1991</v>
      </c>
      <c r="AC62" s="10">
        <f t="shared" si="44"/>
        <v>1992</v>
      </c>
      <c r="AD62" s="10">
        <f t="shared" si="44"/>
        <v>1993</v>
      </c>
      <c r="AE62" s="10">
        <f t="shared" si="44"/>
        <v>1994</v>
      </c>
      <c r="AF62" s="10">
        <f t="shared" si="44"/>
        <v>1995</v>
      </c>
      <c r="AG62" s="10">
        <f t="shared" si="44"/>
        <v>1996</v>
      </c>
      <c r="AH62" s="10">
        <f t="shared" si="44"/>
        <v>1997</v>
      </c>
      <c r="AI62" s="10">
        <f t="shared" si="44"/>
        <v>1998</v>
      </c>
      <c r="AJ62" s="445">
        <f t="shared" si="44"/>
        <v>1999</v>
      </c>
      <c r="AK62" s="445">
        <f t="shared" si="44"/>
        <v>2000</v>
      </c>
      <c r="AL62" s="445">
        <f t="shared" si="44"/>
        <v>2001</v>
      </c>
      <c r="AM62" s="445">
        <f t="shared" si="44"/>
        <v>2002</v>
      </c>
      <c r="AN62" s="10">
        <f t="shared" si="44"/>
        <v>2003</v>
      </c>
      <c r="AO62" s="10">
        <f t="shared" si="44"/>
        <v>2004</v>
      </c>
      <c r="AP62" s="10">
        <f t="shared" si="44"/>
        <v>2005</v>
      </c>
      <c r="AQ62" s="10">
        <f t="shared" si="44"/>
        <v>2006</v>
      </c>
      <c r="AR62" s="10">
        <f t="shared" si="44"/>
        <v>2007</v>
      </c>
      <c r="AS62" s="446">
        <f t="shared" si="44"/>
        <v>2008</v>
      </c>
      <c r="AT62" s="10">
        <f t="shared" si="44"/>
        <v>2009</v>
      </c>
      <c r="AU62" s="446">
        <f t="shared" si="44"/>
        <v>2010</v>
      </c>
      <c r="AV62" s="445">
        <f t="shared" si="44"/>
        <v>2011</v>
      </c>
      <c r="AW62" s="10">
        <f t="shared" si="44"/>
        <v>2012</v>
      </c>
      <c r="AX62" s="10">
        <f t="shared" si="44"/>
        <v>2013</v>
      </c>
      <c r="AY62" s="10">
        <f t="shared" si="44"/>
        <v>2014</v>
      </c>
      <c r="AZ62" s="10">
        <f t="shared" si="44"/>
        <v>2015</v>
      </c>
      <c r="BA62" s="10">
        <f>AZ62+1</f>
        <v>2016</v>
      </c>
      <c r="BB62" s="10">
        <f t="shared" si="44"/>
        <v>2017</v>
      </c>
      <c r="BC62" s="10">
        <f>BB62+1</f>
        <v>2018</v>
      </c>
      <c r="BD62" s="10">
        <f>BC62+1</f>
        <v>2019</v>
      </c>
      <c r="BE62" s="10">
        <f>BD62+1</f>
        <v>2020</v>
      </c>
      <c r="BL62" s="4"/>
      <c r="BM62" s="4"/>
      <c r="BN62" s="4"/>
      <c r="BO62" s="4"/>
      <c r="BP62" s="4"/>
      <c r="BQ62" s="4"/>
      <c r="BR62" s="4"/>
      <c r="BS62" s="4"/>
      <c r="BT62" s="4"/>
      <c r="BU62" s="4"/>
      <c r="BV62" s="4"/>
      <c r="BW62" s="4"/>
      <c r="BX62" s="4"/>
      <c r="BY62" s="4"/>
      <c r="BZ62" s="4"/>
      <c r="CA62" s="4"/>
    </row>
    <row r="63" spans="23:79" ht="18.75">
      <c r="W63" s="449" t="s">
        <v>192</v>
      </c>
      <c r="X63" s="405"/>
      <c r="Y63" s="404">
        <v>1</v>
      </c>
      <c r="Z63" s="481"/>
      <c r="AA63" s="481"/>
      <c r="AB63" s="486"/>
      <c r="AC63" s="486"/>
      <c r="AD63" s="486"/>
      <c r="AE63" s="486"/>
      <c r="AF63" s="486"/>
      <c r="AG63" s="486"/>
      <c r="AH63" s="486"/>
      <c r="AI63" s="486"/>
      <c r="AJ63" s="486"/>
      <c r="AK63" s="486"/>
      <c r="AL63" s="486"/>
      <c r="AM63" s="486"/>
      <c r="AN63" s="486"/>
      <c r="AO63" s="486"/>
      <c r="AP63" s="486"/>
      <c r="AQ63" s="486"/>
      <c r="AR63" s="486"/>
      <c r="AS63" s="486"/>
      <c r="AT63" s="486"/>
      <c r="AU63" s="486"/>
      <c r="AV63" s="486"/>
      <c r="AW63" s="486"/>
      <c r="AX63" s="481"/>
      <c r="AY63" s="80">
        <f t="shared" ref="AY63:BE73" si="45">AY5/$AX5-1</f>
        <v>-3.8167161556183937E-2</v>
      </c>
      <c r="AZ63" s="80">
        <f t="shared" si="45"/>
        <v>-6.8870832699965967E-2</v>
      </c>
      <c r="BA63" s="80">
        <f t="shared" si="45"/>
        <v>-8.2830490758782349E-2</v>
      </c>
      <c r="BB63" s="80">
        <f t="shared" si="45"/>
        <v>-9.7101815133570968E-2</v>
      </c>
      <c r="BC63" s="80">
        <f t="shared" si="45"/>
        <v>-0.1352393559434697</v>
      </c>
      <c r="BD63" s="80" t="e">
        <f t="shared" si="45"/>
        <v>#REF!</v>
      </c>
      <c r="BE63" s="80" t="e">
        <f t="shared" si="45"/>
        <v>#REF!</v>
      </c>
      <c r="BL63" s="4"/>
      <c r="BM63" s="4"/>
      <c r="BN63" s="4"/>
      <c r="BO63" s="461"/>
      <c r="BP63" s="461"/>
      <c r="BQ63" s="461"/>
      <c r="BR63" s="461"/>
      <c r="BS63" s="461"/>
      <c r="BT63" s="461"/>
      <c r="BU63" s="461"/>
      <c r="BV63" s="461"/>
      <c r="BW63" s="461"/>
      <c r="BX63" s="461"/>
      <c r="BY63" s="461"/>
      <c r="BZ63" s="461"/>
      <c r="CA63" s="4"/>
    </row>
    <row r="64" spans="23:79" ht="15.75">
      <c r="W64" s="451"/>
      <c r="X64" s="411" t="s">
        <v>193</v>
      </c>
      <c r="Y64" s="404">
        <v>1</v>
      </c>
      <c r="Z64" s="481"/>
      <c r="AA64" s="481"/>
      <c r="AB64" s="486"/>
      <c r="AC64" s="486"/>
      <c r="AD64" s="486"/>
      <c r="AE64" s="486"/>
      <c r="AF64" s="486"/>
      <c r="AG64" s="486"/>
      <c r="AH64" s="486"/>
      <c r="AI64" s="486"/>
      <c r="AJ64" s="486"/>
      <c r="AK64" s="486"/>
      <c r="AL64" s="486"/>
      <c r="AM64" s="486"/>
      <c r="AN64" s="486"/>
      <c r="AO64" s="486"/>
      <c r="AP64" s="486"/>
      <c r="AQ64" s="486"/>
      <c r="AR64" s="486"/>
      <c r="AS64" s="486"/>
      <c r="AT64" s="486"/>
      <c r="AU64" s="486"/>
      <c r="AV64" s="486"/>
      <c r="AW64" s="486"/>
      <c r="AX64" s="481"/>
      <c r="AY64" s="80">
        <f t="shared" si="45"/>
        <v>-3.9406612417782538E-2</v>
      </c>
      <c r="AZ64" s="80">
        <f t="shared" si="45"/>
        <v>-7.1202595538880975E-2</v>
      </c>
      <c r="BA64" s="80">
        <f t="shared" si="45"/>
        <v>-8.5844470230716841E-2</v>
      </c>
      <c r="BB64" s="80">
        <f t="shared" si="45"/>
        <v>-0.10124217761557164</v>
      </c>
      <c r="BC64" s="80">
        <f t="shared" si="45"/>
        <v>-0.14172080549105426</v>
      </c>
      <c r="BD64" s="80" t="e">
        <f t="shared" si="45"/>
        <v>#REF!</v>
      </c>
      <c r="BE64" s="80" t="e">
        <f t="shared" si="45"/>
        <v>#REF!</v>
      </c>
      <c r="BL64" s="4"/>
      <c r="BM64" s="4"/>
      <c r="BN64" s="4"/>
      <c r="BO64" s="461"/>
      <c r="BP64" s="461"/>
      <c r="BQ64" s="461"/>
      <c r="BR64" s="461"/>
      <c r="BS64" s="461"/>
      <c r="BT64" s="461"/>
      <c r="BU64" s="461"/>
      <c r="BV64" s="461"/>
      <c r="BW64" s="461"/>
      <c r="BX64" s="461"/>
      <c r="BY64" s="461"/>
      <c r="BZ64" s="461"/>
      <c r="CA64" s="4"/>
    </row>
    <row r="65" spans="23:79" ht="15.75">
      <c r="W65" s="454"/>
      <c r="X65" s="414" t="s">
        <v>194</v>
      </c>
      <c r="Y65" s="404">
        <v>1</v>
      </c>
      <c r="Z65" s="481"/>
      <c r="AA65" s="481"/>
      <c r="AB65" s="486"/>
      <c r="AC65" s="486"/>
      <c r="AD65" s="486"/>
      <c r="AE65" s="486"/>
      <c r="AF65" s="486"/>
      <c r="AG65" s="486"/>
      <c r="AH65" s="486"/>
      <c r="AI65" s="486"/>
      <c r="AJ65" s="486"/>
      <c r="AK65" s="486"/>
      <c r="AL65" s="486"/>
      <c r="AM65" s="486"/>
      <c r="AN65" s="486"/>
      <c r="AO65" s="486"/>
      <c r="AP65" s="486"/>
      <c r="AQ65" s="486"/>
      <c r="AR65" s="486"/>
      <c r="AS65" s="486"/>
      <c r="AT65" s="486"/>
      <c r="AU65" s="486"/>
      <c r="AV65" s="486"/>
      <c r="AW65" s="486"/>
      <c r="AX65" s="481"/>
      <c r="AY65" s="80">
        <f t="shared" si="45"/>
        <v>-1.9517493124293961E-2</v>
      </c>
      <c r="AZ65" s="80">
        <f t="shared" si="45"/>
        <v>-3.378545323483495E-2</v>
      </c>
      <c r="BA65" s="80">
        <f t="shared" si="45"/>
        <v>-3.7479989537938851E-2</v>
      </c>
      <c r="BB65" s="80">
        <f t="shared" si="45"/>
        <v>-3.480294563457309E-2</v>
      </c>
      <c r="BC65" s="80">
        <f t="shared" si="45"/>
        <v>-3.7714807963749486E-2</v>
      </c>
      <c r="BD65" s="80" t="e">
        <f t="shared" si="45"/>
        <v>#REF!</v>
      </c>
      <c r="BE65" s="80" t="e">
        <f t="shared" si="45"/>
        <v>#REF!</v>
      </c>
      <c r="BL65" s="4"/>
      <c r="BM65" s="4"/>
      <c r="BN65" s="4"/>
      <c r="BO65" s="461"/>
      <c r="BP65" s="461"/>
      <c r="BQ65" s="461"/>
      <c r="BR65" s="461"/>
      <c r="BS65" s="461"/>
      <c r="BT65" s="461"/>
      <c r="BU65" s="461"/>
      <c r="BV65" s="461"/>
      <c r="BW65" s="461"/>
      <c r="BX65" s="461"/>
      <c r="BY65" s="461"/>
      <c r="BZ65" s="461"/>
      <c r="CA65" s="4"/>
    </row>
    <row r="66" spans="23:79" ht="18.75">
      <c r="W66" s="457" t="s">
        <v>195</v>
      </c>
      <c r="X66" s="405"/>
      <c r="Y66" s="404">
        <v>25</v>
      </c>
      <c r="Z66" s="481"/>
      <c r="AA66" s="481"/>
      <c r="AB66" s="486"/>
      <c r="AC66" s="486"/>
      <c r="AD66" s="486"/>
      <c r="AE66" s="486"/>
      <c r="AF66" s="486"/>
      <c r="AG66" s="486"/>
      <c r="AH66" s="486"/>
      <c r="AI66" s="486"/>
      <c r="AJ66" s="486"/>
      <c r="AK66" s="486"/>
      <c r="AL66" s="486"/>
      <c r="AM66" s="486"/>
      <c r="AN66" s="486"/>
      <c r="AO66" s="486"/>
      <c r="AP66" s="486"/>
      <c r="AQ66" s="486"/>
      <c r="AR66" s="486"/>
      <c r="AS66" s="486"/>
      <c r="AT66" s="486"/>
      <c r="AU66" s="486"/>
      <c r="AV66" s="486"/>
      <c r="AW66" s="486"/>
      <c r="AX66" s="832"/>
      <c r="AY66" s="80">
        <f t="shared" si="45"/>
        <v>-1.9613636452508465E-2</v>
      </c>
      <c r="AZ66" s="80">
        <f t="shared" si="45"/>
        <v>-4.5140940697704135E-2</v>
      </c>
      <c r="BA66" s="80">
        <f t="shared" si="45"/>
        <v>-5.5251222855965176E-2</v>
      </c>
      <c r="BB66" s="80">
        <f t="shared" si="45"/>
        <v>-6.9793802382053904E-2</v>
      </c>
      <c r="BC66" s="80">
        <f t="shared" si="45"/>
        <v>-8.0252077806136302E-2</v>
      </c>
      <c r="BD66" s="80" t="e">
        <f t="shared" si="45"/>
        <v>#REF!</v>
      </c>
      <c r="BE66" s="80" t="e">
        <f t="shared" si="45"/>
        <v>#REF!</v>
      </c>
      <c r="BL66" s="4"/>
      <c r="BM66" s="4"/>
      <c r="BN66" s="4"/>
      <c r="BO66" s="461"/>
      <c r="BP66" s="461"/>
      <c r="BQ66" s="461"/>
      <c r="BR66" s="461"/>
      <c r="BS66" s="461"/>
      <c r="BT66" s="461"/>
      <c r="BU66" s="461"/>
      <c r="BV66" s="461"/>
      <c r="BW66" s="461"/>
      <c r="BX66" s="461"/>
      <c r="BY66" s="461"/>
      <c r="BZ66" s="461"/>
      <c r="CA66" s="4"/>
    </row>
    <row r="67" spans="23:79" ht="18.75">
      <c r="W67" s="457" t="s">
        <v>196</v>
      </c>
      <c r="X67" s="405"/>
      <c r="Y67" s="404">
        <v>298</v>
      </c>
      <c r="Z67" s="481"/>
      <c r="AA67" s="481"/>
      <c r="AB67" s="486"/>
      <c r="AC67" s="486"/>
      <c r="AD67" s="486"/>
      <c r="AE67" s="486"/>
      <c r="AF67" s="486"/>
      <c r="AG67" s="486"/>
      <c r="AH67" s="486"/>
      <c r="AI67" s="486"/>
      <c r="AJ67" s="486"/>
      <c r="AK67" s="486"/>
      <c r="AL67" s="486"/>
      <c r="AM67" s="486"/>
      <c r="AN67" s="486"/>
      <c r="AO67" s="486"/>
      <c r="AP67" s="486"/>
      <c r="AQ67" s="486"/>
      <c r="AR67" s="486"/>
      <c r="AS67" s="486"/>
      <c r="AT67" s="486"/>
      <c r="AU67" s="486"/>
      <c r="AV67" s="486"/>
      <c r="AW67" s="486"/>
      <c r="AX67" s="832"/>
      <c r="AY67" s="80">
        <f t="shared" si="45"/>
        <v>-1.7958260406707338E-2</v>
      </c>
      <c r="AZ67" s="80">
        <f t="shared" si="45"/>
        <v>-3.416732929216526E-2</v>
      </c>
      <c r="BA67" s="80">
        <f t="shared" si="45"/>
        <v>-5.9239974912052684E-2</v>
      </c>
      <c r="BB67" s="80">
        <f t="shared" si="45"/>
        <v>-4.9850885404746137E-2</v>
      </c>
      <c r="BC67" s="80">
        <f t="shared" si="45"/>
        <v>-6.2140588884130321E-2</v>
      </c>
      <c r="BD67" s="80" t="e">
        <f t="shared" si="45"/>
        <v>#REF!</v>
      </c>
      <c r="BE67" s="80" t="e">
        <f t="shared" si="45"/>
        <v>#REF!</v>
      </c>
      <c r="BL67" s="4"/>
      <c r="BM67" s="4"/>
      <c r="BN67" s="4"/>
      <c r="BO67" s="461"/>
      <c r="BP67" s="461"/>
      <c r="BQ67" s="461"/>
      <c r="BR67" s="461"/>
      <c r="BS67" s="461"/>
      <c r="BT67" s="461"/>
      <c r="BU67" s="461"/>
      <c r="BV67" s="461"/>
      <c r="BW67" s="461"/>
      <c r="BX67" s="461"/>
      <c r="BY67" s="461"/>
      <c r="BZ67" s="461"/>
      <c r="CA67" s="4"/>
    </row>
    <row r="68" spans="23:79" ht="15.75">
      <c r="W68" s="462" t="s">
        <v>197</v>
      </c>
      <c r="X68" s="418"/>
      <c r="Y68" s="404"/>
      <c r="Z68" s="481"/>
      <c r="AA68" s="481"/>
      <c r="AB68" s="486"/>
      <c r="AC68" s="486"/>
      <c r="AD68" s="486"/>
      <c r="AE68" s="486"/>
      <c r="AF68" s="486"/>
      <c r="AG68" s="486"/>
      <c r="AH68" s="486"/>
      <c r="AI68" s="486"/>
      <c r="AJ68" s="486"/>
      <c r="AK68" s="486"/>
      <c r="AL68" s="486"/>
      <c r="AM68" s="486"/>
      <c r="AN68" s="486"/>
      <c r="AO68" s="486"/>
      <c r="AP68" s="486"/>
      <c r="AQ68" s="486"/>
      <c r="AR68" s="486"/>
      <c r="AS68" s="486"/>
      <c r="AT68" s="486"/>
      <c r="AU68" s="486"/>
      <c r="AV68" s="486"/>
      <c r="AW68" s="486"/>
      <c r="AX68" s="832"/>
      <c r="AY68" s="80">
        <f t="shared" si="45"/>
        <v>8.2597182044581441E-2</v>
      </c>
      <c r="AZ68" s="80">
        <f t="shared" si="45"/>
        <v>0.15833956859655718</v>
      </c>
      <c r="BA68" s="80">
        <f t="shared" si="45"/>
        <v>0.24854296755707872</v>
      </c>
      <c r="BB68" s="80">
        <f t="shared" si="45"/>
        <v>0.30426854354874333</v>
      </c>
      <c r="BC68" s="80">
        <f t="shared" si="45"/>
        <v>0.40617562285515296</v>
      </c>
      <c r="BD68" s="80" t="e">
        <f t="shared" si="45"/>
        <v>#REF!</v>
      </c>
      <c r="BE68" s="80" t="e">
        <f t="shared" si="45"/>
        <v>#REF!</v>
      </c>
      <c r="BL68" s="4"/>
      <c r="BM68" s="4"/>
      <c r="BN68" s="4"/>
      <c r="BO68" s="461"/>
      <c r="BP68" s="461"/>
      <c r="BQ68" s="461"/>
      <c r="BR68" s="461"/>
      <c r="BS68" s="461"/>
      <c r="BT68" s="461"/>
      <c r="BU68" s="461"/>
      <c r="BV68" s="461"/>
      <c r="BW68" s="461"/>
      <c r="BX68" s="461"/>
      <c r="BY68" s="461"/>
      <c r="BZ68" s="461"/>
      <c r="CA68" s="4"/>
    </row>
    <row r="69" spans="23:79" ht="28.5">
      <c r="W69" s="463"/>
      <c r="X69" s="421" t="s">
        <v>198</v>
      </c>
      <c r="Y69" s="422" t="s">
        <v>199</v>
      </c>
      <c r="Z69" s="481"/>
      <c r="AA69" s="481"/>
      <c r="AB69" s="486"/>
      <c r="AC69" s="486"/>
      <c r="AD69" s="486"/>
      <c r="AE69" s="486"/>
      <c r="AF69" s="486"/>
      <c r="AG69" s="486"/>
      <c r="AH69" s="486"/>
      <c r="AI69" s="486"/>
      <c r="AJ69" s="486"/>
      <c r="AK69" s="486"/>
      <c r="AL69" s="486"/>
      <c r="AM69" s="486"/>
      <c r="AN69" s="486"/>
      <c r="AO69" s="486"/>
      <c r="AP69" s="486"/>
      <c r="AQ69" s="486"/>
      <c r="AR69" s="486"/>
      <c r="AS69" s="486"/>
      <c r="AT69" s="486"/>
      <c r="AU69" s="486"/>
      <c r="AV69" s="486"/>
      <c r="AW69" s="486"/>
      <c r="AX69" s="832"/>
      <c r="AY69" s="80">
        <f t="shared" si="45"/>
        <v>0.11461299443265105</v>
      </c>
      <c r="AZ69" s="80">
        <f t="shared" si="45"/>
        <v>0.2229874257706792</v>
      </c>
      <c r="BA69" s="80">
        <f t="shared" si="45"/>
        <v>0.32614822866805793</v>
      </c>
      <c r="BB69" s="80">
        <f t="shared" si="45"/>
        <v>0.39829843774352214</v>
      </c>
      <c r="BC69" s="80">
        <f t="shared" si="45"/>
        <v>0.52926932664202053</v>
      </c>
      <c r="BD69" s="80" t="e">
        <f t="shared" si="45"/>
        <v>#REF!</v>
      </c>
      <c r="BE69" s="80" t="e">
        <f t="shared" si="45"/>
        <v>#REF!</v>
      </c>
      <c r="BL69" s="4"/>
      <c r="BM69" s="4"/>
      <c r="BN69" s="4"/>
      <c r="BO69" s="466"/>
      <c r="BP69" s="466"/>
      <c r="BQ69" s="466"/>
      <c r="BR69" s="466"/>
      <c r="BS69" s="466"/>
      <c r="BT69" s="461"/>
      <c r="BU69" s="461"/>
      <c r="BV69" s="461"/>
      <c r="BW69" s="461"/>
      <c r="BX69" s="461"/>
      <c r="BY69" s="461"/>
      <c r="BZ69" s="461"/>
      <c r="CA69" s="4"/>
    </row>
    <row r="70" spans="23:79" ht="28.5">
      <c r="W70" s="463"/>
      <c r="X70" s="421" t="s">
        <v>200</v>
      </c>
      <c r="Y70" s="422" t="s">
        <v>201</v>
      </c>
      <c r="Z70" s="481"/>
      <c r="AA70" s="481"/>
      <c r="AB70" s="486"/>
      <c r="AC70" s="486"/>
      <c r="AD70" s="486"/>
      <c r="AE70" s="486"/>
      <c r="AF70" s="486"/>
      <c r="AG70" s="486"/>
      <c r="AH70" s="486"/>
      <c r="AI70" s="486"/>
      <c r="AJ70" s="486"/>
      <c r="AK70" s="486"/>
      <c r="AL70" s="486"/>
      <c r="AM70" s="486"/>
      <c r="AN70" s="486"/>
      <c r="AO70" s="486"/>
      <c r="AP70" s="486"/>
      <c r="AQ70" s="486"/>
      <c r="AR70" s="486"/>
      <c r="AS70" s="486"/>
      <c r="AT70" s="486"/>
      <c r="AU70" s="486"/>
      <c r="AV70" s="486"/>
      <c r="AW70" s="486"/>
      <c r="AX70" s="832"/>
      <c r="AY70" s="80">
        <f t="shared" si="45"/>
        <v>2.4806258839639828E-2</v>
      </c>
      <c r="AZ70" s="263">
        <f t="shared" si="45"/>
        <v>8.5502630349445496E-3</v>
      </c>
      <c r="BA70" s="80">
        <f t="shared" si="45"/>
        <v>2.9045218899982572E-2</v>
      </c>
      <c r="BB70" s="80">
        <f t="shared" si="45"/>
        <v>7.0757036337118828E-2</v>
      </c>
      <c r="BC70" s="80">
        <f t="shared" si="45"/>
        <v>6.3025764521586591E-2</v>
      </c>
      <c r="BD70" s="80" t="e">
        <f t="shared" si="45"/>
        <v>#REF!</v>
      </c>
      <c r="BE70" s="80" t="e">
        <f t="shared" si="45"/>
        <v>#REF!</v>
      </c>
      <c r="BL70" s="4"/>
      <c r="BM70" s="4"/>
      <c r="BN70" s="4"/>
      <c r="BO70" s="466"/>
      <c r="BP70" s="466"/>
      <c r="BQ70" s="466"/>
      <c r="BR70" s="466"/>
      <c r="BS70" s="466"/>
      <c r="BT70" s="461"/>
      <c r="BU70" s="461"/>
      <c r="BV70" s="461"/>
      <c r="BW70" s="461"/>
      <c r="BX70" s="461"/>
      <c r="BY70" s="461"/>
      <c r="BZ70" s="461"/>
      <c r="CA70" s="4"/>
    </row>
    <row r="71" spans="23:79" ht="18.75" customHeight="1">
      <c r="W71" s="463"/>
      <c r="X71" s="423" t="s">
        <v>202</v>
      </c>
      <c r="Y71" s="406">
        <v>22800</v>
      </c>
      <c r="Z71" s="481"/>
      <c r="AA71" s="481"/>
      <c r="AB71" s="481"/>
      <c r="AC71" s="481"/>
      <c r="AD71" s="481"/>
      <c r="AE71" s="481"/>
      <c r="AF71" s="481"/>
      <c r="AG71" s="481"/>
      <c r="AH71" s="481"/>
      <c r="AI71" s="481"/>
      <c r="AJ71" s="481"/>
      <c r="AK71" s="481"/>
      <c r="AL71" s="481"/>
      <c r="AM71" s="481"/>
      <c r="AN71" s="481"/>
      <c r="AO71" s="481"/>
      <c r="AP71" s="481"/>
      <c r="AQ71" s="481"/>
      <c r="AR71" s="481"/>
      <c r="AS71" s="481"/>
      <c r="AT71" s="481"/>
      <c r="AU71" s="481"/>
      <c r="AV71" s="481"/>
      <c r="AW71" s="481"/>
      <c r="AX71" s="832"/>
      <c r="AY71" s="80">
        <f t="shared" si="45"/>
        <v>-1.7482954621357405E-2</v>
      </c>
      <c r="AZ71" s="80">
        <f t="shared" si="45"/>
        <v>2.4217025370021794E-2</v>
      </c>
      <c r="BA71" s="80">
        <f t="shared" si="45"/>
        <v>6.4525847121708946E-2</v>
      </c>
      <c r="BB71" s="80">
        <f t="shared" si="45"/>
        <v>2.1974471768535064E-2</v>
      </c>
      <c r="BC71" s="80">
        <f t="shared" si="45"/>
        <v>9.0392704781387945E-3</v>
      </c>
      <c r="BD71" s="80" t="e">
        <f t="shared" si="45"/>
        <v>#REF!</v>
      </c>
      <c r="BE71" s="80" t="e">
        <f t="shared" si="45"/>
        <v>#REF!</v>
      </c>
      <c r="BF71" s="81"/>
      <c r="BG71" s="81"/>
      <c r="BH71" s="4"/>
      <c r="BI71" s="81"/>
      <c r="BL71" s="295"/>
      <c r="BM71" s="465"/>
      <c r="BN71" s="435"/>
      <c r="BO71" s="466"/>
      <c r="BP71" s="466"/>
      <c r="BQ71" s="466"/>
      <c r="BR71" s="466"/>
      <c r="BS71" s="466"/>
      <c r="BT71" s="461"/>
      <c r="BU71" s="461"/>
      <c r="BV71" s="461"/>
      <c r="BW71" s="461"/>
      <c r="BX71" s="461"/>
      <c r="BY71" s="461"/>
      <c r="BZ71" s="461"/>
      <c r="CA71" s="4"/>
    </row>
    <row r="72" spans="23:79" ht="18.75" customHeight="1" thickBot="1">
      <c r="W72" s="467"/>
      <c r="X72" s="425" t="s">
        <v>203</v>
      </c>
      <c r="Y72" s="406">
        <v>17200</v>
      </c>
      <c r="Z72" s="482"/>
      <c r="AA72" s="482"/>
      <c r="AB72" s="487"/>
      <c r="AC72" s="487"/>
      <c r="AD72" s="487"/>
      <c r="AE72" s="487"/>
      <c r="AF72" s="487"/>
      <c r="AG72" s="487"/>
      <c r="AH72" s="487"/>
      <c r="AI72" s="487"/>
      <c r="AJ72" s="487"/>
      <c r="AK72" s="487"/>
      <c r="AL72" s="487"/>
      <c r="AM72" s="487"/>
      <c r="AN72" s="487"/>
      <c r="AO72" s="487"/>
      <c r="AP72" s="487"/>
      <c r="AQ72" s="487"/>
      <c r="AR72" s="487"/>
      <c r="AS72" s="487"/>
      <c r="AT72" s="487"/>
      <c r="AU72" s="487"/>
      <c r="AV72" s="487"/>
      <c r="AW72" s="487"/>
      <c r="AX72" s="833"/>
      <c r="AY72" s="471">
        <f t="shared" si="45"/>
        <v>-0.30568798223277382</v>
      </c>
      <c r="AZ72" s="471">
        <f t="shared" si="45"/>
        <v>-0.64690954196538453</v>
      </c>
      <c r="BA72" s="471">
        <f t="shared" si="45"/>
        <v>-0.60770428782780983</v>
      </c>
      <c r="BB72" s="471">
        <f t="shared" si="45"/>
        <v>-0.72188665241335892</v>
      </c>
      <c r="BC72" s="471">
        <f t="shared" si="45"/>
        <v>-0.82532131287112831</v>
      </c>
      <c r="BD72" s="471" t="e">
        <f t="shared" si="45"/>
        <v>#REF!</v>
      </c>
      <c r="BE72" s="471" t="e">
        <f t="shared" si="45"/>
        <v>#REF!</v>
      </c>
      <c r="BF72" s="81"/>
      <c r="BG72" s="81"/>
      <c r="BH72" s="4"/>
      <c r="BI72" s="81"/>
      <c r="BL72" s="295"/>
      <c r="BM72" s="465"/>
      <c r="BN72" s="435"/>
      <c r="BO72" s="466"/>
      <c r="BP72" s="466"/>
      <c r="BQ72" s="466"/>
      <c r="BR72" s="466"/>
      <c r="BS72" s="466"/>
      <c r="BT72" s="461"/>
      <c r="BU72" s="461"/>
      <c r="BV72" s="461"/>
      <c r="BW72" s="461"/>
      <c r="BX72" s="461"/>
      <c r="BY72" s="461"/>
      <c r="BZ72" s="461"/>
      <c r="CA72" s="4"/>
    </row>
    <row r="73" spans="23:79" ht="21.75" customHeight="1" thickTop="1">
      <c r="W73" s="472" t="s">
        <v>207</v>
      </c>
      <c r="X73" s="473"/>
      <c r="Y73" s="474"/>
      <c r="Z73" s="483"/>
      <c r="AA73" s="483"/>
      <c r="AB73" s="488"/>
      <c r="AC73" s="488"/>
      <c r="AD73" s="488"/>
      <c r="AE73" s="488"/>
      <c r="AF73" s="488"/>
      <c r="AG73" s="488"/>
      <c r="AH73" s="488"/>
      <c r="AI73" s="488"/>
      <c r="AJ73" s="488"/>
      <c r="AK73" s="488"/>
      <c r="AL73" s="488"/>
      <c r="AM73" s="488"/>
      <c r="AN73" s="488"/>
      <c r="AO73" s="488"/>
      <c r="AP73" s="488"/>
      <c r="AQ73" s="488"/>
      <c r="AR73" s="488"/>
      <c r="AS73" s="488"/>
      <c r="AT73" s="488"/>
      <c r="AU73" s="488"/>
      <c r="AV73" s="488"/>
      <c r="AW73" s="488"/>
      <c r="AX73" s="834"/>
      <c r="AY73" s="476">
        <f t="shared" si="45"/>
        <v>-3.40844795419738E-2</v>
      </c>
      <c r="AZ73" s="476">
        <f t="shared" si="45"/>
        <v>-6.149622661335119E-2</v>
      </c>
      <c r="BA73" s="476">
        <f t="shared" si="45"/>
        <v>-7.2649653937711722E-2</v>
      </c>
      <c r="BB73" s="476">
        <f t="shared" si="45"/>
        <v>-8.4624120720730334E-2</v>
      </c>
      <c r="BC73" s="476">
        <f t="shared" si="45"/>
        <v>-0.11784912455022989</v>
      </c>
      <c r="BD73" s="476" t="e">
        <f t="shared" si="45"/>
        <v>#REF!</v>
      </c>
      <c r="BE73" s="476" t="e">
        <f t="shared" si="45"/>
        <v>#REF!</v>
      </c>
      <c r="BL73" s="4"/>
      <c r="BM73" s="4"/>
      <c r="BN73" s="4"/>
      <c r="BO73" s="461"/>
      <c r="BP73" s="461"/>
      <c r="BQ73" s="461"/>
      <c r="BR73" s="461"/>
      <c r="BS73" s="461"/>
      <c r="BT73" s="461"/>
      <c r="BU73" s="461"/>
      <c r="BV73" s="461"/>
      <c r="BW73" s="461"/>
      <c r="BX73" s="461"/>
      <c r="BY73" s="461"/>
      <c r="BZ73" s="461"/>
      <c r="CA73" s="4"/>
    </row>
    <row r="74" spans="23:79" ht="15.75">
      <c r="W74" s="484"/>
      <c r="Y74" s="434"/>
      <c r="Z74" s="485"/>
      <c r="AA74" s="81"/>
      <c r="AB74" s="81"/>
      <c r="AC74" s="81"/>
      <c r="AD74" s="81"/>
      <c r="AE74" s="81"/>
      <c r="AF74" s="81"/>
      <c r="AG74" s="81"/>
      <c r="AH74" s="81"/>
      <c r="AI74" s="81"/>
      <c r="AJ74" s="81"/>
      <c r="AK74" s="81"/>
      <c r="BF74" s="81"/>
      <c r="BG74" s="81"/>
      <c r="BH74" s="81"/>
      <c r="BI74" s="81"/>
      <c r="BL74" s="459"/>
      <c r="BM74" s="460"/>
      <c r="BN74" s="435"/>
      <c r="BO74" s="466"/>
      <c r="BP74" s="466"/>
      <c r="BQ74" s="466"/>
      <c r="BR74" s="466"/>
      <c r="BS74" s="466"/>
      <c r="BT74" s="461"/>
      <c r="BU74" s="461"/>
      <c r="BV74" s="461"/>
      <c r="BW74" s="461"/>
      <c r="BX74" s="461"/>
      <c r="BY74" s="461"/>
      <c r="BZ74" s="461"/>
      <c r="CA74" s="4"/>
    </row>
    <row r="75" spans="23:79" ht="21.75" customHeight="1">
      <c r="W75" s="75" t="s">
        <v>211</v>
      </c>
      <c r="Y75" s="440"/>
      <c r="BL75" s="4"/>
      <c r="BM75" s="4"/>
      <c r="BN75" s="4"/>
      <c r="BO75" s="4"/>
      <c r="BP75" s="4"/>
      <c r="BQ75" s="4"/>
      <c r="BR75" s="4"/>
      <c r="BS75" s="4"/>
      <c r="BT75" s="4"/>
      <c r="BU75" s="4"/>
      <c r="BV75" s="4"/>
      <c r="BW75" s="4"/>
      <c r="BX75" s="4"/>
      <c r="BY75" s="4"/>
      <c r="BZ75" s="4"/>
      <c r="CA75" s="4"/>
    </row>
    <row r="76" spans="23:79">
      <c r="W76" s="441" t="s">
        <v>206</v>
      </c>
      <c r="X76" s="442"/>
      <c r="Y76" s="443" t="s">
        <v>0</v>
      </c>
      <c r="Z76" s="444"/>
      <c r="AA76" s="10">
        <v>1990</v>
      </c>
      <c r="AB76" s="10">
        <f t="shared" ref="AB76:AP76" si="46">AA76+1</f>
        <v>1991</v>
      </c>
      <c r="AC76" s="10">
        <f t="shared" si="46"/>
        <v>1992</v>
      </c>
      <c r="AD76" s="10">
        <f t="shared" si="46"/>
        <v>1993</v>
      </c>
      <c r="AE76" s="10">
        <f t="shared" si="46"/>
        <v>1994</v>
      </c>
      <c r="AF76" s="10">
        <f t="shared" si="46"/>
        <v>1995</v>
      </c>
      <c r="AG76" s="10">
        <f t="shared" si="46"/>
        <v>1996</v>
      </c>
      <c r="AH76" s="10">
        <f t="shared" si="46"/>
        <v>1997</v>
      </c>
      <c r="AI76" s="10">
        <f t="shared" si="46"/>
        <v>1998</v>
      </c>
      <c r="AJ76" s="445">
        <f t="shared" si="46"/>
        <v>1999</v>
      </c>
      <c r="AK76" s="445">
        <f t="shared" si="46"/>
        <v>2000</v>
      </c>
      <c r="AL76" s="445">
        <f t="shared" si="46"/>
        <v>2001</v>
      </c>
      <c r="AM76" s="445">
        <f t="shared" si="46"/>
        <v>2002</v>
      </c>
      <c r="AN76" s="10">
        <f t="shared" si="46"/>
        <v>2003</v>
      </c>
      <c r="AO76" s="10">
        <f t="shared" si="46"/>
        <v>2004</v>
      </c>
      <c r="AP76" s="10">
        <f t="shared" si="46"/>
        <v>2005</v>
      </c>
      <c r="AQ76" s="10">
        <f t="shared" ref="AQ76:AZ76" si="47">AP76+1</f>
        <v>2006</v>
      </c>
      <c r="AR76" s="10">
        <f t="shared" si="47"/>
        <v>2007</v>
      </c>
      <c r="AS76" s="446">
        <f t="shared" si="47"/>
        <v>2008</v>
      </c>
      <c r="AT76" s="10">
        <f t="shared" si="47"/>
        <v>2009</v>
      </c>
      <c r="AU76" s="446">
        <f t="shared" si="47"/>
        <v>2010</v>
      </c>
      <c r="AV76" s="445">
        <f t="shared" si="47"/>
        <v>2011</v>
      </c>
      <c r="AW76" s="10">
        <f t="shared" si="47"/>
        <v>2012</v>
      </c>
      <c r="AX76" s="10">
        <f t="shared" si="47"/>
        <v>2013</v>
      </c>
      <c r="AY76" s="10">
        <f t="shared" si="47"/>
        <v>2014</v>
      </c>
      <c r="AZ76" s="10">
        <f t="shared" si="47"/>
        <v>2015</v>
      </c>
      <c r="BA76" s="10">
        <f>AZ76+1</f>
        <v>2016</v>
      </c>
      <c r="BB76" s="10">
        <f>BA76+1</f>
        <v>2017</v>
      </c>
      <c r="BC76" s="10">
        <f>BB76+1</f>
        <v>2018</v>
      </c>
      <c r="BD76" s="10">
        <f>BC76+1</f>
        <v>2019</v>
      </c>
      <c r="BE76" s="10">
        <f>BD76+1</f>
        <v>2020</v>
      </c>
      <c r="BL76" s="4"/>
      <c r="BM76" s="4"/>
      <c r="BN76" s="4"/>
      <c r="BO76" s="4"/>
      <c r="BP76" s="4"/>
      <c r="BQ76" s="4"/>
      <c r="BR76" s="4"/>
      <c r="BS76" s="4"/>
      <c r="BT76" s="4"/>
      <c r="BU76" s="4"/>
      <c r="BV76" s="4"/>
      <c r="BW76" s="4"/>
      <c r="BX76" s="4"/>
      <c r="BY76" s="4"/>
      <c r="BZ76" s="4"/>
      <c r="CA76" s="4"/>
    </row>
    <row r="77" spans="23:79" ht="18.75">
      <c r="W77" s="449" t="s">
        <v>192</v>
      </c>
      <c r="X77" s="405"/>
      <c r="Y77" s="404">
        <v>1</v>
      </c>
      <c r="Z77" s="481"/>
      <c r="AA77" s="481"/>
      <c r="AB77" s="489">
        <f t="shared" ref="AB77:BE77" si="48">AB5/AA5-1</f>
        <v>9.740634236626633E-3</v>
      </c>
      <c r="AC77" s="643">
        <f t="shared" si="48"/>
        <v>8.0590816851215941E-3</v>
      </c>
      <c r="AD77" s="643">
        <f t="shared" si="48"/>
        <v>-6.1332436787477906E-3</v>
      </c>
      <c r="AE77" s="489">
        <f t="shared" si="48"/>
        <v>4.6613771269922832E-2</v>
      </c>
      <c r="AF77" s="489">
        <f t="shared" si="48"/>
        <v>9.9523204999587556E-3</v>
      </c>
      <c r="AG77" s="489">
        <f t="shared" si="48"/>
        <v>9.7145917046084218E-3</v>
      </c>
      <c r="AH77" s="643">
        <f t="shared" si="48"/>
        <v>-5.5007114744898278E-3</v>
      </c>
      <c r="AI77" s="489">
        <f t="shared" si="48"/>
        <v>-3.2089388979401279E-2</v>
      </c>
      <c r="AJ77" s="489">
        <f t="shared" si="48"/>
        <v>3.0251356856396905E-2</v>
      </c>
      <c r="AK77" s="489">
        <f t="shared" si="48"/>
        <v>1.8343365823828783E-2</v>
      </c>
      <c r="AL77" s="489">
        <f t="shared" si="48"/>
        <v>-1.1875365218052325E-2</v>
      </c>
      <c r="AM77" s="489">
        <f t="shared" si="48"/>
        <v>2.3099558878862947E-2</v>
      </c>
      <c r="AN77" s="643">
        <f t="shared" si="48"/>
        <v>6.2983825680149597E-3</v>
      </c>
      <c r="AO77" s="643">
        <f t="shared" si="48"/>
        <v>-3.7325130487600999E-3</v>
      </c>
      <c r="AP77" s="643">
        <f t="shared" si="48"/>
        <v>5.5679495935128109E-3</v>
      </c>
      <c r="AQ77" s="489">
        <f t="shared" si="48"/>
        <v>-1.7953718932989027E-2</v>
      </c>
      <c r="AR77" s="489">
        <f t="shared" si="48"/>
        <v>2.8026753041399122E-2</v>
      </c>
      <c r="AS77" s="489">
        <f t="shared" si="48"/>
        <v>-5.4322653631969087E-2</v>
      </c>
      <c r="AT77" s="489">
        <f t="shared" si="48"/>
        <v>-5.62644336242627E-2</v>
      </c>
      <c r="AU77" s="489">
        <f t="shared" si="48"/>
        <v>4.4106752940292537E-2</v>
      </c>
      <c r="AV77" s="489">
        <f t="shared" si="48"/>
        <v>4.1093493500700795E-2</v>
      </c>
      <c r="AW77" s="489">
        <f t="shared" si="48"/>
        <v>3.2584467475380352E-2</v>
      </c>
      <c r="AX77" s="643">
        <f t="shared" si="48"/>
        <v>7.0517655565465187E-3</v>
      </c>
      <c r="AY77" s="489">
        <f t="shared" si="48"/>
        <v>-3.8167161556183937E-2</v>
      </c>
      <c r="AZ77" s="489">
        <f t="shared" si="48"/>
        <v>-3.1922044992203191E-2</v>
      </c>
      <c r="BA77" s="489">
        <f t="shared" si="48"/>
        <v>-1.4992182125810549E-2</v>
      </c>
      <c r="BB77" s="489">
        <f t="shared" si="48"/>
        <v>-1.5560181875862278E-2</v>
      </c>
      <c r="BC77" s="489">
        <f t="shared" si="48"/>
        <v>-4.2239027001190199E-2</v>
      </c>
      <c r="BD77" s="489" t="e">
        <f t="shared" si="48"/>
        <v>#REF!</v>
      </c>
      <c r="BE77" s="489" t="e">
        <f t="shared" si="48"/>
        <v>#REF!</v>
      </c>
      <c r="BL77" s="4"/>
      <c r="BM77" s="4"/>
      <c r="BN77" s="4"/>
      <c r="BO77" s="461"/>
      <c r="BP77" s="461"/>
      <c r="BQ77" s="461"/>
      <c r="BR77" s="461"/>
      <c r="BS77" s="461"/>
      <c r="BT77" s="461"/>
      <c r="BU77" s="461"/>
      <c r="BV77" s="461"/>
      <c r="BW77" s="461"/>
      <c r="BX77" s="461"/>
      <c r="BY77" s="461"/>
      <c r="BZ77" s="461"/>
      <c r="CA77" s="4"/>
    </row>
    <row r="78" spans="23:79" ht="15.75">
      <c r="W78" s="451"/>
      <c r="X78" s="411" t="s">
        <v>193</v>
      </c>
      <c r="Y78" s="404">
        <v>1</v>
      </c>
      <c r="Z78" s="481"/>
      <c r="AA78" s="481"/>
      <c r="AB78" s="489">
        <f t="shared" ref="AB78:BE78" si="49">AB6/AA6-1</f>
        <v>9.6147125670220657E-3</v>
      </c>
      <c r="AC78" s="643">
        <f t="shared" si="49"/>
        <v>7.4093335093874391E-3</v>
      </c>
      <c r="AD78" s="643">
        <f t="shared" si="49"/>
        <v>-4.4394897331491157E-3</v>
      </c>
      <c r="AE78" s="489">
        <f t="shared" si="49"/>
        <v>4.6109067134624038E-2</v>
      </c>
      <c r="AF78" s="489">
        <f t="shared" si="49"/>
        <v>9.9009615198906165E-3</v>
      </c>
      <c r="AG78" s="643">
        <f t="shared" si="49"/>
        <v>9.4151930512360593E-3</v>
      </c>
      <c r="AH78" s="643">
        <f t="shared" si="49"/>
        <v>-5.0638698227715162E-3</v>
      </c>
      <c r="AI78" s="489">
        <f t="shared" si="49"/>
        <v>-2.947666168716534E-2</v>
      </c>
      <c r="AJ78" s="489">
        <f t="shared" si="49"/>
        <v>3.2637280672518143E-2</v>
      </c>
      <c r="AK78" s="489">
        <f t="shared" si="49"/>
        <v>1.8113843945114505E-2</v>
      </c>
      <c r="AL78" s="489">
        <f t="shared" si="49"/>
        <v>-1.1057009629376613E-2</v>
      </c>
      <c r="AM78" s="489">
        <f t="shared" si="49"/>
        <v>2.7330010311667374E-2</v>
      </c>
      <c r="AN78" s="643">
        <f t="shared" si="49"/>
        <v>6.9869404711637717E-3</v>
      </c>
      <c r="AO78" s="643">
        <f t="shared" si="49"/>
        <v>-3.2204193782974233E-3</v>
      </c>
      <c r="AP78" s="643">
        <f t="shared" si="49"/>
        <v>5.931296980548284E-3</v>
      </c>
      <c r="AQ78" s="489">
        <f t="shared" si="49"/>
        <v>-1.8161606088720417E-2</v>
      </c>
      <c r="AR78" s="489">
        <f t="shared" si="49"/>
        <v>3.0347923715143166E-2</v>
      </c>
      <c r="AS78" s="489">
        <f t="shared" si="49"/>
        <v>-5.5552673012553511E-2</v>
      </c>
      <c r="AT78" s="489">
        <f t="shared" si="49"/>
        <v>-5.2213179370852125E-2</v>
      </c>
      <c r="AU78" s="489">
        <f t="shared" si="49"/>
        <v>4.5898854729806926E-2</v>
      </c>
      <c r="AV78" s="489">
        <f t="shared" si="49"/>
        <v>4.4814502743163898E-2</v>
      </c>
      <c r="AW78" s="489">
        <f t="shared" si="49"/>
        <v>3.3106786323974235E-2</v>
      </c>
      <c r="AX78" s="643">
        <f t="shared" si="49"/>
        <v>6.4220173885292109E-3</v>
      </c>
      <c r="AY78" s="489">
        <f t="shared" si="49"/>
        <v>-3.9406612417782538E-2</v>
      </c>
      <c r="AZ78" s="489">
        <f t="shared" si="49"/>
        <v>-3.3100356021737554E-2</v>
      </c>
      <c r="BA78" s="489">
        <f t="shared" si="49"/>
        <v>-1.5764336357433018E-2</v>
      </c>
      <c r="BB78" s="489">
        <f t="shared" si="49"/>
        <v>-1.684364080665901E-2</v>
      </c>
      <c r="BC78" s="489">
        <f t="shared" si="49"/>
        <v>-4.5038415096173123E-2</v>
      </c>
      <c r="BD78" s="489" t="e">
        <f t="shared" si="49"/>
        <v>#REF!</v>
      </c>
      <c r="BE78" s="489" t="e">
        <f t="shared" si="49"/>
        <v>#REF!</v>
      </c>
      <c r="BL78" s="4"/>
      <c r="BM78" s="4"/>
      <c r="BN78" s="4"/>
      <c r="BO78" s="461"/>
      <c r="BP78" s="461"/>
      <c r="BQ78" s="461"/>
      <c r="BR78" s="461"/>
      <c r="BS78" s="461"/>
      <c r="BT78" s="461"/>
      <c r="BU78" s="461"/>
      <c r="BV78" s="461"/>
      <c r="BW78" s="461"/>
      <c r="BX78" s="461"/>
      <c r="BY78" s="461"/>
      <c r="BZ78" s="461"/>
      <c r="CA78" s="4"/>
    </row>
    <row r="79" spans="23:79" ht="15.75">
      <c r="W79" s="454"/>
      <c r="X79" s="414" t="s">
        <v>194</v>
      </c>
      <c r="Y79" s="404">
        <v>1</v>
      </c>
      <c r="Z79" s="481"/>
      <c r="AA79" s="481"/>
      <c r="AB79" s="489">
        <f t="shared" ref="AB79:BE79" si="50">AB7/AA7-1</f>
        <v>1.113646851874095E-2</v>
      </c>
      <c r="AC79" s="489">
        <f t="shared" si="50"/>
        <v>1.5250662287401129E-2</v>
      </c>
      <c r="AD79" s="489">
        <f t="shared" si="50"/>
        <v>-2.4735357276641667E-2</v>
      </c>
      <c r="AE79" s="489">
        <f t="shared" si="50"/>
        <v>5.2272176121595848E-2</v>
      </c>
      <c r="AF79" s="489">
        <f t="shared" si="50"/>
        <v>1.0524750549895545E-2</v>
      </c>
      <c r="AG79" s="489">
        <f t="shared" si="50"/>
        <v>1.3049529263428949E-2</v>
      </c>
      <c r="AH79" s="489">
        <f t="shared" si="50"/>
        <v>-1.0349140726949924E-2</v>
      </c>
      <c r="AI79" s="489">
        <f t="shared" si="50"/>
        <v>-6.1242459304771346E-2</v>
      </c>
      <c r="AJ79" s="643">
        <f t="shared" si="50"/>
        <v>2.7281309029525413E-3</v>
      </c>
      <c r="AK79" s="489">
        <f t="shared" si="50"/>
        <v>2.1070028757762538E-2</v>
      </c>
      <c r="AL79" s="489">
        <f t="shared" si="50"/>
        <v>-2.156907986252532E-2</v>
      </c>
      <c r="AM79" s="489">
        <f t="shared" si="50"/>
        <v>-2.7550036456238436E-2</v>
      </c>
      <c r="AN79" s="643">
        <f t="shared" si="50"/>
        <v>-2.4107007281486403E-3</v>
      </c>
      <c r="AO79" s="489">
        <f t="shared" si="50"/>
        <v>-1.0270641385421664E-2</v>
      </c>
      <c r="AP79" s="643">
        <f t="shared" si="50"/>
        <v>8.9588590672629032E-4</v>
      </c>
      <c r="AQ79" s="489">
        <f t="shared" si="50"/>
        <v>-1.5267175993452176E-2</v>
      </c>
      <c r="AR79" s="643">
        <f t="shared" si="50"/>
        <v>-1.8817585193003916E-3</v>
      </c>
      <c r="AS79" s="489">
        <f t="shared" si="50"/>
        <v>-3.7961964707122875E-2</v>
      </c>
      <c r="AT79" s="489">
        <f t="shared" si="50"/>
        <v>-0.10916552501101418</v>
      </c>
      <c r="AU79" s="489">
        <f t="shared" si="50"/>
        <v>1.9209498649241485E-2</v>
      </c>
      <c r="AV79" s="489">
        <f t="shared" si="50"/>
        <v>-1.1955329824242078E-2</v>
      </c>
      <c r="AW79" s="489">
        <f t="shared" si="50"/>
        <v>2.471014280860917E-2</v>
      </c>
      <c r="AX79" s="489">
        <f t="shared" si="50"/>
        <v>1.6623457465002822E-2</v>
      </c>
      <c r="AY79" s="489">
        <f t="shared" si="50"/>
        <v>-1.9517493124293961E-2</v>
      </c>
      <c r="AZ79" s="489">
        <f t="shared" si="50"/>
        <v>-1.4551978245900155E-2</v>
      </c>
      <c r="BA79" s="643">
        <f t="shared" si="50"/>
        <v>-3.8237225008390663E-3</v>
      </c>
      <c r="BB79" s="643">
        <f t="shared" si="50"/>
        <v>2.7812864919873892E-3</v>
      </c>
      <c r="BC79" s="643">
        <f t="shared" si="50"/>
        <v>-3.0168578695992654E-3</v>
      </c>
      <c r="BD79" s="489" t="e">
        <f t="shared" si="50"/>
        <v>#REF!</v>
      </c>
      <c r="BE79" s="489" t="e">
        <f t="shared" si="50"/>
        <v>#REF!</v>
      </c>
      <c r="BL79" s="4"/>
      <c r="BM79" s="4"/>
      <c r="BN79" s="4"/>
      <c r="BO79" s="461"/>
      <c r="BP79" s="461"/>
      <c r="BQ79" s="461"/>
      <c r="BR79" s="461"/>
      <c r="BS79" s="461"/>
      <c r="BT79" s="461"/>
      <c r="BU79" s="461"/>
      <c r="BV79" s="461"/>
      <c r="BW79" s="461"/>
      <c r="BX79" s="461"/>
      <c r="BY79" s="461"/>
      <c r="BZ79" s="461"/>
      <c r="CA79" s="4"/>
    </row>
    <row r="80" spans="23:79" ht="18.75">
      <c r="W80" s="457" t="s">
        <v>195</v>
      </c>
      <c r="X80" s="405"/>
      <c r="Y80" s="404">
        <v>25</v>
      </c>
      <c r="Z80" s="481"/>
      <c r="AA80" s="481"/>
      <c r="AB80" s="489">
        <f t="shared" ref="AB80:BE80" si="51">AB8/AA8-1</f>
        <v>-2.6206208452818402E-2</v>
      </c>
      <c r="AC80" s="489">
        <f t="shared" si="51"/>
        <v>1.9908625941460034E-2</v>
      </c>
      <c r="AD80" s="489">
        <f t="shared" si="51"/>
        <v>-9.2844342292803916E-2</v>
      </c>
      <c r="AE80" s="489">
        <f t="shared" si="51"/>
        <v>8.4865034256826233E-2</v>
      </c>
      <c r="AF80" s="489">
        <f t="shared" si="51"/>
        <v>-3.4152026119900869E-2</v>
      </c>
      <c r="AG80" s="489">
        <f t="shared" si="51"/>
        <v>-2.856085654262841E-2</v>
      </c>
      <c r="AH80" s="489">
        <f t="shared" si="51"/>
        <v>-1.8310715972946312E-2</v>
      </c>
      <c r="AI80" s="489">
        <f t="shared" si="51"/>
        <v>-4.6509678149111222E-2</v>
      </c>
      <c r="AJ80" s="643">
        <f t="shared" si="51"/>
        <v>-2.9602549682021806E-3</v>
      </c>
      <c r="AK80" s="643">
        <f t="shared" si="51"/>
        <v>-1.1978555271341396E-4</v>
      </c>
      <c r="AL80" s="489">
        <f t="shared" si="51"/>
        <v>-2.3214075541756696E-2</v>
      </c>
      <c r="AM80" s="489">
        <f t="shared" si="51"/>
        <v>-1.9639831306853872E-2</v>
      </c>
      <c r="AN80" s="489">
        <f t="shared" si="51"/>
        <v>-4.0553008351771447E-2</v>
      </c>
      <c r="AO80" s="489">
        <f t="shared" si="51"/>
        <v>2.8784747740994598E-2</v>
      </c>
      <c r="AP80" s="643">
        <f t="shared" si="51"/>
        <v>-5.7455095020724212E-3</v>
      </c>
      <c r="AQ80" s="489">
        <f t="shared" si="51"/>
        <v>-1.7565096371380262E-2</v>
      </c>
      <c r="AR80" s="643">
        <f t="shared" si="51"/>
        <v>6.8273391428348429E-3</v>
      </c>
      <c r="AS80" s="643">
        <f t="shared" si="51"/>
        <v>-9.3745837338571336E-3</v>
      </c>
      <c r="AT80" s="489">
        <f t="shared" si="51"/>
        <v>-2.7554239974163064E-2</v>
      </c>
      <c r="AU80" s="489">
        <f t="shared" si="51"/>
        <v>1.5074218977672471E-2</v>
      </c>
      <c r="AV80" s="489">
        <f t="shared" si="51"/>
        <v>-2.8867088620747605E-2</v>
      </c>
      <c r="AW80" s="489">
        <f t="shared" si="51"/>
        <v>-2.5618691995132892E-2</v>
      </c>
      <c r="AX80" s="489">
        <f t="shared" si="51"/>
        <v>-1.0883719760352406E-2</v>
      </c>
      <c r="AY80" s="489">
        <f t="shared" si="51"/>
        <v>-1.9613636452508465E-2</v>
      </c>
      <c r="AZ80" s="489">
        <f t="shared" si="51"/>
        <v>-2.6038004193393749E-2</v>
      </c>
      <c r="BA80" s="489">
        <f t="shared" si="51"/>
        <v>-1.0588245521437001E-2</v>
      </c>
      <c r="BB80" s="643">
        <f t="shared" si="51"/>
        <v>-1.53930652020009E-2</v>
      </c>
      <c r="BC80" s="489">
        <f t="shared" si="51"/>
        <v>-1.1242964679082701E-2</v>
      </c>
      <c r="BD80" s="489" t="e">
        <f t="shared" si="51"/>
        <v>#REF!</v>
      </c>
      <c r="BE80" s="489" t="e">
        <f t="shared" si="51"/>
        <v>#REF!</v>
      </c>
      <c r="BL80" s="4"/>
      <c r="BM80" s="4"/>
      <c r="BN80" s="4"/>
      <c r="BO80" s="461"/>
      <c r="BP80" s="461"/>
      <c r="BQ80" s="461"/>
      <c r="BR80" s="461"/>
      <c r="BS80" s="461"/>
      <c r="BT80" s="461"/>
      <c r="BU80" s="461"/>
      <c r="BV80" s="461"/>
      <c r="BW80" s="461"/>
      <c r="BX80" s="461"/>
      <c r="BY80" s="461"/>
      <c r="BZ80" s="461"/>
      <c r="CA80" s="4"/>
    </row>
    <row r="81" spans="23:79" ht="18.75">
      <c r="W81" s="457" t="s">
        <v>196</v>
      </c>
      <c r="X81" s="405"/>
      <c r="Y81" s="404">
        <v>298</v>
      </c>
      <c r="Z81" s="481"/>
      <c r="AA81" s="481"/>
      <c r="AB81" s="643">
        <f t="shared" ref="AB81:BE81" si="52">AB9/AA9-1</f>
        <v>-8.6389453437338837E-3</v>
      </c>
      <c r="AC81" s="643">
        <f t="shared" si="52"/>
        <v>5.8442430567440251E-3</v>
      </c>
      <c r="AD81" s="643">
        <f t="shared" si="52"/>
        <v>-4.0493841107177575E-3</v>
      </c>
      <c r="AE81" s="489">
        <f t="shared" si="52"/>
        <v>4.0119792452581793E-2</v>
      </c>
      <c r="AF81" s="643">
        <f t="shared" si="52"/>
        <v>9.9075715695176036E-3</v>
      </c>
      <c r="AG81" s="489">
        <f t="shared" si="52"/>
        <v>3.4331134881601777E-2</v>
      </c>
      <c r="AH81" s="489">
        <f t="shared" si="52"/>
        <v>2.3210847518973399E-2</v>
      </c>
      <c r="AI81" s="489">
        <f t="shared" si="52"/>
        <v>-4.5197211598804632E-2</v>
      </c>
      <c r="AJ81" s="489">
        <f t="shared" si="52"/>
        <v>-0.18348089544805657</v>
      </c>
      <c r="AK81" s="489">
        <f t="shared" si="52"/>
        <v>9.1908342154025657E-2</v>
      </c>
      <c r="AL81" s="489">
        <f t="shared" si="52"/>
        <v>-0.11998742281752028</v>
      </c>
      <c r="AM81" s="489">
        <f t="shared" si="52"/>
        <v>-2.027363810580074E-2</v>
      </c>
      <c r="AN81" s="643">
        <f t="shared" si="52"/>
        <v>-5.3379889177956885E-3</v>
      </c>
      <c r="AO81" s="643">
        <f t="shared" si="52"/>
        <v>-6.170915008621658E-3</v>
      </c>
      <c r="AP81" s="489">
        <f t="shared" si="52"/>
        <v>-1.6216383132870327E-2</v>
      </c>
      <c r="AQ81" s="643">
        <f t="shared" si="52"/>
        <v>-4.4150692304077976E-3</v>
      </c>
      <c r="AR81" s="489">
        <f t="shared" si="52"/>
        <v>-2.4856175511827172E-2</v>
      </c>
      <c r="AS81" s="489">
        <f t="shared" si="52"/>
        <v>-3.2706769699374805E-2</v>
      </c>
      <c r="AT81" s="489">
        <f t="shared" si="52"/>
        <v>-2.7740830980231945E-2</v>
      </c>
      <c r="AU81" s="489">
        <f t="shared" si="52"/>
        <v>-2.5730912459189015E-2</v>
      </c>
      <c r="AV81" s="489">
        <f t="shared" si="52"/>
        <v>-1.8578266833129242E-2</v>
      </c>
      <c r="AW81" s="489">
        <f t="shared" si="52"/>
        <v>-1.5324002541579951E-2</v>
      </c>
      <c r="AX81" s="643">
        <f t="shared" si="52"/>
        <v>2.5765040611072099E-3</v>
      </c>
      <c r="AY81" s="489">
        <f t="shared" si="52"/>
        <v>-1.7958260406707338E-2</v>
      </c>
      <c r="AZ81" s="489">
        <f t="shared" si="52"/>
        <v>-1.6505478567714227E-2</v>
      </c>
      <c r="BA81" s="489">
        <f t="shared" si="52"/>
        <v>-2.595961638107791E-2</v>
      </c>
      <c r="BB81" s="643">
        <f t="shared" si="52"/>
        <v>9.9803236286839514E-3</v>
      </c>
      <c r="BC81" s="489">
        <f t="shared" si="52"/>
        <v>-1.2934499743884276E-2</v>
      </c>
      <c r="BD81" s="489" t="e">
        <f t="shared" si="52"/>
        <v>#REF!</v>
      </c>
      <c r="BE81" s="489" t="e">
        <f t="shared" si="52"/>
        <v>#REF!</v>
      </c>
      <c r="BL81" s="4"/>
      <c r="BM81" s="4"/>
      <c r="BN81" s="4"/>
      <c r="BO81" s="461"/>
      <c r="BP81" s="461"/>
      <c r="BQ81" s="461"/>
      <c r="BR81" s="461"/>
      <c r="BS81" s="461"/>
      <c r="BT81" s="461"/>
      <c r="BU81" s="461"/>
      <c r="BV81" s="461"/>
      <c r="BW81" s="461"/>
      <c r="BX81" s="461"/>
      <c r="BY81" s="461"/>
      <c r="BZ81" s="461"/>
      <c r="CA81" s="4"/>
    </row>
    <row r="82" spans="23:79" ht="15.75">
      <c r="W82" s="462" t="s">
        <v>197</v>
      </c>
      <c r="X82" s="418"/>
      <c r="Y82" s="404"/>
      <c r="Z82" s="481"/>
      <c r="AA82" s="481"/>
      <c r="AB82" s="489">
        <f t="shared" ref="AB82:BE82" si="53">AB10/AA10-1</f>
        <v>0.10581172541317185</v>
      </c>
      <c r="AC82" s="489">
        <f t="shared" si="53"/>
        <v>5.0076865619440136E-2</v>
      </c>
      <c r="AD82" s="489">
        <f t="shared" si="53"/>
        <v>9.1697523746909315E-2</v>
      </c>
      <c r="AE82" s="489">
        <f t="shared" si="53"/>
        <v>0.10652104334496215</v>
      </c>
      <c r="AF82" s="489">
        <f t="shared" si="53"/>
        <v>0.19923465422177511</v>
      </c>
      <c r="AG82" s="489">
        <f t="shared" si="53"/>
        <v>1.0077019525430497E-2</v>
      </c>
      <c r="AH82" s="489">
        <f t="shared" si="53"/>
        <v>-1.6120101712698287E-2</v>
      </c>
      <c r="AI82" s="489">
        <f t="shared" si="53"/>
        <v>-9.1025669907791817E-2</v>
      </c>
      <c r="AJ82" s="489">
        <f t="shared" si="53"/>
        <v>-0.12554420556794621</v>
      </c>
      <c r="AK82" s="489">
        <f t="shared" si="53"/>
        <v>-0.10506967392116773</v>
      </c>
      <c r="AL82" s="489">
        <f t="shared" si="53"/>
        <v>-0.15081071021675374</v>
      </c>
      <c r="AM82" s="489">
        <f t="shared" si="53"/>
        <v>-0.11649334533489408</v>
      </c>
      <c r="AN82" s="489">
        <f t="shared" si="53"/>
        <v>-2.019237019464637E-2</v>
      </c>
      <c r="AO82" s="489">
        <f t="shared" si="53"/>
        <v>-0.11395653421250773</v>
      </c>
      <c r="AP82" s="489">
        <f t="shared" si="53"/>
        <v>2.0018571198533452E-2</v>
      </c>
      <c r="AQ82" s="489">
        <f t="shared" si="53"/>
        <v>8.3307197927817267E-2</v>
      </c>
      <c r="AR82" s="489">
        <f t="shared" si="53"/>
        <v>2.2842047592913195E-2</v>
      </c>
      <c r="AS82" s="643">
        <f t="shared" si="53"/>
        <v>-8.2391361211601177E-3</v>
      </c>
      <c r="AT82" s="489">
        <f t="shared" si="53"/>
        <v>-6.2321258529650314E-2</v>
      </c>
      <c r="AU82" s="489">
        <f t="shared" si="53"/>
        <v>9.5430424896235877E-2</v>
      </c>
      <c r="AV82" s="489">
        <f t="shared" si="53"/>
        <v>7.548904975463766E-2</v>
      </c>
      <c r="AW82" s="489">
        <f t="shared" si="53"/>
        <v>7.7711901889308432E-2</v>
      </c>
      <c r="AX82" s="489">
        <f t="shared" si="53"/>
        <v>7.0039435384166238E-2</v>
      </c>
      <c r="AY82" s="489">
        <f t="shared" si="53"/>
        <v>8.2597182044581441E-2</v>
      </c>
      <c r="AZ82" s="489">
        <f t="shared" si="53"/>
        <v>6.9963591082815579E-2</v>
      </c>
      <c r="BA82" s="489">
        <f t="shared" si="53"/>
        <v>7.7873018764101909E-2</v>
      </c>
      <c r="BB82" s="489">
        <f t="shared" si="53"/>
        <v>4.4632485576926895E-2</v>
      </c>
      <c r="BC82" s="489">
        <f t="shared" si="53"/>
        <v>7.8133510012542207E-2</v>
      </c>
      <c r="BD82" s="489" t="e">
        <f t="shared" si="53"/>
        <v>#REF!</v>
      </c>
      <c r="BE82" s="489" t="e">
        <f t="shared" si="53"/>
        <v>#REF!</v>
      </c>
      <c r="BL82" s="4"/>
      <c r="BM82" s="4"/>
      <c r="BN82" s="4"/>
      <c r="BO82" s="461"/>
      <c r="BP82" s="461"/>
      <c r="BQ82" s="461"/>
      <c r="BR82" s="461"/>
      <c r="BS82" s="461"/>
      <c r="BT82" s="461"/>
      <c r="BU82" s="461"/>
      <c r="BV82" s="461"/>
      <c r="BW82" s="461"/>
      <c r="BX82" s="461"/>
      <c r="BY82" s="461"/>
      <c r="BZ82" s="461"/>
      <c r="CA82" s="4"/>
    </row>
    <row r="83" spans="23:79" ht="28.5">
      <c r="W83" s="463"/>
      <c r="X83" s="421" t="s">
        <v>198</v>
      </c>
      <c r="Y83" s="422" t="s">
        <v>199</v>
      </c>
      <c r="Z83" s="481"/>
      <c r="AA83" s="481"/>
      <c r="AB83" s="489">
        <f t="shared" ref="AB83:BE83" si="54">AB11/AA11-1</f>
        <v>8.8957790566543293E-2</v>
      </c>
      <c r="AC83" s="489">
        <f t="shared" si="54"/>
        <v>2.4070340480269126E-2</v>
      </c>
      <c r="AD83" s="489">
        <f t="shared" si="54"/>
        <v>2.0370894660691974E-2</v>
      </c>
      <c r="AE83" s="489">
        <f t="shared" si="54"/>
        <v>0.16121746427582906</v>
      </c>
      <c r="AF83" s="489">
        <f t="shared" si="54"/>
        <v>0.19766846543960104</v>
      </c>
      <c r="AG83" s="489">
        <f t="shared" si="54"/>
        <v>-2.4395316590543614E-2</v>
      </c>
      <c r="AH83" s="643">
        <f t="shared" si="54"/>
        <v>-6.55801780875509E-3</v>
      </c>
      <c r="AI83" s="489">
        <f t="shared" si="54"/>
        <v>-2.8428032572769268E-2</v>
      </c>
      <c r="AJ83" s="489">
        <f t="shared" si="54"/>
        <v>2.6373965967684487E-2</v>
      </c>
      <c r="AK83" s="489">
        <f t="shared" si="54"/>
        <v>-6.2223433551387375E-2</v>
      </c>
      <c r="AL83" s="489">
        <f t="shared" si="54"/>
        <v>-0.14832299058031362</v>
      </c>
      <c r="AM83" s="489">
        <f t="shared" si="54"/>
        <v>-0.16576113351646571</v>
      </c>
      <c r="AN83" s="643">
        <f t="shared" si="54"/>
        <v>-4.3933246914484858E-4</v>
      </c>
      <c r="AO83" s="489">
        <f t="shared" si="54"/>
        <v>-0.23455750538176301</v>
      </c>
      <c r="AP83" s="489">
        <f t="shared" si="54"/>
        <v>2.9096877258860454E-2</v>
      </c>
      <c r="AQ83" s="489">
        <f t="shared" si="54"/>
        <v>0.14440421729585307</v>
      </c>
      <c r="AR83" s="489">
        <f t="shared" si="54"/>
        <v>0.14238276692362506</v>
      </c>
      <c r="AS83" s="489">
        <f t="shared" si="54"/>
        <v>0.15439820481485134</v>
      </c>
      <c r="AT83" s="489">
        <f t="shared" si="54"/>
        <v>8.5053151586335751E-2</v>
      </c>
      <c r="AU83" s="489">
        <f t="shared" si="54"/>
        <v>0.11374504494902959</v>
      </c>
      <c r="AV83" s="489">
        <f t="shared" si="54"/>
        <v>0.11965177751074396</v>
      </c>
      <c r="AW83" s="489">
        <f t="shared" si="54"/>
        <v>0.12471970193461157</v>
      </c>
      <c r="AX83" s="489">
        <f t="shared" si="54"/>
        <v>9.3426793256265794E-2</v>
      </c>
      <c r="AY83" s="489">
        <f t="shared" si="54"/>
        <v>0.11461299443265105</v>
      </c>
      <c r="AZ83" s="489">
        <f t="shared" si="54"/>
        <v>9.7230547175876092E-2</v>
      </c>
      <c r="BA83" s="489">
        <f t="shared" si="54"/>
        <v>8.4351482871846128E-2</v>
      </c>
      <c r="BB83" s="489">
        <f t="shared" si="54"/>
        <v>5.4405840550667106E-2</v>
      </c>
      <c r="BC83" s="489">
        <f t="shared" si="54"/>
        <v>9.3664474881235193E-2</v>
      </c>
      <c r="BD83" s="489" t="e">
        <f t="shared" si="54"/>
        <v>#REF!</v>
      </c>
      <c r="BE83" s="489" t="e">
        <f t="shared" si="54"/>
        <v>#REF!</v>
      </c>
      <c r="BL83" s="4"/>
      <c r="BM83" s="4"/>
      <c r="BN83" s="4"/>
      <c r="BO83" s="466"/>
      <c r="BP83" s="466"/>
      <c r="BQ83" s="466"/>
      <c r="BR83" s="466"/>
      <c r="BS83" s="466"/>
      <c r="BT83" s="461"/>
      <c r="BU83" s="461"/>
      <c r="BV83" s="461"/>
      <c r="BW83" s="461"/>
      <c r="BX83" s="461"/>
      <c r="BY83" s="461"/>
      <c r="BZ83" s="461"/>
      <c r="CA83" s="4"/>
    </row>
    <row r="84" spans="23:79" ht="28.5">
      <c r="W84" s="463"/>
      <c r="X84" s="421" t="s">
        <v>200</v>
      </c>
      <c r="Y84" s="422" t="s">
        <v>201</v>
      </c>
      <c r="Z84" s="481"/>
      <c r="AA84" s="481"/>
      <c r="AB84" s="489">
        <f t="shared" ref="AB84:BE84" si="55">AB12/AA12-1</f>
        <v>0.14797040261001193</v>
      </c>
      <c r="AC84" s="489">
        <f t="shared" si="55"/>
        <v>1.4702566276902251E-2</v>
      </c>
      <c r="AD84" s="489">
        <f t="shared" si="55"/>
        <v>0.43657292284521954</v>
      </c>
      <c r="AE84" s="489">
        <f t="shared" si="55"/>
        <v>0.22852153866522684</v>
      </c>
      <c r="AF84" s="489">
        <f t="shared" si="55"/>
        <v>0.30992439392251936</v>
      </c>
      <c r="AG84" s="489">
        <f t="shared" si="55"/>
        <v>3.6812120415688376E-2</v>
      </c>
      <c r="AH84" s="489">
        <f t="shared" si="55"/>
        <v>9.4538783135734272E-2</v>
      </c>
      <c r="AI84" s="489">
        <f t="shared" si="55"/>
        <v>-0.17092465985060268</v>
      </c>
      <c r="AJ84" s="489">
        <f t="shared" si="55"/>
        <v>-0.20825158539650557</v>
      </c>
      <c r="AK84" s="489">
        <f t="shared" si="55"/>
        <v>-9.4903848539505176E-2</v>
      </c>
      <c r="AL84" s="489">
        <f t="shared" si="55"/>
        <v>-0.16799654572614775</v>
      </c>
      <c r="AM84" s="489">
        <f t="shared" si="55"/>
        <v>-6.8738259222732245E-2</v>
      </c>
      <c r="AN84" s="489">
        <f t="shared" si="55"/>
        <v>-3.7527729328921233E-2</v>
      </c>
      <c r="AO84" s="489">
        <f t="shared" si="55"/>
        <v>4.0933638993493116E-2</v>
      </c>
      <c r="AP84" s="489">
        <f t="shared" si="55"/>
        <v>-6.437148392601455E-2</v>
      </c>
      <c r="AQ84" s="489">
        <f t="shared" si="55"/>
        <v>4.3535750591793931E-2</v>
      </c>
      <c r="AR84" s="489">
        <f t="shared" si="55"/>
        <v>-0.12023037252544277</v>
      </c>
      <c r="AS84" s="489">
        <f t="shared" si="55"/>
        <v>-0.27453405340094794</v>
      </c>
      <c r="AT84" s="489">
        <f t="shared" si="55"/>
        <v>-0.2953879622111002</v>
      </c>
      <c r="AU84" s="489">
        <f t="shared" si="55"/>
        <v>5.0081038237153042E-2</v>
      </c>
      <c r="AV84" s="489">
        <f t="shared" si="55"/>
        <v>-0.11627065062861408</v>
      </c>
      <c r="AW84" s="489">
        <f t="shared" si="55"/>
        <v>-8.49747656466735E-2</v>
      </c>
      <c r="AX84" s="489">
        <f t="shared" si="55"/>
        <v>-4.5475573216002596E-2</v>
      </c>
      <c r="AY84" s="489">
        <f t="shared" si="55"/>
        <v>2.4806258839639828E-2</v>
      </c>
      <c r="AZ84" s="489">
        <f t="shared" si="55"/>
        <v>-1.5862506365936335E-2</v>
      </c>
      <c r="BA84" s="489">
        <f t="shared" si="55"/>
        <v>2.0321204223738176E-2</v>
      </c>
      <c r="BB84" s="489">
        <f t="shared" si="55"/>
        <v>4.0534484462912745E-2</v>
      </c>
      <c r="BC84" s="489">
        <f t="shared" si="55"/>
        <v>-7.2203791832921027E-3</v>
      </c>
      <c r="BD84" s="489" t="e">
        <f t="shared" si="55"/>
        <v>#REF!</v>
      </c>
      <c r="BE84" s="489" t="e">
        <f t="shared" si="55"/>
        <v>#REF!</v>
      </c>
      <c r="BL84" s="4"/>
      <c r="BM84" s="4"/>
      <c r="BN84" s="4"/>
      <c r="BO84" s="466"/>
      <c r="BP84" s="466"/>
      <c r="BQ84" s="466"/>
      <c r="BR84" s="466"/>
      <c r="BS84" s="466"/>
      <c r="BT84" s="461"/>
      <c r="BU84" s="461"/>
      <c r="BV84" s="461"/>
      <c r="BW84" s="461"/>
      <c r="BX84" s="461"/>
      <c r="BY84" s="461"/>
      <c r="BZ84" s="461"/>
      <c r="CA84" s="4"/>
    </row>
    <row r="85" spans="23:79" ht="18.75" customHeight="1">
      <c r="W85" s="463"/>
      <c r="X85" s="423" t="s">
        <v>202</v>
      </c>
      <c r="Y85" s="406">
        <v>22800</v>
      </c>
      <c r="Z85" s="481"/>
      <c r="AA85" s="481"/>
      <c r="AB85" s="80">
        <f t="shared" ref="AB85:BE85" si="56">AB13/AA13-1</f>
        <v>0.10552257582449287</v>
      </c>
      <c r="AC85" s="80">
        <f t="shared" si="56"/>
        <v>0.10064606961838862</v>
      </c>
      <c r="AD85" s="263">
        <f t="shared" si="56"/>
        <v>4.2304064926494966E-3</v>
      </c>
      <c r="AE85" s="80">
        <f t="shared" si="56"/>
        <v>-4.3434980255246614E-2</v>
      </c>
      <c r="AF85" s="80">
        <f t="shared" si="56"/>
        <v>9.5044814103399045E-2</v>
      </c>
      <c r="AG85" s="80">
        <f t="shared" si="56"/>
        <v>3.493918267915852E-2</v>
      </c>
      <c r="AH85" s="80">
        <f t="shared" si="56"/>
        <v>-0.14755137946247876</v>
      </c>
      <c r="AI85" s="80">
        <f t="shared" si="56"/>
        <v>-8.8655500632454087E-2</v>
      </c>
      <c r="AJ85" s="80">
        <f t="shared" si="56"/>
        <v>-0.30606878168539509</v>
      </c>
      <c r="AK85" s="80">
        <f t="shared" si="56"/>
        <v>-0.2337743671460053</v>
      </c>
      <c r="AL85" s="80">
        <f t="shared" si="56"/>
        <v>-0.13729097892168241</v>
      </c>
      <c r="AM85" s="80">
        <f t="shared" si="56"/>
        <v>-5.4489790068685706E-2</v>
      </c>
      <c r="AN85" s="80">
        <f t="shared" si="56"/>
        <v>-5.7391871569899E-2</v>
      </c>
      <c r="AO85" s="80">
        <f t="shared" si="56"/>
        <v>-2.7302997855100375E-2</v>
      </c>
      <c r="AP85" s="80">
        <f t="shared" si="56"/>
        <v>-3.9115336950364732E-2</v>
      </c>
      <c r="AQ85" s="80">
        <f t="shared" si="56"/>
        <v>3.4810148218546999E-2</v>
      </c>
      <c r="AR85" s="80">
        <f t="shared" si="56"/>
        <v>-9.4752335719466618E-2</v>
      </c>
      <c r="AS85" s="80">
        <f t="shared" si="56"/>
        <v>-0.11752161703756925</v>
      </c>
      <c r="AT85" s="80">
        <f t="shared" si="56"/>
        <v>-0.41428427034835358</v>
      </c>
      <c r="AU85" s="263">
        <f t="shared" si="56"/>
        <v>-9.3033058214083697E-3</v>
      </c>
      <c r="AV85" s="80">
        <f t="shared" si="56"/>
        <v>-7.2705550252961881E-2</v>
      </c>
      <c r="AW85" s="263">
        <f t="shared" si="56"/>
        <v>-5.8280806256053586E-3</v>
      </c>
      <c r="AX85" s="80">
        <f t="shared" si="56"/>
        <v>-5.9399266293567843E-2</v>
      </c>
      <c r="AY85" s="80">
        <f t="shared" si="56"/>
        <v>-1.7482954621357405E-2</v>
      </c>
      <c r="AZ85" s="80">
        <f t="shared" si="56"/>
        <v>4.2441991401084289E-2</v>
      </c>
      <c r="BA85" s="80">
        <f t="shared" si="56"/>
        <v>3.935574273150233E-2</v>
      </c>
      <c r="BB85" s="80">
        <f t="shared" si="56"/>
        <v>-3.9972139209419222E-2</v>
      </c>
      <c r="BC85" s="80">
        <f t="shared" si="56"/>
        <v>-1.2657068887456324E-2</v>
      </c>
      <c r="BD85" s="80" t="e">
        <f t="shared" si="56"/>
        <v>#REF!</v>
      </c>
      <c r="BE85" s="80" t="e">
        <f t="shared" si="56"/>
        <v>#REF!</v>
      </c>
      <c r="BF85" s="81"/>
      <c r="BG85" s="81"/>
      <c r="BH85" s="4"/>
      <c r="BI85" s="81"/>
      <c r="BL85" s="295"/>
      <c r="BM85" s="465"/>
      <c r="BN85" s="435"/>
      <c r="BO85" s="466"/>
      <c r="BP85" s="466"/>
      <c r="BQ85" s="466"/>
      <c r="BR85" s="466"/>
      <c r="BS85" s="466"/>
      <c r="BT85" s="461"/>
      <c r="BU85" s="461"/>
      <c r="BV85" s="461"/>
      <c r="BW85" s="461"/>
      <c r="BX85" s="461"/>
      <c r="BY85" s="461"/>
      <c r="BZ85" s="461"/>
      <c r="CA85" s="4"/>
    </row>
    <row r="86" spans="23:79" ht="18.75" customHeight="1" thickBot="1">
      <c r="W86" s="467"/>
      <c r="X86" s="425" t="s">
        <v>203</v>
      </c>
      <c r="Y86" s="406">
        <v>17200</v>
      </c>
      <c r="Z86" s="482"/>
      <c r="AA86" s="482"/>
      <c r="AB86" s="490">
        <f t="shared" ref="AB86:BE86" si="57">AB14/AA14-1</f>
        <v>0</v>
      </c>
      <c r="AC86" s="490">
        <f t="shared" si="57"/>
        <v>0</v>
      </c>
      <c r="AD86" s="490">
        <f t="shared" si="57"/>
        <v>0.33333333333333304</v>
      </c>
      <c r="AE86" s="490">
        <f t="shared" si="57"/>
        <v>0.75000000000000022</v>
      </c>
      <c r="AF86" s="645">
        <f t="shared" si="57"/>
        <v>1.6428571428571415</v>
      </c>
      <c r="AG86" s="490">
        <f t="shared" si="57"/>
        <v>-4.2467520647312407E-2</v>
      </c>
      <c r="AH86" s="490">
        <f t="shared" si="57"/>
        <v>-0.11162980772508435</v>
      </c>
      <c r="AI86" s="490">
        <f t="shared" si="57"/>
        <v>9.9821013115413804E-2</v>
      </c>
      <c r="AJ86" s="490">
        <f t="shared" si="57"/>
        <v>0.67576329380784306</v>
      </c>
      <c r="AK86" s="490">
        <f t="shared" si="57"/>
        <v>-9.3559909122447271E-2</v>
      </c>
      <c r="AL86" s="490">
        <f t="shared" si="57"/>
        <v>3.1634572034120678E-2</v>
      </c>
      <c r="AM86" s="490">
        <f t="shared" si="57"/>
        <v>0.26006297501653153</v>
      </c>
      <c r="AN86" s="490">
        <f t="shared" si="57"/>
        <v>0.12009555900319513</v>
      </c>
      <c r="AO86" s="490">
        <f t="shared" si="57"/>
        <v>0.16809107081034669</v>
      </c>
      <c r="AP86" s="645">
        <f t="shared" si="57"/>
        <v>2.0280588839155298</v>
      </c>
      <c r="AQ86" s="490">
        <f t="shared" si="57"/>
        <v>-4.7860599852782792E-2</v>
      </c>
      <c r="AR86" s="490">
        <f t="shared" si="57"/>
        <v>0.13236415694472492</v>
      </c>
      <c r="AS86" s="490">
        <f t="shared" si="57"/>
        <v>-6.6648583281892271E-2</v>
      </c>
      <c r="AT86" s="490">
        <f t="shared" si="57"/>
        <v>-8.5672423433385103E-2</v>
      </c>
      <c r="AU86" s="490">
        <f t="shared" si="57"/>
        <v>0.13704931824637412</v>
      </c>
      <c r="AV86" s="490">
        <f t="shared" si="57"/>
        <v>0.1692741945149483</v>
      </c>
      <c r="AW86" s="490">
        <f t="shared" si="57"/>
        <v>-0.16025934775256001</v>
      </c>
      <c r="AX86" s="490">
        <f t="shared" si="57"/>
        <v>6.9705962559551526E-2</v>
      </c>
      <c r="AY86" s="490">
        <f t="shared" si="57"/>
        <v>-0.30568798223277382</v>
      </c>
      <c r="AZ86" s="490">
        <f t="shared" si="57"/>
        <v>-0.49145276331225485</v>
      </c>
      <c r="BA86" s="490">
        <f t="shared" si="57"/>
        <v>0.11103458970769209</v>
      </c>
      <c r="BB86" s="490">
        <f t="shared" si="57"/>
        <v>-0.29106197453269922</v>
      </c>
      <c r="BC86" s="490">
        <f t="shared" si="57"/>
        <v>-0.37191548465880897</v>
      </c>
      <c r="BD86" s="490" t="e">
        <f t="shared" si="57"/>
        <v>#REF!</v>
      </c>
      <c r="BE86" s="490" t="e">
        <f t="shared" si="57"/>
        <v>#REF!</v>
      </c>
      <c r="BF86" s="81"/>
      <c r="BG86" s="81"/>
      <c r="BH86" s="4"/>
      <c r="BI86" s="81"/>
      <c r="BL86" s="295"/>
      <c r="BM86" s="465"/>
      <c r="BN86" s="435"/>
      <c r="BO86" s="466"/>
      <c r="BP86" s="466"/>
      <c r="BQ86" s="466"/>
      <c r="BR86" s="466"/>
      <c r="BS86" s="466"/>
      <c r="BT86" s="461"/>
      <c r="BU86" s="461"/>
      <c r="BV86" s="461"/>
      <c r="BW86" s="461"/>
      <c r="BX86" s="461"/>
      <c r="BY86" s="461"/>
      <c r="BZ86" s="461"/>
      <c r="CA86" s="4"/>
    </row>
    <row r="87" spans="23:79" ht="21.75" customHeight="1" thickTop="1">
      <c r="W87" s="472" t="s">
        <v>207</v>
      </c>
      <c r="X87" s="473"/>
      <c r="Y87" s="474"/>
      <c r="Z87" s="483"/>
      <c r="AA87" s="483"/>
      <c r="AB87" s="491">
        <f t="shared" ref="AB87" si="58">AB15/AA15-1</f>
        <v>1.0695775458180679E-2</v>
      </c>
      <c r="AC87" s="491">
        <f t="shared" ref="AC87:AY87" si="59">AC15/AB15-1</f>
        <v>9.676302247973334E-3</v>
      </c>
      <c r="AD87" s="644">
        <f t="shared" si="59"/>
        <v>-5.9310351867902789E-3</v>
      </c>
      <c r="AE87" s="491">
        <f t="shared" si="59"/>
        <v>4.9711871193728996E-2</v>
      </c>
      <c r="AF87" s="491">
        <f t="shared" si="59"/>
        <v>1.5455366860870789E-2</v>
      </c>
      <c r="AG87" s="644">
        <f t="shared" si="59"/>
        <v>9.1601901157005727E-3</v>
      </c>
      <c r="AH87" s="644">
        <f t="shared" si="59"/>
        <v>-5.6258177222396899E-3</v>
      </c>
      <c r="AI87" s="491">
        <f t="shared" si="59"/>
        <v>-3.5354899034362841E-2</v>
      </c>
      <c r="AJ87" s="491">
        <f t="shared" si="59"/>
        <v>1.76695079744702E-2</v>
      </c>
      <c r="AK87" s="491">
        <f t="shared" si="59"/>
        <v>1.5041495718591813E-2</v>
      </c>
      <c r="AL87" s="491">
        <f t="shared" si="59"/>
        <v>-1.876557955219782E-2</v>
      </c>
      <c r="AM87" s="491">
        <f t="shared" si="59"/>
        <v>1.7402683582583123E-2</v>
      </c>
      <c r="AN87" s="644">
        <f t="shared" si="59"/>
        <v>4.2368476938829946E-3</v>
      </c>
      <c r="AO87" s="644">
        <f t="shared" si="59"/>
        <v>-5.4216842881745775E-3</v>
      </c>
      <c r="AP87" s="644">
        <f t="shared" si="59"/>
        <v>5.1571803947092487E-3</v>
      </c>
      <c r="AQ87" s="491">
        <f t="shared" si="59"/>
        <v>-1.5651781473595916E-2</v>
      </c>
      <c r="AR87" s="491">
        <f t="shared" si="59"/>
        <v>2.6396001150598147E-2</v>
      </c>
      <c r="AS87" s="491">
        <f t="shared" si="59"/>
        <v>-5.1789132622507394E-2</v>
      </c>
      <c r="AT87" s="491">
        <f t="shared" si="59"/>
        <v>-5.5140278333954851E-2</v>
      </c>
      <c r="AU87" s="491">
        <f t="shared" si="59"/>
        <v>4.3222113213884361E-2</v>
      </c>
      <c r="AV87" s="491">
        <f t="shared" si="59"/>
        <v>3.9056392452004651E-2</v>
      </c>
      <c r="AW87" s="491">
        <f t="shared" si="59"/>
        <v>3.1502418052662406E-2</v>
      </c>
      <c r="AX87" s="644">
        <f t="shared" si="59"/>
        <v>8.2099153307766404E-3</v>
      </c>
      <c r="AY87" s="491">
        <f t="shared" si="59"/>
        <v>-3.40844795419738E-2</v>
      </c>
      <c r="AZ87" s="491">
        <f t="shared" ref="AZ87" si="60">AZ15/AY15-1</f>
        <v>-2.8379031593134596E-2</v>
      </c>
      <c r="BA87" s="491">
        <f t="shared" ref="BA87" si="61">BA15/AZ15-1</f>
        <v>-1.1884264763382557E-2</v>
      </c>
      <c r="BB87" s="491">
        <f t="shared" ref="BB87" si="62">BB15/BA15-1</f>
        <v>-1.2912559782680355E-2</v>
      </c>
      <c r="BC87" s="491">
        <f t="shared" ref="BC87" si="63">BC15/BB15-1</f>
        <v>-3.6296569072433504E-2</v>
      </c>
      <c r="BD87" s="491" t="e">
        <f t="shared" ref="BD87" si="64">BD15/BC15-1</f>
        <v>#REF!</v>
      </c>
      <c r="BE87" s="491" t="e">
        <f t="shared" ref="BE87" si="65">BE15/BD15-1</f>
        <v>#REF!</v>
      </c>
      <c r="BL87" s="4"/>
      <c r="BM87" s="4"/>
      <c r="BN87" s="4"/>
      <c r="BO87" s="461"/>
      <c r="BP87" s="461"/>
      <c r="BQ87" s="461"/>
      <c r="BR87" s="461"/>
      <c r="BS87" s="461"/>
      <c r="BT87" s="461"/>
      <c r="BU87" s="461"/>
      <c r="BV87" s="461"/>
      <c r="BW87" s="461"/>
      <c r="BX87" s="461"/>
      <c r="BY87" s="461"/>
      <c r="BZ87" s="461"/>
      <c r="CA87" s="4"/>
    </row>
    <row r="88" spans="23:79">
      <c r="BL88" s="4"/>
      <c r="BM88" s="4"/>
      <c r="BN88" s="4"/>
      <c r="BO88" s="4"/>
      <c r="BP88" s="4"/>
      <c r="BQ88" s="4"/>
      <c r="BR88" s="4"/>
      <c r="BS88" s="4"/>
      <c r="BT88" s="4"/>
      <c r="BU88" s="4"/>
      <c r="BV88" s="4"/>
      <c r="BW88" s="4"/>
      <c r="BX88" s="4"/>
      <c r="BY88" s="4"/>
      <c r="BZ88" s="4"/>
      <c r="CA88" s="4"/>
    </row>
    <row r="89" spans="23:79">
      <c r="BL89" s="4"/>
      <c r="BM89" s="4"/>
      <c r="BN89" s="4"/>
      <c r="BO89" s="4"/>
      <c r="BP89" s="4"/>
      <c r="BQ89" s="4"/>
      <c r="BR89" s="4"/>
      <c r="BS89" s="4"/>
      <c r="BT89" s="4"/>
      <c r="BU89" s="4"/>
      <c r="BV89" s="4"/>
      <c r="BW89" s="4"/>
      <c r="BX89" s="4"/>
      <c r="BY89" s="4"/>
      <c r="BZ89" s="4"/>
      <c r="CA89" s="4"/>
    </row>
  </sheetData>
  <mergeCells count="1">
    <mergeCell ref="W1:X1"/>
  </mergeCells>
  <phoneticPr fontId="8"/>
  <pageMargins left="0.19685039370078741" right="0.19685039370078741" top="0.19685039370078741" bottom="0.27559055118110237" header="0.19685039370078741" footer="0.23622047244094491"/>
  <pageSetup paperSize="9" scale="45" orientation="portrait" r:id="rId1"/>
  <headerFooter alignWithMargins="0"/>
  <colBreaks count="1" manualBreakCount="1">
    <brk id="59"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BL111"/>
  <sheetViews>
    <sheetView zoomScale="80" zoomScaleNormal="80" workbookViewId="0">
      <pane xSplit="26" ySplit="4" topLeftCell="AX5" activePane="bottomRight" state="frozen"/>
      <selection activeCell="P1" sqref="P1"/>
      <selection pane="topRight" activeCell="AA1" sqref="AA1"/>
      <selection pane="bottomLeft" activeCell="P5" sqref="P5"/>
      <selection pane="bottomRight"/>
    </sheetView>
  </sheetViews>
  <sheetFormatPr defaultColWidth="9" defaultRowHeight="14.25"/>
  <cols>
    <col min="1" max="1" width="1.625" style="75" customWidth="1"/>
    <col min="2" max="15" width="1.625" style="1" hidden="1" customWidth="1"/>
    <col min="16" max="16" width="1.5" style="100" hidden="1" customWidth="1"/>
    <col min="17" max="20" width="1.5" style="885" hidden="1" customWidth="1"/>
    <col min="21" max="21" width="1.5" style="100" customWidth="1"/>
    <col min="22" max="24" width="1.625" style="1" customWidth="1"/>
    <col min="25" max="25" width="43.5" style="1" customWidth="1"/>
    <col min="26" max="26" width="7.875" style="1" hidden="1" customWidth="1"/>
    <col min="27" max="55" width="11.875" style="1" bestFit="1" customWidth="1"/>
    <col min="56" max="57" width="11.875" style="1" hidden="1" customWidth="1"/>
    <col min="58" max="59" width="10.625" style="1" hidden="1" customWidth="1"/>
    <col min="60" max="61" width="9" style="1"/>
    <col min="62" max="62" width="9" style="1" customWidth="1"/>
    <col min="63" max="16384" width="9" style="1"/>
  </cols>
  <sheetData>
    <row r="1" spans="1:64" ht="49.5" customHeight="1">
      <c r="B1" s="345"/>
      <c r="C1" s="345"/>
      <c r="D1" s="345"/>
      <c r="E1" s="345"/>
      <c r="F1" s="345"/>
      <c r="G1" s="345"/>
      <c r="H1" s="345"/>
      <c r="I1" s="345"/>
      <c r="J1" s="345"/>
      <c r="K1" s="345"/>
      <c r="L1" s="345"/>
      <c r="M1" s="345"/>
      <c r="N1" s="345"/>
      <c r="O1" s="345"/>
      <c r="U1" s="886"/>
      <c r="V1" s="897" t="s">
        <v>359</v>
      </c>
      <c r="W1" s="897"/>
      <c r="X1" s="897"/>
      <c r="Y1" s="897"/>
      <c r="Z1" s="345"/>
      <c r="AA1" s="293"/>
      <c r="AB1" s="293"/>
      <c r="AC1" s="293"/>
      <c r="AD1" s="150"/>
      <c r="AE1" s="150"/>
      <c r="AF1" s="150"/>
      <c r="AG1" s="150"/>
      <c r="AH1" s="150"/>
      <c r="AI1" s="150"/>
    </row>
    <row r="2" spans="1:64" ht="20.25" customHeight="1">
      <c r="A2" s="346"/>
      <c r="B2" s="150"/>
      <c r="C2" s="150"/>
      <c r="D2" s="150"/>
      <c r="E2" s="150"/>
      <c r="F2" s="150"/>
      <c r="G2" s="150"/>
      <c r="H2" s="150"/>
      <c r="I2" s="150"/>
      <c r="J2" s="150"/>
      <c r="K2" s="150"/>
      <c r="L2" s="150"/>
      <c r="M2" s="150"/>
      <c r="N2" s="150"/>
      <c r="O2" s="150"/>
      <c r="P2" s="887"/>
      <c r="U2" s="887"/>
      <c r="V2" s="665" t="str">
        <f>'0.Contents'!C2</f>
        <v>＜速報値＞</v>
      </c>
      <c r="W2" s="150"/>
      <c r="X2" s="150"/>
      <c r="Y2" s="347"/>
      <c r="Z2" s="150"/>
      <c r="AA2" s="347"/>
      <c r="AB2" s="347"/>
      <c r="AC2" s="347"/>
      <c r="AD2" s="347"/>
      <c r="AE2" s="347"/>
      <c r="AF2" s="347"/>
      <c r="AG2" s="347"/>
      <c r="AH2" s="347"/>
      <c r="AI2" s="347"/>
    </row>
    <row r="3" spans="1:64" ht="18.75" customHeight="1" thickBot="1">
      <c r="V3" s="1" t="s">
        <v>272</v>
      </c>
      <c r="BH3" s="75"/>
    </row>
    <row r="4" spans="1:64" ht="27.6" customHeight="1" thickBot="1">
      <c r="O4" s="39"/>
      <c r="P4" s="544"/>
      <c r="V4" s="603"/>
      <c r="W4" s="604"/>
      <c r="X4" s="604"/>
      <c r="Y4" s="605"/>
      <c r="Z4" s="605"/>
      <c r="AA4" s="607">
        <v>1990</v>
      </c>
      <c r="AB4" s="607">
        <f t="shared" ref="AB4:BB4" si="0">AA4+1</f>
        <v>1991</v>
      </c>
      <c r="AC4" s="607">
        <f t="shared" si="0"/>
        <v>1992</v>
      </c>
      <c r="AD4" s="607">
        <f t="shared" si="0"/>
        <v>1993</v>
      </c>
      <c r="AE4" s="607">
        <f t="shared" si="0"/>
        <v>1994</v>
      </c>
      <c r="AF4" s="607">
        <f t="shared" si="0"/>
        <v>1995</v>
      </c>
      <c r="AG4" s="607">
        <f t="shared" si="0"/>
        <v>1996</v>
      </c>
      <c r="AH4" s="607">
        <f t="shared" si="0"/>
        <v>1997</v>
      </c>
      <c r="AI4" s="607">
        <f t="shared" si="0"/>
        <v>1998</v>
      </c>
      <c r="AJ4" s="607">
        <f t="shared" si="0"/>
        <v>1999</v>
      </c>
      <c r="AK4" s="607">
        <f t="shared" si="0"/>
        <v>2000</v>
      </c>
      <c r="AL4" s="607">
        <f t="shared" si="0"/>
        <v>2001</v>
      </c>
      <c r="AM4" s="607">
        <f t="shared" si="0"/>
        <v>2002</v>
      </c>
      <c r="AN4" s="607">
        <f t="shared" si="0"/>
        <v>2003</v>
      </c>
      <c r="AO4" s="607">
        <f t="shared" si="0"/>
        <v>2004</v>
      </c>
      <c r="AP4" s="607">
        <f t="shared" si="0"/>
        <v>2005</v>
      </c>
      <c r="AQ4" s="607">
        <f t="shared" si="0"/>
        <v>2006</v>
      </c>
      <c r="AR4" s="607">
        <f t="shared" si="0"/>
        <v>2007</v>
      </c>
      <c r="AS4" s="607">
        <f t="shared" si="0"/>
        <v>2008</v>
      </c>
      <c r="AT4" s="607">
        <f t="shared" si="0"/>
        <v>2009</v>
      </c>
      <c r="AU4" s="607">
        <f t="shared" si="0"/>
        <v>2010</v>
      </c>
      <c r="AV4" s="607">
        <f t="shared" si="0"/>
        <v>2011</v>
      </c>
      <c r="AW4" s="607">
        <f t="shared" si="0"/>
        <v>2012</v>
      </c>
      <c r="AX4" s="607">
        <f t="shared" si="0"/>
        <v>2013</v>
      </c>
      <c r="AY4" s="607">
        <f t="shared" si="0"/>
        <v>2014</v>
      </c>
      <c r="AZ4" s="607">
        <f t="shared" si="0"/>
        <v>2015</v>
      </c>
      <c r="BA4" s="608">
        <f t="shared" si="0"/>
        <v>2016</v>
      </c>
      <c r="BB4" s="607">
        <f t="shared" si="0"/>
        <v>2017</v>
      </c>
      <c r="BC4" s="721" t="s">
        <v>347</v>
      </c>
      <c r="BD4" s="605"/>
      <c r="BE4" s="607"/>
      <c r="BF4" s="607" t="s">
        <v>273</v>
      </c>
      <c r="BG4" s="872" t="s">
        <v>1</v>
      </c>
      <c r="BH4" s="684"/>
    </row>
    <row r="5" spans="1:64">
      <c r="O5" s="39"/>
      <c r="P5" s="888"/>
      <c r="U5" s="348"/>
      <c r="V5" s="308" t="s">
        <v>274</v>
      </c>
      <c r="W5" s="309"/>
      <c r="X5" s="309"/>
      <c r="Y5" s="325"/>
      <c r="Z5" s="325"/>
      <c r="AA5" s="119">
        <f>SUM(AA6,AA14,AA26,AA27,AA30)</f>
        <v>1067571.6801084999</v>
      </c>
      <c r="AB5" s="119">
        <f t="shared" ref="AB5:BC5" si="1">SUM(AB6,AB14,AB26,AB27,AB30)</f>
        <v>1077836.0749574357</v>
      </c>
      <c r="AC5" s="119">
        <f t="shared" si="1"/>
        <v>1085822.1219052447</v>
      </c>
      <c r="AD5" s="119">
        <f t="shared" si="1"/>
        <v>1081001.6257430208</v>
      </c>
      <c r="AE5" s="119">
        <f t="shared" si="1"/>
        <v>1130845.6022770428</v>
      </c>
      <c r="AF5" s="119">
        <f t="shared" si="1"/>
        <v>1142042.0610701256</v>
      </c>
      <c r="AG5" s="119">
        <f t="shared" si="1"/>
        <v>1152794.6075477318</v>
      </c>
      <c r="AH5" s="119">
        <f t="shared" si="1"/>
        <v>1146957.0057227174</v>
      </c>
      <c r="AI5" s="119">
        <f t="shared" si="1"/>
        <v>1113148.5420953049</v>
      </c>
      <c r="AJ5" s="119">
        <f t="shared" si="1"/>
        <v>1149478.6834938733</v>
      </c>
      <c r="AK5" s="119">
        <f t="shared" si="1"/>
        <v>1170300.1609849171</v>
      </c>
      <c r="AL5" s="119">
        <f t="shared" si="1"/>
        <v>1157360.1408356458</v>
      </c>
      <c r="AM5" s="119">
        <f t="shared" si="1"/>
        <v>1188990.8054189971</v>
      </c>
      <c r="AN5" s="119">
        <f t="shared" si="1"/>
        <v>1197298.2133972205</v>
      </c>
      <c r="AO5" s="119">
        <f t="shared" si="1"/>
        <v>1193442.4110291954</v>
      </c>
      <c r="AP5" s="119">
        <f t="shared" si="1"/>
        <v>1200521.0723981918</v>
      </c>
      <c r="AQ5" s="119">
        <f t="shared" si="1"/>
        <v>1178717.6815800867</v>
      </c>
      <c r="AR5" s="119">
        <f t="shared" si="1"/>
        <v>1214489.3158623697</v>
      </c>
      <c r="AS5" s="119">
        <f t="shared" si="1"/>
        <v>1147021.1880210279</v>
      </c>
      <c r="AT5" s="119">
        <f t="shared" si="1"/>
        <v>1087131.5649887184</v>
      </c>
      <c r="AU5" s="119">
        <f t="shared" si="1"/>
        <v>1137029.6587623225</v>
      </c>
      <c r="AV5" s="119">
        <f t="shared" si="1"/>
        <v>1187985.0775239859</v>
      </c>
      <c r="AW5" s="119">
        <f t="shared" si="1"/>
        <v>1227315.4456416427</v>
      </c>
      <c r="AX5" s="119">
        <f t="shared" si="1"/>
        <v>1235197.2867747634</v>
      </c>
      <c r="AY5" s="119">
        <f t="shared" si="1"/>
        <v>1186522.3460353338</v>
      </c>
      <c r="AZ5" s="119">
        <f t="shared" si="1"/>
        <v>1147248.0339538166</v>
      </c>
      <c r="BA5" s="119">
        <f t="shared" si="1"/>
        <v>1129162.4300611655</v>
      </c>
      <c r="BB5" s="119">
        <f t="shared" si="1"/>
        <v>1110143.223676841</v>
      </c>
      <c r="BC5" s="797">
        <f t="shared" si="1"/>
        <v>1060144.1323526793</v>
      </c>
      <c r="BD5" s="685"/>
      <c r="BE5" s="119"/>
      <c r="BF5" s="185"/>
      <c r="BG5" s="30"/>
      <c r="BH5" s="686"/>
      <c r="BI5" s="51"/>
      <c r="BJ5" s="83"/>
      <c r="BK5" s="51"/>
      <c r="BL5" s="51"/>
    </row>
    <row r="6" spans="1:64">
      <c r="O6" s="39"/>
      <c r="P6" s="888"/>
      <c r="V6" s="310"/>
      <c r="W6" s="311" t="s">
        <v>275</v>
      </c>
      <c r="X6" s="326"/>
      <c r="Y6" s="349"/>
      <c r="Z6" s="534"/>
      <c r="AA6" s="118">
        <f>AA7</f>
        <v>348411.79447028635</v>
      </c>
      <c r="AB6" s="118">
        <f t="shared" ref="AB6:BA6" si="2">AB7</f>
        <v>349742.58710949577</v>
      </c>
      <c r="AC6" s="118">
        <f t="shared" si="2"/>
        <v>355126.14215324685</v>
      </c>
      <c r="AD6" s="118">
        <f t="shared" si="2"/>
        <v>338724.92179417721</v>
      </c>
      <c r="AE6" s="118">
        <f t="shared" si="2"/>
        <v>372716.52054267738</v>
      </c>
      <c r="AF6" s="118">
        <f t="shared" si="2"/>
        <v>360595.31972801586</v>
      </c>
      <c r="AG6" s="118">
        <f t="shared" si="2"/>
        <v>362469.12120510911</v>
      </c>
      <c r="AH6" s="118">
        <f t="shared" si="2"/>
        <v>357641.84247294842</v>
      </c>
      <c r="AI6" s="118">
        <f t="shared" si="2"/>
        <v>344516.84317773796</v>
      </c>
      <c r="AJ6" s="118">
        <f t="shared" si="2"/>
        <v>366226.01919401676</v>
      </c>
      <c r="AK6" s="118">
        <f t="shared" si="2"/>
        <v>374920.24083416112</v>
      </c>
      <c r="AL6" s="118">
        <f t="shared" si="2"/>
        <v>365841.75823433214</v>
      </c>
      <c r="AM6" s="118">
        <f t="shared" si="2"/>
        <v>391423.28482875729</v>
      </c>
      <c r="AN6" s="118">
        <f t="shared" si="2"/>
        <v>407746.6652632886</v>
      </c>
      <c r="AO6" s="118">
        <f t="shared" si="2"/>
        <v>403779.88285122585</v>
      </c>
      <c r="AP6" s="118">
        <f t="shared" si="2"/>
        <v>423926.84168544569</v>
      </c>
      <c r="AQ6" s="118">
        <f t="shared" si="2"/>
        <v>414870.62379360513</v>
      </c>
      <c r="AR6" s="118">
        <f t="shared" si="2"/>
        <v>467189.03156868345</v>
      </c>
      <c r="AS6" s="118">
        <f t="shared" si="2"/>
        <v>436557.31213543803</v>
      </c>
      <c r="AT6" s="118">
        <f t="shared" si="2"/>
        <v>397682.2033693656</v>
      </c>
      <c r="AU6" s="118">
        <f t="shared" si="2"/>
        <v>422047.19202207658</v>
      </c>
      <c r="AV6" s="118">
        <f t="shared" si="2"/>
        <v>479361.74286509264</v>
      </c>
      <c r="AW6" s="118">
        <f t="shared" si="2"/>
        <v>524906.88071431348</v>
      </c>
      <c r="AX6" s="118">
        <f t="shared" si="2"/>
        <v>524964.93446742662</v>
      </c>
      <c r="AY6" s="118">
        <f t="shared" si="2"/>
        <v>498449.01991529641</v>
      </c>
      <c r="AZ6" s="118">
        <f t="shared" si="2"/>
        <v>473248.62670927477</v>
      </c>
      <c r="BA6" s="118">
        <f t="shared" si="2"/>
        <v>505684.69211711315</v>
      </c>
      <c r="BB6" s="118">
        <f>BB7</f>
        <v>492718.52638806379</v>
      </c>
      <c r="BC6" s="180">
        <f>BC7</f>
        <v>456046.87299293088</v>
      </c>
      <c r="BD6" s="186"/>
      <c r="BE6" s="118"/>
      <c r="BF6" s="186"/>
      <c r="BG6" s="180"/>
      <c r="BH6" s="149"/>
      <c r="BI6" s="51"/>
      <c r="BJ6" s="83"/>
      <c r="BK6" s="51"/>
      <c r="BL6" s="51"/>
    </row>
    <row r="7" spans="1:64">
      <c r="O7" s="39"/>
      <c r="P7" s="888"/>
      <c r="V7" s="310"/>
      <c r="W7" s="312"/>
      <c r="X7" s="311" t="s">
        <v>276</v>
      </c>
      <c r="Y7" s="327"/>
      <c r="Z7" s="583"/>
      <c r="AA7" s="118">
        <f>SUM(AA8:AA12)</f>
        <v>348411.79447028635</v>
      </c>
      <c r="AB7" s="118">
        <f t="shared" ref="AB7:BC7" si="3">SUM(AB8:AB12)</f>
        <v>349742.58710949577</v>
      </c>
      <c r="AC7" s="118">
        <f t="shared" si="3"/>
        <v>355126.14215324685</v>
      </c>
      <c r="AD7" s="118">
        <f t="shared" si="3"/>
        <v>338724.92179417721</v>
      </c>
      <c r="AE7" s="118">
        <f t="shared" si="3"/>
        <v>372716.52054267738</v>
      </c>
      <c r="AF7" s="118">
        <f t="shared" si="3"/>
        <v>360595.31972801586</v>
      </c>
      <c r="AG7" s="118">
        <f t="shared" si="3"/>
        <v>362469.12120510911</v>
      </c>
      <c r="AH7" s="118">
        <f t="shared" si="3"/>
        <v>357641.84247294842</v>
      </c>
      <c r="AI7" s="118">
        <f t="shared" si="3"/>
        <v>344516.84317773796</v>
      </c>
      <c r="AJ7" s="118">
        <f t="shared" si="3"/>
        <v>366226.01919401676</v>
      </c>
      <c r="AK7" s="118">
        <f t="shared" si="3"/>
        <v>374920.24083416112</v>
      </c>
      <c r="AL7" s="118">
        <f t="shared" si="3"/>
        <v>365841.75823433214</v>
      </c>
      <c r="AM7" s="118">
        <f t="shared" si="3"/>
        <v>391423.28482875729</v>
      </c>
      <c r="AN7" s="118">
        <f t="shared" si="3"/>
        <v>407746.6652632886</v>
      </c>
      <c r="AO7" s="118">
        <f t="shared" si="3"/>
        <v>403779.88285122585</v>
      </c>
      <c r="AP7" s="118">
        <f t="shared" si="3"/>
        <v>423926.84168544569</v>
      </c>
      <c r="AQ7" s="118">
        <f t="shared" si="3"/>
        <v>414870.62379360513</v>
      </c>
      <c r="AR7" s="118">
        <f t="shared" si="3"/>
        <v>467189.03156868345</v>
      </c>
      <c r="AS7" s="118">
        <f t="shared" si="3"/>
        <v>436557.31213543803</v>
      </c>
      <c r="AT7" s="118">
        <f t="shared" si="3"/>
        <v>397682.2033693656</v>
      </c>
      <c r="AU7" s="118">
        <f t="shared" si="3"/>
        <v>422047.19202207658</v>
      </c>
      <c r="AV7" s="118">
        <f t="shared" si="3"/>
        <v>479361.74286509264</v>
      </c>
      <c r="AW7" s="118">
        <f t="shared" si="3"/>
        <v>524906.88071431348</v>
      </c>
      <c r="AX7" s="118">
        <f t="shared" si="3"/>
        <v>524964.93446742662</v>
      </c>
      <c r="AY7" s="118">
        <f t="shared" si="3"/>
        <v>498449.01991529641</v>
      </c>
      <c r="AZ7" s="118">
        <f t="shared" si="3"/>
        <v>473248.62670927477</v>
      </c>
      <c r="BA7" s="118">
        <f t="shared" si="3"/>
        <v>505684.69211711315</v>
      </c>
      <c r="BB7" s="118">
        <f t="shared" si="3"/>
        <v>492718.52638806379</v>
      </c>
      <c r="BC7" s="180">
        <f t="shared" si="3"/>
        <v>456046.87299293088</v>
      </c>
      <c r="BD7" s="186"/>
      <c r="BE7" s="118"/>
      <c r="BF7" s="186"/>
      <c r="BG7" s="180"/>
      <c r="BH7" s="149"/>
      <c r="BI7" s="51"/>
      <c r="BJ7" s="83"/>
      <c r="BK7" s="51"/>
      <c r="BL7" s="51"/>
    </row>
    <row r="8" spans="1:64">
      <c r="O8" s="39"/>
      <c r="P8" s="888"/>
      <c r="V8" s="310"/>
      <c r="W8" s="313"/>
      <c r="X8" s="313"/>
      <c r="Y8" s="873" t="s">
        <v>362</v>
      </c>
      <c r="Z8" s="363"/>
      <c r="AA8" s="124">
        <v>26645.503835655436</v>
      </c>
      <c r="AB8" s="124">
        <v>24687.621664727827</v>
      </c>
      <c r="AC8" s="124">
        <v>21945.928094620311</v>
      </c>
      <c r="AD8" s="124">
        <v>21852.890856683822</v>
      </c>
      <c r="AE8" s="124">
        <v>18501.328896728803</v>
      </c>
      <c r="AF8" s="124">
        <v>17707.842219890637</v>
      </c>
      <c r="AG8" s="124">
        <v>17152.052246668944</v>
      </c>
      <c r="AH8" s="124">
        <v>15992.046507927302</v>
      </c>
      <c r="AI8" s="124">
        <v>14042.606921240664</v>
      </c>
      <c r="AJ8" s="124">
        <v>15077.41624533289</v>
      </c>
      <c r="AK8" s="124">
        <v>15845.637868633727</v>
      </c>
      <c r="AL8" s="124">
        <v>15178.573250607415</v>
      </c>
      <c r="AM8" s="124">
        <v>14956.548866724255</v>
      </c>
      <c r="AN8" s="124">
        <v>14471.328787482576</v>
      </c>
      <c r="AO8" s="124">
        <v>14752.195215179016</v>
      </c>
      <c r="AP8" s="124">
        <v>17478.553720613527</v>
      </c>
      <c r="AQ8" s="124">
        <v>18057.757773827576</v>
      </c>
      <c r="AR8" s="124">
        <v>17766.795515754024</v>
      </c>
      <c r="AS8" s="124">
        <v>17366.458577757207</v>
      </c>
      <c r="AT8" s="124">
        <v>17086.264782185979</v>
      </c>
      <c r="AU8" s="124">
        <v>17701.25961467675</v>
      </c>
      <c r="AV8" s="124">
        <v>16553.914819816076</v>
      </c>
      <c r="AW8" s="124">
        <v>16000.37033928233</v>
      </c>
      <c r="AX8" s="124">
        <v>14056.70653324209</v>
      </c>
      <c r="AY8" s="124">
        <v>13911.677234077488</v>
      </c>
      <c r="AZ8" s="124">
        <v>13317.617134042066</v>
      </c>
      <c r="BA8" s="563">
        <v>13549.280911118029</v>
      </c>
      <c r="BB8" s="124">
        <v>13436.644744634505</v>
      </c>
      <c r="BC8" s="179">
        <v>14727.995283153779</v>
      </c>
      <c r="BD8" s="187"/>
      <c r="BE8" s="124"/>
      <c r="BF8" s="187"/>
      <c r="BG8" s="179"/>
      <c r="BH8" s="680"/>
      <c r="BI8" s="51"/>
      <c r="BJ8" s="51"/>
      <c r="BK8" s="51"/>
      <c r="BL8" s="51"/>
    </row>
    <row r="9" spans="1:64">
      <c r="O9" s="39"/>
      <c r="P9" s="888"/>
      <c r="V9" s="310"/>
      <c r="W9" s="313"/>
      <c r="X9" s="313"/>
      <c r="Y9" s="874" t="s">
        <v>363</v>
      </c>
      <c r="Z9" s="36"/>
      <c r="AA9" s="64">
        <v>26066.865834150361</v>
      </c>
      <c r="AB9" s="64">
        <v>26467.638934192997</v>
      </c>
      <c r="AC9" s="64">
        <v>26897.49791604768</v>
      </c>
      <c r="AD9" s="64">
        <v>28491.751800174326</v>
      </c>
      <c r="AE9" s="64">
        <v>28562.947501958894</v>
      </c>
      <c r="AF9" s="64">
        <v>28870.283035241708</v>
      </c>
      <c r="AG9" s="64">
        <v>29841.239288530251</v>
      </c>
      <c r="AH9" s="64">
        <v>32972.110753653906</v>
      </c>
      <c r="AI9" s="64">
        <v>31731.23519176984</v>
      </c>
      <c r="AJ9" s="64">
        <v>32330.203252255575</v>
      </c>
      <c r="AK9" s="64">
        <v>31951.433581354882</v>
      </c>
      <c r="AL9" s="64">
        <v>31065.519006566828</v>
      </c>
      <c r="AM9" s="64">
        <v>30081.415845145239</v>
      </c>
      <c r="AN9" s="64">
        <v>30058.73651112118</v>
      </c>
      <c r="AO9" s="64">
        <v>30223.53068713631</v>
      </c>
      <c r="AP9" s="64">
        <v>31521.414023667698</v>
      </c>
      <c r="AQ9" s="64">
        <v>30989.307953926698</v>
      </c>
      <c r="AR9" s="64">
        <v>30841.484684168805</v>
      </c>
      <c r="AS9" s="64">
        <v>28757.89870070805</v>
      </c>
      <c r="AT9" s="64">
        <v>28129.368812104916</v>
      </c>
      <c r="AU9" s="64">
        <v>28860.852945520601</v>
      </c>
      <c r="AV9" s="64">
        <v>26323.639455412733</v>
      </c>
      <c r="AW9" s="64">
        <v>26143.428728890201</v>
      </c>
      <c r="AX9" s="64">
        <v>23617.245891066115</v>
      </c>
      <c r="AY9" s="64">
        <v>22932.667950436629</v>
      </c>
      <c r="AZ9" s="64">
        <v>23722.473296209981</v>
      </c>
      <c r="BA9" s="564">
        <v>21221.902622697613</v>
      </c>
      <c r="BB9" s="64">
        <v>20275.825175113801</v>
      </c>
      <c r="BC9" s="138">
        <v>20841.802219490975</v>
      </c>
      <c r="BD9" s="188"/>
      <c r="BE9" s="64"/>
      <c r="BF9" s="188"/>
      <c r="BG9" s="138"/>
      <c r="BH9" s="680"/>
      <c r="BI9" s="51"/>
      <c r="BJ9" s="51"/>
      <c r="BK9" s="51"/>
      <c r="BL9" s="51"/>
    </row>
    <row r="10" spans="1:64" ht="13.5" customHeight="1">
      <c r="O10" s="39"/>
      <c r="P10" s="888"/>
      <c r="V10" s="310"/>
      <c r="W10" s="313"/>
      <c r="X10" s="313"/>
      <c r="Y10" s="351" t="s">
        <v>277</v>
      </c>
      <c r="Z10" s="329"/>
      <c r="AA10" s="64">
        <v>1102.2867377696512</v>
      </c>
      <c r="AB10" s="64">
        <v>1102.7682576535249</v>
      </c>
      <c r="AC10" s="64">
        <v>1283.8327710617998</v>
      </c>
      <c r="AD10" s="64">
        <v>1222.3705705759169</v>
      </c>
      <c r="AE10" s="64">
        <v>945.94455930348499</v>
      </c>
      <c r="AF10" s="64">
        <v>1005.0130473018941</v>
      </c>
      <c r="AG10" s="64">
        <v>801.60536213397108</v>
      </c>
      <c r="AH10" s="64">
        <v>926.99534143362052</v>
      </c>
      <c r="AI10" s="64">
        <v>910.9868576132767</v>
      </c>
      <c r="AJ10" s="64">
        <v>946.93037570584102</v>
      </c>
      <c r="AK10" s="64">
        <v>836.7142497149265</v>
      </c>
      <c r="AL10" s="64">
        <v>813.25433894569608</v>
      </c>
      <c r="AM10" s="64">
        <v>1053.5336158291263</v>
      </c>
      <c r="AN10" s="64">
        <v>661.20852606908284</v>
      </c>
      <c r="AO10" s="64">
        <v>1192.0084360539479</v>
      </c>
      <c r="AP10" s="64">
        <v>1368.2523364321569</v>
      </c>
      <c r="AQ10" s="64">
        <v>921.56008580417154</v>
      </c>
      <c r="AR10" s="64">
        <v>2160.4071695395182</v>
      </c>
      <c r="AS10" s="64">
        <v>2245.6997759632222</v>
      </c>
      <c r="AT10" s="64">
        <v>2331.4755480382073</v>
      </c>
      <c r="AU10" s="64">
        <v>2628.0450766549043</v>
      </c>
      <c r="AV10" s="64">
        <v>2796.7050007369953</v>
      </c>
      <c r="AW10" s="64">
        <v>3783.2886287983797</v>
      </c>
      <c r="AX10" s="64">
        <v>2725.4908561907514</v>
      </c>
      <c r="AY10" s="64">
        <v>2839.9862770520112</v>
      </c>
      <c r="AZ10" s="64">
        <v>2608.7953587553661</v>
      </c>
      <c r="BA10" s="564">
        <v>3105.5002802253325</v>
      </c>
      <c r="BB10" s="64">
        <v>2233.8984377390357</v>
      </c>
      <c r="BC10" s="138">
        <v>1957.887476836956</v>
      </c>
      <c r="BD10" s="188"/>
      <c r="BE10" s="64"/>
      <c r="BF10" s="188"/>
      <c r="BG10" s="138"/>
      <c r="BH10" s="680"/>
      <c r="BI10" s="51"/>
      <c r="BJ10" s="51"/>
      <c r="BK10" s="51"/>
      <c r="BL10" s="51"/>
    </row>
    <row r="11" spans="1:64" ht="13.5" customHeight="1">
      <c r="O11" s="39"/>
      <c r="P11" s="888"/>
      <c r="V11" s="310"/>
      <c r="W11" s="313"/>
      <c r="X11" s="313"/>
      <c r="Y11" s="351" t="s">
        <v>278</v>
      </c>
      <c r="Z11" s="329"/>
      <c r="AA11" s="64">
        <v>294020.1217066854</v>
      </c>
      <c r="AB11" s="64">
        <v>296919.9501125731</v>
      </c>
      <c r="AC11" s="64">
        <v>304401.28994771681</v>
      </c>
      <c r="AD11" s="64">
        <v>286511.29193478992</v>
      </c>
      <c r="AE11" s="64">
        <v>323963.85316692811</v>
      </c>
      <c r="AF11" s="64">
        <v>312259.28262277035</v>
      </c>
      <c r="AG11" s="64">
        <v>313898.41067721718</v>
      </c>
      <c r="AH11" s="64">
        <v>306945.09814163693</v>
      </c>
      <c r="AI11" s="64">
        <v>296979.4588317817</v>
      </c>
      <c r="AJ11" s="64">
        <v>316951.54654091666</v>
      </c>
      <c r="AK11" s="64">
        <v>325350.88969265932</v>
      </c>
      <c r="AL11" s="64">
        <v>317894.7499392723</v>
      </c>
      <c r="AM11" s="64">
        <v>344392.50515836873</v>
      </c>
      <c r="AN11" s="64">
        <v>361665.69950280891</v>
      </c>
      <c r="AO11" s="64">
        <v>356651.00730147166</v>
      </c>
      <c r="AP11" s="64">
        <v>372494.32576738909</v>
      </c>
      <c r="AQ11" s="64">
        <v>363915.31341729872</v>
      </c>
      <c r="AR11" s="64">
        <v>415401.22767374938</v>
      </c>
      <c r="AS11" s="64">
        <v>387256.85737286421</v>
      </c>
      <c r="AT11" s="64">
        <v>349276.52784191951</v>
      </c>
      <c r="AU11" s="64">
        <v>371925.62491275539</v>
      </c>
      <c r="AV11" s="64">
        <v>432824.83748892794</v>
      </c>
      <c r="AW11" s="64">
        <v>478143.35410132789</v>
      </c>
      <c r="AX11" s="64">
        <v>483719.79701024003</v>
      </c>
      <c r="AY11" s="64">
        <v>457987.60071715189</v>
      </c>
      <c r="AZ11" s="64">
        <v>432858.539445973</v>
      </c>
      <c r="BA11" s="564">
        <v>467022.05297314253</v>
      </c>
      <c r="BB11" s="64">
        <v>455981.71629040071</v>
      </c>
      <c r="BC11" s="138">
        <v>417732.13696944865</v>
      </c>
      <c r="BD11" s="188"/>
      <c r="BE11" s="64"/>
      <c r="BF11" s="188"/>
      <c r="BG11" s="138"/>
      <c r="BH11" s="680"/>
      <c r="BI11" s="51"/>
      <c r="BJ11" s="51"/>
      <c r="BK11" s="51"/>
      <c r="BL11" s="51"/>
    </row>
    <row r="12" spans="1:64">
      <c r="O12" s="39"/>
      <c r="P12" s="888"/>
      <c r="V12" s="310"/>
      <c r="W12" s="313"/>
      <c r="X12" s="313"/>
      <c r="Y12" s="875" t="s">
        <v>364</v>
      </c>
      <c r="Z12" s="328"/>
      <c r="AA12" s="64">
        <v>577.01635602545502</v>
      </c>
      <c r="AB12" s="64">
        <v>564.60814034833936</v>
      </c>
      <c r="AC12" s="64">
        <v>597.59342380024452</v>
      </c>
      <c r="AD12" s="64">
        <v>646.61663195323717</v>
      </c>
      <c r="AE12" s="64">
        <v>742.44641775805303</v>
      </c>
      <c r="AF12" s="64">
        <v>752.89880281128887</v>
      </c>
      <c r="AG12" s="64">
        <v>775.81363055879626</v>
      </c>
      <c r="AH12" s="64">
        <v>805.5917282966368</v>
      </c>
      <c r="AI12" s="64">
        <v>852.55537533250128</v>
      </c>
      <c r="AJ12" s="64">
        <v>919.92277980578399</v>
      </c>
      <c r="AK12" s="64">
        <v>935.56544179822617</v>
      </c>
      <c r="AL12" s="64">
        <v>889.66169893993083</v>
      </c>
      <c r="AM12" s="64">
        <v>939.28134268992528</v>
      </c>
      <c r="AN12" s="64">
        <v>889.6919358068335</v>
      </c>
      <c r="AO12" s="64">
        <v>961.14121138490884</v>
      </c>
      <c r="AP12" s="64">
        <v>1064.29583734321</v>
      </c>
      <c r="AQ12" s="64">
        <v>986.68456274795892</v>
      </c>
      <c r="AR12" s="64">
        <v>1019.116525471708</v>
      </c>
      <c r="AS12" s="64">
        <v>930.39770814529925</v>
      </c>
      <c r="AT12" s="64">
        <v>858.56638511701374</v>
      </c>
      <c r="AU12" s="64">
        <v>931.40947246893404</v>
      </c>
      <c r="AV12" s="64">
        <v>862.64610019888278</v>
      </c>
      <c r="AW12" s="64">
        <v>836.43891601467567</v>
      </c>
      <c r="AX12" s="64">
        <v>845.69417668761787</v>
      </c>
      <c r="AY12" s="64">
        <v>777.08773657839117</v>
      </c>
      <c r="AZ12" s="64">
        <v>741.20147429435951</v>
      </c>
      <c r="BA12" s="564">
        <v>785.95532992963615</v>
      </c>
      <c r="BB12" s="64">
        <v>790.44174017572743</v>
      </c>
      <c r="BC12" s="138">
        <v>787.05104400049561</v>
      </c>
      <c r="BD12" s="188"/>
      <c r="BE12" s="64"/>
      <c r="BF12" s="188"/>
      <c r="BG12" s="138"/>
      <c r="BH12" s="680"/>
      <c r="BI12" s="51"/>
      <c r="BJ12" s="51"/>
      <c r="BK12" s="51"/>
      <c r="BL12" s="51"/>
    </row>
    <row r="13" spans="1:64" ht="14.25" customHeight="1">
      <c r="O13" s="39"/>
      <c r="P13" s="888"/>
      <c r="V13" s="310"/>
      <c r="W13" s="313"/>
      <c r="X13" s="898" t="s">
        <v>294</v>
      </c>
      <c r="Y13" s="899"/>
      <c r="Z13" s="730"/>
      <c r="AA13" s="183"/>
      <c r="AB13" s="183"/>
      <c r="AC13" s="183"/>
      <c r="AD13" s="183"/>
      <c r="AE13" s="183"/>
      <c r="AF13" s="183"/>
      <c r="AG13" s="183"/>
      <c r="AH13" s="183"/>
      <c r="AI13" s="183"/>
      <c r="AJ13" s="183"/>
      <c r="AK13" s="183"/>
      <c r="AL13" s="183"/>
      <c r="AM13" s="183"/>
      <c r="AN13" s="183"/>
      <c r="AO13" s="183"/>
      <c r="AP13" s="183"/>
      <c r="AQ13" s="183"/>
      <c r="AR13" s="183"/>
      <c r="AS13" s="183"/>
      <c r="AT13" s="183"/>
      <c r="AU13" s="183"/>
      <c r="AV13" s="183"/>
      <c r="AW13" s="183"/>
      <c r="AX13" s="183"/>
      <c r="AY13" s="183"/>
      <c r="AZ13" s="183"/>
      <c r="BA13" s="565"/>
      <c r="BB13" s="183"/>
      <c r="BC13" s="184"/>
      <c r="BD13" s="189"/>
      <c r="BE13" s="183"/>
      <c r="BF13" s="189"/>
      <c r="BG13" s="184"/>
      <c r="BH13" s="680"/>
      <c r="BI13" s="51"/>
      <c r="BJ13" s="51"/>
      <c r="BK13" s="51"/>
      <c r="BL13" s="51"/>
    </row>
    <row r="14" spans="1:64">
      <c r="O14" s="39"/>
      <c r="P14" s="888"/>
      <c r="V14" s="310"/>
      <c r="W14" s="317" t="s">
        <v>279</v>
      </c>
      <c r="X14" s="330"/>
      <c r="Y14" s="352"/>
      <c r="Z14" s="117"/>
      <c r="AA14" s="117">
        <f>SUM(AA15:AA16)</f>
        <v>379432.93558807916</v>
      </c>
      <c r="AB14" s="117">
        <f t="shared" ref="AB14:BC14" si="4">SUM(AB15:AB16)</f>
        <v>376932.36115127034</v>
      </c>
      <c r="AC14" s="117">
        <f t="shared" si="4"/>
        <v>371339.54566083266</v>
      </c>
      <c r="AD14" s="117">
        <f t="shared" si="4"/>
        <v>373170.90826986503</v>
      </c>
      <c r="AE14" s="117">
        <f t="shared" si="4"/>
        <v>379820.04765512887</v>
      </c>
      <c r="AF14" s="117">
        <f t="shared" si="4"/>
        <v>386841.32073711115</v>
      </c>
      <c r="AG14" s="117">
        <f t="shared" si="4"/>
        <v>391551.15122935228</v>
      </c>
      <c r="AH14" s="117">
        <f t="shared" si="4"/>
        <v>387169.07769880118</v>
      </c>
      <c r="AI14" s="117">
        <f t="shared" si="4"/>
        <v>363319.4530423925</v>
      </c>
      <c r="AJ14" s="117">
        <f t="shared" si="4"/>
        <v>367916.17257073574</v>
      </c>
      <c r="AK14" s="117">
        <f t="shared" si="4"/>
        <v>377821.18201376247</v>
      </c>
      <c r="AL14" s="117">
        <f t="shared" si="4"/>
        <v>371705.51368265157</v>
      </c>
      <c r="AM14" s="117">
        <f t="shared" si="4"/>
        <v>376980.55364049145</v>
      </c>
      <c r="AN14" s="117">
        <f t="shared" si="4"/>
        <v>376617.20164532482</v>
      </c>
      <c r="AO14" s="117">
        <f t="shared" si="4"/>
        <v>377365.96196453524</v>
      </c>
      <c r="AP14" s="117">
        <f t="shared" si="4"/>
        <v>366553.78190483624</v>
      </c>
      <c r="AQ14" s="117">
        <f t="shared" si="4"/>
        <v>363025.9839040662</v>
      </c>
      <c r="AR14" s="117">
        <f t="shared" si="4"/>
        <v>359356.73004093178</v>
      </c>
      <c r="AS14" s="117">
        <f t="shared" si="4"/>
        <v>328606.30881623796</v>
      </c>
      <c r="AT14" s="117">
        <f t="shared" si="4"/>
        <v>314782.5316306685</v>
      </c>
      <c r="AU14" s="117">
        <f t="shared" si="4"/>
        <v>329174.21818346629</v>
      </c>
      <c r="AV14" s="117">
        <f t="shared" si="4"/>
        <v>326734.79567486508</v>
      </c>
      <c r="AW14" s="117">
        <f t="shared" si="4"/>
        <v>324832.01715263777</v>
      </c>
      <c r="AX14" s="117">
        <f t="shared" si="4"/>
        <v>332135.87795917422</v>
      </c>
      <c r="AY14" s="117">
        <f t="shared" si="4"/>
        <v>322814.60821147123</v>
      </c>
      <c r="AZ14" s="117">
        <f t="shared" si="4"/>
        <v>314294.89241158805</v>
      </c>
      <c r="BA14" s="566">
        <f t="shared" si="4"/>
        <v>299696.10762980877</v>
      </c>
      <c r="BB14" s="117">
        <f t="shared" si="4"/>
        <v>293089.14243617136</v>
      </c>
      <c r="BC14" s="139">
        <f t="shared" si="4"/>
        <v>286186.89069812553</v>
      </c>
      <c r="BD14" s="190"/>
      <c r="BE14" s="117"/>
      <c r="BF14" s="190"/>
      <c r="BG14" s="139"/>
      <c r="BH14" s="149"/>
      <c r="BI14" s="51"/>
      <c r="BJ14" s="83"/>
      <c r="BK14" s="51"/>
      <c r="BL14" s="51"/>
    </row>
    <row r="15" spans="1:64" ht="14.25" customHeight="1">
      <c r="O15" s="39"/>
      <c r="P15" s="148"/>
      <c r="V15" s="310"/>
      <c r="W15" s="318"/>
      <c r="X15" s="895" t="s">
        <v>280</v>
      </c>
      <c r="Y15" s="896"/>
      <c r="Z15" s="117"/>
      <c r="AA15" s="570">
        <v>31552.061883975992</v>
      </c>
      <c r="AB15" s="570">
        <v>31555.642236620566</v>
      </c>
      <c r="AC15" s="570">
        <v>31568.644887958802</v>
      </c>
      <c r="AD15" s="570">
        <v>31154.819396299306</v>
      </c>
      <c r="AE15" s="570">
        <v>29992.042692098585</v>
      </c>
      <c r="AF15" s="570">
        <v>29689.980632064602</v>
      </c>
      <c r="AG15" s="570">
        <v>30074.431523012954</v>
      </c>
      <c r="AH15" s="570">
        <v>29256.143942685732</v>
      </c>
      <c r="AI15" s="570">
        <v>28698.091809769263</v>
      </c>
      <c r="AJ15" s="570">
        <v>27838.552040436582</v>
      </c>
      <c r="AK15" s="570">
        <v>27211.117001526825</v>
      </c>
      <c r="AL15" s="570">
        <v>27764.859694195799</v>
      </c>
      <c r="AM15" s="570">
        <v>26575.163132851641</v>
      </c>
      <c r="AN15" s="570">
        <v>26151.449986892236</v>
      </c>
      <c r="AO15" s="570">
        <v>26352.518653104864</v>
      </c>
      <c r="AP15" s="570">
        <v>25389.261513986017</v>
      </c>
      <c r="AQ15" s="570">
        <v>24127.359897086928</v>
      </c>
      <c r="AR15" s="570">
        <v>23709.044711919374</v>
      </c>
      <c r="AS15" s="570">
        <v>19997.318986877239</v>
      </c>
      <c r="AT15" s="570">
        <v>23411.547414782635</v>
      </c>
      <c r="AU15" s="570">
        <v>22341.850995063593</v>
      </c>
      <c r="AV15" s="570">
        <v>22562.143100053032</v>
      </c>
      <c r="AW15" s="570">
        <v>22326.876922755786</v>
      </c>
      <c r="AX15" s="570">
        <v>20006.280661465818</v>
      </c>
      <c r="AY15" s="570">
        <v>19669.857014485322</v>
      </c>
      <c r="AZ15" s="570">
        <v>21506.04113562619</v>
      </c>
      <c r="BA15" s="570">
        <v>22578.194484424665</v>
      </c>
      <c r="BB15" s="570">
        <v>21270.715770771378</v>
      </c>
      <c r="BC15" s="731">
        <v>21115.55769704426</v>
      </c>
      <c r="BD15" s="190"/>
      <c r="BE15" s="117"/>
      <c r="BF15" s="190"/>
      <c r="BG15" s="139"/>
      <c r="BH15" s="149"/>
      <c r="BI15" s="51"/>
      <c r="BJ15" s="84"/>
      <c r="BK15" s="83"/>
      <c r="BL15" s="51"/>
    </row>
    <row r="16" spans="1:64">
      <c r="O16" s="39"/>
      <c r="P16" s="889"/>
      <c r="V16" s="310"/>
      <c r="W16" s="318"/>
      <c r="X16" s="895" t="s">
        <v>281</v>
      </c>
      <c r="Y16" s="896"/>
      <c r="Z16" s="536"/>
      <c r="AA16" s="117">
        <f>SUM(AA17:AA25)</f>
        <v>347880.87370410317</v>
      </c>
      <c r="AB16" s="117">
        <f t="shared" ref="AB16:BC16" si="5">SUM(AB17:AB25)</f>
        <v>345376.71891464974</v>
      </c>
      <c r="AC16" s="117">
        <f t="shared" si="5"/>
        <v>339770.90077287384</v>
      </c>
      <c r="AD16" s="117">
        <f t="shared" si="5"/>
        <v>342016.08887356572</v>
      </c>
      <c r="AE16" s="117">
        <f t="shared" si="5"/>
        <v>349828.00496303028</v>
      </c>
      <c r="AF16" s="117">
        <f t="shared" si="5"/>
        <v>357151.34010504658</v>
      </c>
      <c r="AG16" s="117">
        <f t="shared" si="5"/>
        <v>361476.71970633935</v>
      </c>
      <c r="AH16" s="117">
        <f t="shared" si="5"/>
        <v>357912.93375611544</v>
      </c>
      <c r="AI16" s="117">
        <f t="shared" si="5"/>
        <v>334621.36123262323</v>
      </c>
      <c r="AJ16" s="117">
        <f t="shared" si="5"/>
        <v>340077.62053029914</v>
      </c>
      <c r="AK16" s="117">
        <f t="shared" si="5"/>
        <v>350610.06501223566</v>
      </c>
      <c r="AL16" s="117">
        <f t="shared" si="5"/>
        <v>343940.65398845577</v>
      </c>
      <c r="AM16" s="117">
        <f t="shared" si="5"/>
        <v>350405.39050763979</v>
      </c>
      <c r="AN16" s="117">
        <f t="shared" si="5"/>
        <v>350465.75165843259</v>
      </c>
      <c r="AO16" s="117">
        <f t="shared" si="5"/>
        <v>351013.4433114304</v>
      </c>
      <c r="AP16" s="117">
        <f t="shared" si="5"/>
        <v>341164.5203908502</v>
      </c>
      <c r="AQ16" s="117">
        <f t="shared" si="5"/>
        <v>338898.62400697928</v>
      </c>
      <c r="AR16" s="117">
        <f t="shared" si="5"/>
        <v>335647.6853290124</v>
      </c>
      <c r="AS16" s="117">
        <f t="shared" si="5"/>
        <v>308608.98982936074</v>
      </c>
      <c r="AT16" s="117">
        <f t="shared" si="5"/>
        <v>291370.98421588587</v>
      </c>
      <c r="AU16" s="117">
        <f t="shared" si="5"/>
        <v>306832.36718840268</v>
      </c>
      <c r="AV16" s="117">
        <f t="shared" si="5"/>
        <v>304172.65257481206</v>
      </c>
      <c r="AW16" s="117">
        <f t="shared" si="5"/>
        <v>302505.14022988197</v>
      </c>
      <c r="AX16" s="117">
        <f t="shared" si="5"/>
        <v>312129.59729770839</v>
      </c>
      <c r="AY16" s="117">
        <f t="shared" si="5"/>
        <v>303144.75119698589</v>
      </c>
      <c r="AZ16" s="117">
        <f t="shared" si="5"/>
        <v>292788.85127596185</v>
      </c>
      <c r="BA16" s="566">
        <f t="shared" si="5"/>
        <v>277117.91314538411</v>
      </c>
      <c r="BB16" s="117">
        <f t="shared" si="5"/>
        <v>271818.42666539998</v>
      </c>
      <c r="BC16" s="139">
        <f t="shared" si="5"/>
        <v>265071.33300108125</v>
      </c>
      <c r="BD16" s="190"/>
      <c r="BE16" s="117"/>
      <c r="BF16" s="190"/>
      <c r="BG16" s="139"/>
      <c r="BH16" s="149"/>
      <c r="BI16" s="51"/>
      <c r="BJ16" s="51"/>
      <c r="BK16" s="51"/>
      <c r="BL16" s="51"/>
    </row>
    <row r="17" spans="15:64">
      <c r="O17" s="39"/>
      <c r="P17" s="888"/>
      <c r="V17" s="310"/>
      <c r="W17" s="318"/>
      <c r="X17" s="355"/>
      <c r="Y17" s="353" t="s">
        <v>282</v>
      </c>
      <c r="Z17" s="319"/>
      <c r="AA17" s="124">
        <v>7648.8791682264909</v>
      </c>
      <c r="AB17" s="124">
        <v>8082.6128491368854</v>
      </c>
      <c r="AC17" s="124">
        <v>8578.9551270705269</v>
      </c>
      <c r="AD17" s="124">
        <v>9076.1518546031912</v>
      </c>
      <c r="AE17" s="124">
        <v>9298.9272569671848</v>
      </c>
      <c r="AF17" s="124">
        <v>10132.365611923189</v>
      </c>
      <c r="AG17" s="124">
        <v>9931.8558957365458</v>
      </c>
      <c r="AH17" s="124">
        <v>10343.284969340373</v>
      </c>
      <c r="AI17" s="124">
        <v>11096.093108705285</v>
      </c>
      <c r="AJ17" s="124">
        <v>11591.027456743392</v>
      </c>
      <c r="AK17" s="124">
        <v>11510.993687541195</v>
      </c>
      <c r="AL17" s="124">
        <v>11959.558368595599</v>
      </c>
      <c r="AM17" s="124">
        <v>12386.994177392135</v>
      </c>
      <c r="AN17" s="124">
        <v>12056.442089621756</v>
      </c>
      <c r="AO17" s="124">
        <v>12463.501561856461</v>
      </c>
      <c r="AP17" s="124">
        <v>12217.203720508936</v>
      </c>
      <c r="AQ17" s="124">
        <v>11931.202085936688</v>
      </c>
      <c r="AR17" s="124">
        <v>10903.811617519466</v>
      </c>
      <c r="AS17" s="124">
        <v>10096.059581179527</v>
      </c>
      <c r="AT17" s="124">
        <v>9906.2417150571291</v>
      </c>
      <c r="AU17" s="124">
        <v>9924.6177405904418</v>
      </c>
      <c r="AV17" s="124">
        <v>10899.661511932558</v>
      </c>
      <c r="AW17" s="124">
        <v>10653.287008691817</v>
      </c>
      <c r="AX17" s="124">
        <v>10280.122877955091</v>
      </c>
      <c r="AY17" s="124">
        <v>10046.478254295569</v>
      </c>
      <c r="AZ17" s="124">
        <v>9044.3563302627554</v>
      </c>
      <c r="BA17" s="563">
        <v>8982.0871117286351</v>
      </c>
      <c r="BB17" s="124">
        <v>8571.6429633569787</v>
      </c>
      <c r="BC17" s="179">
        <v>8378.7818140131367</v>
      </c>
      <c r="BD17" s="187"/>
      <c r="BE17" s="124"/>
      <c r="BF17" s="187"/>
      <c r="BG17" s="179"/>
      <c r="BH17" s="680"/>
      <c r="BI17" s="51"/>
      <c r="BJ17" s="51"/>
      <c r="BK17" s="51"/>
      <c r="BL17" s="51"/>
    </row>
    <row r="18" spans="15:64">
      <c r="O18" s="39"/>
      <c r="P18" s="888"/>
      <c r="V18" s="310"/>
      <c r="W18" s="318"/>
      <c r="X18" s="318"/>
      <c r="Y18" s="354" t="s">
        <v>283</v>
      </c>
      <c r="Z18" s="354"/>
      <c r="AA18" s="64">
        <v>15932.475007625262</v>
      </c>
      <c r="AB18" s="64">
        <v>15237.673296067747</v>
      </c>
      <c r="AC18" s="64">
        <v>15154.743511253651</v>
      </c>
      <c r="AD18" s="64">
        <v>14836.184552308534</v>
      </c>
      <c r="AE18" s="64">
        <v>14755.26838945206</v>
      </c>
      <c r="AF18" s="64">
        <v>14730.658538460637</v>
      </c>
      <c r="AG18" s="64">
        <v>14266.803783787891</v>
      </c>
      <c r="AH18" s="64">
        <v>14504.710651597248</v>
      </c>
      <c r="AI18" s="64">
        <v>14635.541956692312</v>
      </c>
      <c r="AJ18" s="64">
        <v>13864.481622865273</v>
      </c>
      <c r="AK18" s="64">
        <v>12959.649870982703</v>
      </c>
      <c r="AL18" s="64">
        <v>12686.598041795856</v>
      </c>
      <c r="AM18" s="64">
        <v>12501.329679481929</v>
      </c>
      <c r="AN18" s="64">
        <v>12342.86173643915</v>
      </c>
      <c r="AO18" s="64">
        <v>11637.560473584508</v>
      </c>
      <c r="AP18" s="64">
        <v>9671.9653051124897</v>
      </c>
      <c r="AQ18" s="64">
        <v>8866.2274440830734</v>
      </c>
      <c r="AR18" s="64">
        <v>7931.9355295499354</v>
      </c>
      <c r="AS18" s="64">
        <v>6795.5332366642324</v>
      </c>
      <c r="AT18" s="64">
        <v>6444.4342412817678</v>
      </c>
      <c r="AU18" s="64">
        <v>7012.5523483775605</v>
      </c>
      <c r="AV18" s="64">
        <v>6459.5776611528745</v>
      </c>
      <c r="AW18" s="64">
        <v>5964.235700867348</v>
      </c>
      <c r="AX18" s="64">
        <v>6809.1933803727861</v>
      </c>
      <c r="AY18" s="64">
        <v>6596.5706751188209</v>
      </c>
      <c r="AZ18" s="64">
        <v>6757.7382972395681</v>
      </c>
      <c r="BA18" s="564">
        <v>6051.3408570576703</v>
      </c>
      <c r="BB18" s="64">
        <v>5952.6361073394291</v>
      </c>
      <c r="BC18" s="138">
        <v>5543.2085069303503</v>
      </c>
      <c r="BD18" s="188"/>
      <c r="BE18" s="64"/>
      <c r="BF18" s="188"/>
      <c r="BG18" s="138"/>
      <c r="BH18" s="680"/>
      <c r="BI18" s="51"/>
      <c r="BJ18" s="51"/>
      <c r="BK18" s="51"/>
      <c r="BL18" s="51"/>
    </row>
    <row r="19" spans="15:64">
      <c r="O19" s="39"/>
      <c r="P19" s="888"/>
      <c r="V19" s="310"/>
      <c r="W19" s="318"/>
      <c r="X19" s="318"/>
      <c r="Y19" s="354" t="s">
        <v>284</v>
      </c>
      <c r="Z19" s="354"/>
      <c r="AA19" s="64">
        <v>26494.494144664972</v>
      </c>
      <c r="AB19" s="64">
        <v>26886.552177893238</v>
      </c>
      <c r="AC19" s="64">
        <v>26690.444908226797</v>
      </c>
      <c r="AD19" s="64">
        <v>27496.529848815888</v>
      </c>
      <c r="AE19" s="64">
        <v>28748.030929158635</v>
      </c>
      <c r="AF19" s="64">
        <v>30613.154946436276</v>
      </c>
      <c r="AG19" s="64">
        <v>30606.332364042013</v>
      </c>
      <c r="AH19" s="64">
        <v>30487.038633147044</v>
      </c>
      <c r="AI19" s="64">
        <v>29570.708268110629</v>
      </c>
      <c r="AJ19" s="64">
        <v>30023.762848060167</v>
      </c>
      <c r="AK19" s="64">
        <v>30763.522594825681</v>
      </c>
      <c r="AL19" s="64">
        <v>30226.599028583685</v>
      </c>
      <c r="AM19" s="64">
        <v>29832.017406796658</v>
      </c>
      <c r="AN19" s="64">
        <v>29428.341373050855</v>
      </c>
      <c r="AO19" s="64">
        <v>29409.136822858483</v>
      </c>
      <c r="AP19" s="64">
        <v>27932.672009123387</v>
      </c>
      <c r="AQ19" s="64">
        <v>25981.485504544024</v>
      </c>
      <c r="AR19" s="64">
        <v>24621.759013959298</v>
      </c>
      <c r="AS19" s="64">
        <v>22744.205736888325</v>
      </c>
      <c r="AT19" s="64">
        <v>21195.893534578587</v>
      </c>
      <c r="AU19" s="64">
        <v>20284.349410156879</v>
      </c>
      <c r="AV19" s="64">
        <v>20791.634519006548</v>
      </c>
      <c r="AW19" s="64">
        <v>21307.747710007763</v>
      </c>
      <c r="AX19" s="64">
        <v>21315.672662596695</v>
      </c>
      <c r="AY19" s="64">
        <v>20294.506661644122</v>
      </c>
      <c r="AZ19" s="64">
        <v>20774.849254800094</v>
      </c>
      <c r="BA19" s="564">
        <v>18299.370853872708</v>
      </c>
      <c r="BB19" s="64">
        <v>17955.956780002605</v>
      </c>
      <c r="BC19" s="138">
        <v>17695.446514686606</v>
      </c>
      <c r="BD19" s="188"/>
      <c r="BE19" s="64"/>
      <c r="BF19" s="188"/>
      <c r="BG19" s="138"/>
      <c r="BH19" s="680"/>
      <c r="BI19" s="51"/>
      <c r="BJ19" s="51"/>
      <c r="BK19" s="51"/>
      <c r="BL19" s="51"/>
    </row>
    <row r="20" spans="15:64">
      <c r="O20" s="39"/>
      <c r="P20" s="888"/>
      <c r="V20" s="310"/>
      <c r="W20" s="318"/>
      <c r="X20" s="318"/>
      <c r="Y20" s="733" t="s">
        <v>303</v>
      </c>
      <c r="Z20" s="354"/>
      <c r="AA20" s="64">
        <v>69684.314623518512</v>
      </c>
      <c r="AB20" s="64">
        <v>71123.112325971335</v>
      </c>
      <c r="AC20" s="64">
        <v>71655.533926719479</v>
      </c>
      <c r="AD20" s="64">
        <v>73175.056006007697</v>
      </c>
      <c r="AE20" s="64">
        <v>76116.977654390852</v>
      </c>
      <c r="AF20" s="64">
        <v>77908.382951987209</v>
      </c>
      <c r="AG20" s="64">
        <v>80818.161484043972</v>
      </c>
      <c r="AH20" s="64">
        <v>79628.476152540621</v>
      </c>
      <c r="AI20" s="64">
        <v>70566.536987221654</v>
      </c>
      <c r="AJ20" s="64">
        <v>71521.182973617091</v>
      </c>
      <c r="AK20" s="64">
        <v>75660.839076456134</v>
      </c>
      <c r="AL20" s="64">
        <v>73270.687619779375</v>
      </c>
      <c r="AM20" s="64">
        <v>73874.634852454474</v>
      </c>
      <c r="AN20" s="64">
        <v>74369.348135466193</v>
      </c>
      <c r="AO20" s="64">
        <v>76672.53755575922</v>
      </c>
      <c r="AP20" s="64">
        <v>75421.956666662532</v>
      </c>
      <c r="AQ20" s="64">
        <v>74712.801400918222</v>
      </c>
      <c r="AR20" s="64">
        <v>73944.555170093765</v>
      </c>
      <c r="AS20" s="64">
        <v>70253.176434328736</v>
      </c>
      <c r="AT20" s="64">
        <v>69429.799798545515</v>
      </c>
      <c r="AU20" s="64">
        <v>69286.556969926052</v>
      </c>
      <c r="AV20" s="64">
        <v>68339.866707427427</v>
      </c>
      <c r="AW20" s="64">
        <v>64960.651361173201</v>
      </c>
      <c r="AX20" s="64">
        <v>68622.46754746123</v>
      </c>
      <c r="AY20" s="64">
        <v>65462.044589151039</v>
      </c>
      <c r="AZ20" s="64">
        <v>63856.155664444726</v>
      </c>
      <c r="BA20" s="564">
        <v>58917.649947400525</v>
      </c>
      <c r="BB20" s="64">
        <v>58110.031352257225</v>
      </c>
      <c r="BC20" s="138">
        <v>56944.025256219284</v>
      </c>
      <c r="BD20" s="188"/>
      <c r="BE20" s="64"/>
      <c r="BF20" s="188"/>
      <c r="BG20" s="138"/>
      <c r="BH20" s="680"/>
      <c r="BI20" s="51"/>
      <c r="BJ20" s="51"/>
      <c r="BK20" s="51"/>
      <c r="BL20" s="51"/>
    </row>
    <row r="21" spans="15:64">
      <c r="O21" s="39"/>
      <c r="P21" s="888"/>
      <c r="V21" s="310"/>
      <c r="W21" s="318"/>
      <c r="X21" s="318"/>
      <c r="Y21" s="732" t="s">
        <v>365</v>
      </c>
      <c r="Z21" s="354"/>
      <c r="AA21" s="64">
        <v>43423.237694158059</v>
      </c>
      <c r="AB21" s="64">
        <v>43961.876779630511</v>
      </c>
      <c r="AC21" s="64">
        <v>44389.097604796938</v>
      </c>
      <c r="AD21" s="64">
        <v>44905.79201030347</v>
      </c>
      <c r="AE21" s="64">
        <v>45578.887979139326</v>
      </c>
      <c r="AF21" s="64">
        <v>45961.386461268645</v>
      </c>
      <c r="AG21" s="64">
        <v>45751.588408934927</v>
      </c>
      <c r="AH21" s="64">
        <v>44830.943446888552</v>
      </c>
      <c r="AI21" s="64">
        <v>40009.648305978422</v>
      </c>
      <c r="AJ21" s="64">
        <v>39611.09001289279</v>
      </c>
      <c r="AK21" s="64">
        <v>39270.455824570148</v>
      </c>
      <c r="AL21" s="64">
        <v>38018.381772718378</v>
      </c>
      <c r="AM21" s="64">
        <v>37538.11736319687</v>
      </c>
      <c r="AN21" s="64">
        <v>37435.702845100539</v>
      </c>
      <c r="AO21" s="64">
        <v>35451.310406553319</v>
      </c>
      <c r="AP21" s="64">
        <v>34393.233974688621</v>
      </c>
      <c r="AQ21" s="64">
        <v>34410.436098711005</v>
      </c>
      <c r="AR21" s="64">
        <v>33246.627607055707</v>
      </c>
      <c r="AS21" s="64">
        <v>31480.501764340879</v>
      </c>
      <c r="AT21" s="64">
        <v>27889.785362387815</v>
      </c>
      <c r="AU21" s="64">
        <v>27450.894303211873</v>
      </c>
      <c r="AV21" s="64">
        <v>27325.481452633248</v>
      </c>
      <c r="AW21" s="64">
        <v>27603.469155519728</v>
      </c>
      <c r="AX21" s="64">
        <v>28481.871318860525</v>
      </c>
      <c r="AY21" s="64">
        <v>27498.25647798815</v>
      </c>
      <c r="AZ21" s="64">
        <v>26621.365077157308</v>
      </c>
      <c r="BA21" s="564">
        <v>25544.728216864012</v>
      </c>
      <c r="BB21" s="64">
        <v>25291.872805236664</v>
      </c>
      <c r="BC21" s="138">
        <v>24573.595654937999</v>
      </c>
      <c r="BD21" s="188"/>
      <c r="BE21" s="64"/>
      <c r="BF21" s="188"/>
      <c r="BG21" s="138"/>
      <c r="BH21" s="680"/>
      <c r="BI21" s="51"/>
      <c r="BJ21" s="51"/>
      <c r="BK21" s="51"/>
      <c r="BL21" s="51"/>
    </row>
    <row r="22" spans="15:64">
      <c r="O22" s="39"/>
      <c r="P22" s="888"/>
      <c r="V22" s="310"/>
      <c r="W22" s="318"/>
      <c r="X22" s="318"/>
      <c r="Y22" s="354" t="s">
        <v>285</v>
      </c>
      <c r="Z22" s="354"/>
      <c r="AA22" s="64">
        <v>150688.829616929</v>
      </c>
      <c r="AB22" s="64">
        <v>146221.87579477442</v>
      </c>
      <c r="AC22" s="64">
        <v>139449.57847360292</v>
      </c>
      <c r="AD22" s="64">
        <v>139318.37750132752</v>
      </c>
      <c r="AE22" s="64">
        <v>141559.2523174276</v>
      </c>
      <c r="AF22" s="64">
        <v>143096.08242710837</v>
      </c>
      <c r="AG22" s="64">
        <v>145622.17024946189</v>
      </c>
      <c r="AH22" s="64">
        <v>147970.48202865123</v>
      </c>
      <c r="AI22" s="64">
        <v>140104.09935872169</v>
      </c>
      <c r="AJ22" s="64">
        <v>144104.4726269478</v>
      </c>
      <c r="AK22" s="64">
        <v>151803.21061374858</v>
      </c>
      <c r="AL22" s="64">
        <v>149056.53447375688</v>
      </c>
      <c r="AM22" s="64">
        <v>154908.21850121947</v>
      </c>
      <c r="AN22" s="64">
        <v>156242.19815914956</v>
      </c>
      <c r="AO22" s="64">
        <v>156933.73110424794</v>
      </c>
      <c r="AP22" s="64">
        <v>153537.63933541402</v>
      </c>
      <c r="AQ22" s="64">
        <v>155635.20164012426</v>
      </c>
      <c r="AR22" s="64">
        <v>159836.52650513838</v>
      </c>
      <c r="AS22" s="64">
        <v>144389.5352432112</v>
      </c>
      <c r="AT22" s="64">
        <v>135198.00233062165</v>
      </c>
      <c r="AU22" s="64">
        <v>152625.19320655824</v>
      </c>
      <c r="AV22" s="64">
        <v>148408.76676636707</v>
      </c>
      <c r="AW22" s="64">
        <v>150771.97096261164</v>
      </c>
      <c r="AX22" s="64">
        <v>157157.04788069741</v>
      </c>
      <c r="AY22" s="64">
        <v>154588.08933697807</v>
      </c>
      <c r="AZ22" s="64">
        <v>148374.69507260708</v>
      </c>
      <c r="BA22" s="564">
        <v>142093.72815194976</v>
      </c>
      <c r="BB22" s="64">
        <v>139216.70132965033</v>
      </c>
      <c r="BC22" s="138">
        <v>135773.67401535797</v>
      </c>
      <c r="BD22" s="188"/>
      <c r="BE22" s="64"/>
      <c r="BF22" s="188"/>
      <c r="BG22" s="138"/>
      <c r="BH22" s="680"/>
      <c r="BI22" s="51"/>
      <c r="BJ22" s="51"/>
      <c r="BK22" s="51"/>
      <c r="BL22" s="51"/>
    </row>
    <row r="23" spans="15:64">
      <c r="O23" s="39"/>
      <c r="P23" s="888"/>
      <c r="V23" s="310"/>
      <c r="W23" s="318"/>
      <c r="X23" s="318"/>
      <c r="Y23" s="732" t="s">
        <v>366</v>
      </c>
      <c r="Z23" s="354"/>
      <c r="AA23" s="64">
        <v>8309.2429467382244</v>
      </c>
      <c r="AB23" s="64">
        <v>8175.3391482381503</v>
      </c>
      <c r="AC23" s="64">
        <v>8206.6321908258906</v>
      </c>
      <c r="AD23" s="64">
        <v>7877.4292212607415</v>
      </c>
      <c r="AE23" s="64">
        <v>7672.6944659118863</v>
      </c>
      <c r="AF23" s="64">
        <v>7317.1090786005425</v>
      </c>
      <c r="AG23" s="64">
        <v>6547.0971266366432</v>
      </c>
      <c r="AH23" s="64">
        <v>6794.2720725604822</v>
      </c>
      <c r="AI23" s="64">
        <v>6628.8450299447368</v>
      </c>
      <c r="AJ23" s="64">
        <v>6566.7951762976181</v>
      </c>
      <c r="AK23" s="64">
        <v>6280.6869974192596</v>
      </c>
      <c r="AL23" s="64">
        <v>6314.5945658849105</v>
      </c>
      <c r="AM23" s="64">
        <v>6240.6268887578199</v>
      </c>
      <c r="AN23" s="64">
        <v>6265.5208376282862</v>
      </c>
      <c r="AO23" s="64">
        <v>6162.4242393836148</v>
      </c>
      <c r="AP23" s="64">
        <v>5688.4390096497355</v>
      </c>
      <c r="AQ23" s="64">
        <v>5641.8372594694529</v>
      </c>
      <c r="AR23" s="64">
        <v>5040.7576827328685</v>
      </c>
      <c r="AS23" s="64">
        <v>4799.6326260919905</v>
      </c>
      <c r="AT23" s="64">
        <v>4064.669932835473</v>
      </c>
      <c r="AU23" s="64">
        <v>3997.0086071131141</v>
      </c>
      <c r="AV23" s="64">
        <v>3869.5699828832085</v>
      </c>
      <c r="AW23" s="64">
        <v>4036.9105723442899</v>
      </c>
      <c r="AX23" s="64">
        <v>3849.0487709205618</v>
      </c>
      <c r="AY23" s="64">
        <v>3740.1904428736671</v>
      </c>
      <c r="AZ23" s="64">
        <v>3346.1245352941978</v>
      </c>
      <c r="BA23" s="564">
        <v>3617.3713038412461</v>
      </c>
      <c r="BB23" s="64">
        <v>3244.4963578669976</v>
      </c>
      <c r="BC23" s="138">
        <v>3110.3634485783255</v>
      </c>
      <c r="BD23" s="188"/>
      <c r="BE23" s="64"/>
      <c r="BF23" s="188"/>
      <c r="BG23" s="138"/>
      <c r="BH23" s="680"/>
      <c r="BI23" s="51"/>
      <c r="BJ23" s="51"/>
      <c r="BK23" s="51"/>
      <c r="BL23" s="51"/>
    </row>
    <row r="24" spans="15:64">
      <c r="O24" s="39"/>
      <c r="P24" s="888"/>
      <c r="V24" s="310"/>
      <c r="W24" s="318"/>
      <c r="X24" s="318"/>
      <c r="Y24" s="732" t="s">
        <v>304</v>
      </c>
      <c r="Z24" s="354"/>
      <c r="AA24" s="64">
        <v>20922.875216593642</v>
      </c>
      <c r="AB24" s="64">
        <v>20874.953144198451</v>
      </c>
      <c r="AC24" s="64">
        <v>20775.551818454405</v>
      </c>
      <c r="AD24" s="64">
        <v>20455.867680226504</v>
      </c>
      <c r="AE24" s="64">
        <v>21151.827689672125</v>
      </c>
      <c r="AF24" s="64">
        <v>22246.056399263536</v>
      </c>
      <c r="AG24" s="64">
        <v>22925.80747509986</v>
      </c>
      <c r="AH24" s="64">
        <v>18043.720051392964</v>
      </c>
      <c r="AI24" s="64">
        <v>16351.847803411831</v>
      </c>
      <c r="AJ24" s="64">
        <v>16959.602791431291</v>
      </c>
      <c r="AK24" s="64">
        <v>16678.380066896611</v>
      </c>
      <c r="AL24" s="64">
        <v>16544.493282872307</v>
      </c>
      <c r="AM24" s="64">
        <v>17058.377258136217</v>
      </c>
      <c r="AN24" s="64">
        <v>16387.354345037715</v>
      </c>
      <c r="AO24" s="64">
        <v>16242.804825485127</v>
      </c>
      <c r="AP24" s="64">
        <v>16482.788110582489</v>
      </c>
      <c r="AQ24" s="64">
        <v>16517.098527796679</v>
      </c>
      <c r="AR24" s="64">
        <v>15676.658220243698</v>
      </c>
      <c r="AS24" s="64">
        <v>13657.280931142252</v>
      </c>
      <c r="AT24" s="64">
        <v>13095.569348974412</v>
      </c>
      <c r="AU24" s="64">
        <v>12424.249945893645</v>
      </c>
      <c r="AV24" s="64">
        <v>13787.409204494137</v>
      </c>
      <c r="AW24" s="64">
        <v>13209.111378314419</v>
      </c>
      <c r="AX24" s="64">
        <v>11665.935382367323</v>
      </c>
      <c r="AY24" s="64">
        <v>10904.834315319251</v>
      </c>
      <c r="AZ24" s="64">
        <v>10217.565808077437</v>
      </c>
      <c r="BA24" s="564">
        <v>10023.56725451089</v>
      </c>
      <c r="BB24" s="64">
        <v>10134.063960788437</v>
      </c>
      <c r="BC24" s="138">
        <v>9775.6594014459515</v>
      </c>
      <c r="BD24" s="188"/>
      <c r="BE24" s="64"/>
      <c r="BF24" s="188"/>
      <c r="BG24" s="138"/>
      <c r="BH24" s="680"/>
      <c r="BI24" s="51"/>
      <c r="BJ24" s="51"/>
      <c r="BK24" s="51"/>
      <c r="BL24" s="51"/>
    </row>
    <row r="25" spans="15:64" ht="14.1" customHeight="1">
      <c r="O25" s="39"/>
      <c r="P25" s="888"/>
      <c r="V25" s="310"/>
      <c r="W25" s="318"/>
      <c r="X25" s="318"/>
      <c r="Y25" s="356" t="s">
        <v>62</v>
      </c>
      <c r="Z25" s="354"/>
      <c r="AA25" s="64">
        <v>4776.525285649027</v>
      </c>
      <c r="AB25" s="64">
        <v>4812.723398739</v>
      </c>
      <c r="AC25" s="64">
        <v>4870.3632119232225</v>
      </c>
      <c r="AD25" s="64">
        <v>4874.7001987121121</v>
      </c>
      <c r="AE25" s="64">
        <v>4946.1382809106162</v>
      </c>
      <c r="AF25" s="64">
        <v>5146.143689998129</v>
      </c>
      <c r="AG25" s="64">
        <v>5006.9029185955815</v>
      </c>
      <c r="AH25" s="64">
        <v>5310.0057499968943</v>
      </c>
      <c r="AI25" s="64">
        <v>5658.0404138366321</v>
      </c>
      <c r="AJ25" s="64">
        <v>5835.2050214437413</v>
      </c>
      <c r="AK25" s="64">
        <v>5682.3262797953239</v>
      </c>
      <c r="AL25" s="64">
        <v>5863.2068344688341</v>
      </c>
      <c r="AM25" s="64">
        <v>6065.0743802041943</v>
      </c>
      <c r="AN25" s="64">
        <v>5937.9821369385691</v>
      </c>
      <c r="AO25" s="64">
        <v>6040.4363217018063</v>
      </c>
      <c r="AP25" s="64">
        <v>5818.622259107975</v>
      </c>
      <c r="AQ25" s="64">
        <v>5202.3340453959227</v>
      </c>
      <c r="AR25" s="64">
        <v>4445.0539827192315</v>
      </c>
      <c r="AS25" s="64">
        <v>4393.0642755136041</v>
      </c>
      <c r="AT25" s="64">
        <v>4146.5879516035729</v>
      </c>
      <c r="AU25" s="64">
        <v>3826.9446565749395</v>
      </c>
      <c r="AV25" s="64">
        <v>4290.6847689149708</v>
      </c>
      <c r="AW25" s="64">
        <v>3997.7563803517614</v>
      </c>
      <c r="AX25" s="64">
        <v>3948.2374764767669</v>
      </c>
      <c r="AY25" s="64">
        <v>4013.7804436172146</v>
      </c>
      <c r="AZ25" s="64">
        <v>3796.0012360786695</v>
      </c>
      <c r="BA25" s="564">
        <v>3588.0694481586461</v>
      </c>
      <c r="BB25" s="64">
        <v>3341.0250089013207</v>
      </c>
      <c r="BC25" s="138">
        <v>3276.5783889116283</v>
      </c>
      <c r="BD25" s="188"/>
      <c r="BE25" s="64"/>
      <c r="BF25" s="188"/>
      <c r="BG25" s="138"/>
      <c r="BH25" s="680"/>
      <c r="BI25" s="680"/>
      <c r="BJ25" s="51"/>
      <c r="BK25" s="51"/>
      <c r="BL25" s="51"/>
    </row>
    <row r="26" spans="15:64">
      <c r="O26" s="39"/>
      <c r="P26" s="148"/>
      <c r="V26" s="310"/>
      <c r="W26" s="320" t="s">
        <v>286</v>
      </c>
      <c r="X26" s="332"/>
      <c r="Y26" s="357"/>
      <c r="Z26" s="126"/>
      <c r="AA26" s="571">
        <v>80963.519745776954</v>
      </c>
      <c r="AB26" s="571">
        <v>79557.89244934282</v>
      </c>
      <c r="AC26" s="571">
        <v>78175.410355055006</v>
      </c>
      <c r="AD26" s="571">
        <v>80655.45736058992</v>
      </c>
      <c r="AE26" s="571">
        <v>82296.350492406011</v>
      </c>
      <c r="AF26" s="571">
        <v>85538.464349379647</v>
      </c>
      <c r="AG26" s="571">
        <v>80573.472322497575</v>
      </c>
      <c r="AH26" s="571">
        <v>85285.227298976446</v>
      </c>
      <c r="AI26" s="571">
        <v>90196.80883980215</v>
      </c>
      <c r="AJ26" s="571">
        <v>94285.510601320697</v>
      </c>
      <c r="AK26" s="571">
        <v>93194.29533412779</v>
      </c>
      <c r="AL26" s="571">
        <v>94936.865807517286</v>
      </c>
      <c r="AM26" s="571">
        <v>96542.403318984172</v>
      </c>
      <c r="AN26" s="571">
        <v>96309.781312297011</v>
      </c>
      <c r="AO26" s="571">
        <v>101491.91927629078</v>
      </c>
      <c r="AP26" s="571">
        <v>102322.02262807284</v>
      </c>
      <c r="AQ26" s="571">
        <v>100006.02069007677</v>
      </c>
      <c r="AR26" s="571">
        <v>90573.396163669284</v>
      </c>
      <c r="AS26" s="571">
        <v>95762.520191634176</v>
      </c>
      <c r="AT26" s="571">
        <v>92190.990002966835</v>
      </c>
      <c r="AU26" s="571">
        <v>99961.675366483396</v>
      </c>
      <c r="AV26" s="571">
        <v>102504.86195553497</v>
      </c>
      <c r="AW26" s="571">
        <v>97213.4242817021</v>
      </c>
      <c r="AX26" s="571">
        <v>102929.35015160417</v>
      </c>
      <c r="AY26" s="571">
        <v>97367.021413371098</v>
      </c>
      <c r="AZ26" s="571">
        <v>95696.412134269995</v>
      </c>
      <c r="BA26" s="681">
        <v>61328.773392299241</v>
      </c>
      <c r="BB26" s="571">
        <v>59915.970647369402</v>
      </c>
      <c r="BC26" s="141">
        <v>62996.916602357465</v>
      </c>
      <c r="BD26" s="191"/>
      <c r="BE26" s="126"/>
      <c r="BF26" s="191"/>
      <c r="BG26" s="141"/>
      <c r="BH26" s="149"/>
      <c r="BI26" s="51"/>
      <c r="BJ26" s="51"/>
      <c r="BK26" s="51"/>
      <c r="BL26" s="51"/>
    </row>
    <row r="27" spans="15:64">
      <c r="O27" s="39"/>
      <c r="P27" s="890"/>
      <c r="V27" s="310"/>
      <c r="W27" s="321" t="s">
        <v>287</v>
      </c>
      <c r="X27" s="334"/>
      <c r="Y27" s="358"/>
      <c r="Z27" s="335"/>
      <c r="AA27" s="120">
        <f>SUM(AA28:AA29)</f>
        <v>200596.26279585337</v>
      </c>
      <c r="AB27" s="120">
        <f t="shared" ref="AB27:BC27" si="6">SUM(AB28:AB29)</f>
        <v>212301.90184523817</v>
      </c>
      <c r="AC27" s="120">
        <f t="shared" si="6"/>
        <v>218962.97042941686</v>
      </c>
      <c r="AD27" s="120">
        <f t="shared" si="6"/>
        <v>222807.08858339232</v>
      </c>
      <c r="AE27" s="120">
        <f t="shared" si="6"/>
        <v>232179.27026446234</v>
      </c>
      <c r="AF27" s="120">
        <f t="shared" si="6"/>
        <v>241589.72851991706</v>
      </c>
      <c r="AG27" s="120">
        <f t="shared" si="6"/>
        <v>248320.49583294411</v>
      </c>
      <c r="AH27" s="120">
        <f t="shared" si="6"/>
        <v>250130.65313120803</v>
      </c>
      <c r="AI27" s="120">
        <f t="shared" si="6"/>
        <v>248340.17277310466</v>
      </c>
      <c r="AJ27" s="120">
        <f t="shared" si="6"/>
        <v>252462.14638444822</v>
      </c>
      <c r="AK27" s="120">
        <f t="shared" si="6"/>
        <v>252138.20079660451</v>
      </c>
      <c r="AL27" s="120">
        <f t="shared" si="6"/>
        <v>256322.86737229722</v>
      </c>
      <c r="AM27" s="120">
        <f t="shared" si="6"/>
        <v>252709.67044072726</v>
      </c>
      <c r="AN27" s="120">
        <f t="shared" si="6"/>
        <v>248709.70304080192</v>
      </c>
      <c r="AO27" s="120">
        <f t="shared" si="6"/>
        <v>242798.23710314557</v>
      </c>
      <c r="AP27" s="120">
        <f t="shared" si="6"/>
        <v>237322.94762975245</v>
      </c>
      <c r="AQ27" s="120">
        <f t="shared" si="6"/>
        <v>234691.98293296067</v>
      </c>
      <c r="AR27" s="120">
        <f t="shared" si="6"/>
        <v>231966.2560624473</v>
      </c>
      <c r="AS27" s="120">
        <f t="shared" si="6"/>
        <v>224390.91436567763</v>
      </c>
      <c r="AT27" s="120">
        <f t="shared" si="6"/>
        <v>221124.9427849167</v>
      </c>
      <c r="AU27" s="120">
        <f t="shared" si="6"/>
        <v>221629.63127802304</v>
      </c>
      <c r="AV27" s="120">
        <f t="shared" si="6"/>
        <v>216842.74845979689</v>
      </c>
      <c r="AW27" s="120">
        <f t="shared" si="6"/>
        <v>217736.68527545003</v>
      </c>
      <c r="AX27" s="120">
        <f t="shared" si="6"/>
        <v>214847.85000038534</v>
      </c>
      <c r="AY27" s="120">
        <f t="shared" si="6"/>
        <v>209877.94122970806</v>
      </c>
      <c r="AZ27" s="120">
        <f t="shared" si="6"/>
        <v>208614.80623208784</v>
      </c>
      <c r="BA27" s="567">
        <f t="shared" si="6"/>
        <v>206737.53817612102</v>
      </c>
      <c r="BB27" s="120">
        <f t="shared" si="6"/>
        <v>205160.30670695548</v>
      </c>
      <c r="BC27" s="140">
        <f t="shared" si="6"/>
        <v>202659.508873988</v>
      </c>
      <c r="BD27" s="192"/>
      <c r="BE27" s="120"/>
      <c r="BF27" s="192"/>
      <c r="BG27" s="140"/>
      <c r="BH27" s="149"/>
      <c r="BI27" s="51"/>
      <c r="BJ27" s="51"/>
      <c r="BK27" s="51"/>
      <c r="BL27" s="51"/>
    </row>
    <row r="28" spans="15:64">
      <c r="O28" s="39"/>
      <c r="P28" s="569"/>
      <c r="V28" s="310"/>
      <c r="W28" s="336"/>
      <c r="X28" s="802" t="s">
        <v>320</v>
      </c>
      <c r="Y28" s="780"/>
      <c r="Z28" s="781"/>
      <c r="AA28" s="787">
        <v>99443.002153633119</v>
      </c>
      <c r="AB28" s="787">
        <v>107113.85926403743</v>
      </c>
      <c r="AC28" s="787">
        <v>113392.61325926761</v>
      </c>
      <c r="AD28" s="787">
        <v>117023.33509856822</v>
      </c>
      <c r="AE28" s="787">
        <v>122294.73905162027</v>
      </c>
      <c r="AF28" s="787">
        <v>129435.63127270652</v>
      </c>
      <c r="AG28" s="787">
        <v>135252.59517497986</v>
      </c>
      <c r="AH28" s="787">
        <v>139785.847478023</v>
      </c>
      <c r="AI28" s="787">
        <v>140490.33824214363</v>
      </c>
      <c r="AJ28" s="787">
        <v>145091.53363102602</v>
      </c>
      <c r="AK28" s="787">
        <v>145385.10704753085</v>
      </c>
      <c r="AL28" s="787">
        <v>149902.90035686747</v>
      </c>
      <c r="AM28" s="787">
        <v>149899.20156208021</v>
      </c>
      <c r="AN28" s="787">
        <v>147740.24016169066</v>
      </c>
      <c r="AO28" s="787">
        <v>142429.63815678324</v>
      </c>
      <c r="AP28" s="787">
        <v>137820.28341064756</v>
      </c>
      <c r="AQ28" s="787">
        <v>134544.27475622919</v>
      </c>
      <c r="AR28" s="787">
        <v>133539.70424779598</v>
      </c>
      <c r="AS28" s="787">
        <v>128937.22193265354</v>
      </c>
      <c r="AT28" s="787">
        <v>130255.91599461329</v>
      </c>
      <c r="AU28" s="787">
        <v>129515.41903738468</v>
      </c>
      <c r="AV28" s="787">
        <v>127970.71084435559</v>
      </c>
      <c r="AW28" s="787">
        <v>128931.45745841283</v>
      </c>
      <c r="AX28" s="787">
        <v>125810.28614432176</v>
      </c>
      <c r="AY28" s="787">
        <v>120878.63640130567</v>
      </c>
      <c r="AZ28" s="787">
        <v>120257.37701495497</v>
      </c>
      <c r="BA28" s="803">
        <v>119743.8944161229</v>
      </c>
      <c r="BB28" s="787">
        <v>119032.30091841819</v>
      </c>
      <c r="BC28" s="804">
        <v>117348.35284806567</v>
      </c>
      <c r="BD28" s="783"/>
      <c r="BE28" s="782"/>
      <c r="BF28" s="783"/>
      <c r="BG28" s="784"/>
      <c r="BH28" s="149"/>
      <c r="BI28" s="51"/>
      <c r="BJ28" s="51"/>
      <c r="BK28" s="51"/>
      <c r="BL28" s="51"/>
    </row>
    <row r="29" spans="15:64">
      <c r="O29" s="39"/>
      <c r="P29" s="888"/>
      <c r="V29" s="310"/>
      <c r="W29" s="322"/>
      <c r="X29" s="742" t="s">
        <v>319</v>
      </c>
      <c r="Y29" s="775"/>
      <c r="Z29" s="776"/>
      <c r="AA29" s="786">
        <v>101153.26064222024</v>
      </c>
      <c r="AB29" s="786">
        <v>105188.04258120073</v>
      </c>
      <c r="AC29" s="786">
        <v>105570.35717014926</v>
      </c>
      <c r="AD29" s="786">
        <v>105783.75348482409</v>
      </c>
      <c r="AE29" s="786">
        <v>109884.53121284208</v>
      </c>
      <c r="AF29" s="786">
        <v>112154.09724721053</v>
      </c>
      <c r="AG29" s="786">
        <v>113067.90065796424</v>
      </c>
      <c r="AH29" s="786">
        <v>110344.80565318505</v>
      </c>
      <c r="AI29" s="786">
        <v>107849.83453096103</v>
      </c>
      <c r="AJ29" s="786">
        <v>107370.6127534222</v>
      </c>
      <c r="AK29" s="786">
        <v>106753.09374907365</v>
      </c>
      <c r="AL29" s="786">
        <v>106419.96701542976</v>
      </c>
      <c r="AM29" s="786">
        <v>102810.46887864705</v>
      </c>
      <c r="AN29" s="786">
        <v>100969.46287911125</v>
      </c>
      <c r="AO29" s="786">
        <v>100368.59894636234</v>
      </c>
      <c r="AP29" s="786">
        <v>99502.664219104903</v>
      </c>
      <c r="AQ29" s="786">
        <v>100147.7081767315</v>
      </c>
      <c r="AR29" s="786">
        <v>98426.55181465132</v>
      </c>
      <c r="AS29" s="786">
        <v>95453.692433024102</v>
      </c>
      <c r="AT29" s="786">
        <v>90869.026790303411</v>
      </c>
      <c r="AU29" s="786">
        <v>92114.212240638357</v>
      </c>
      <c r="AV29" s="786">
        <v>88872.03761544131</v>
      </c>
      <c r="AW29" s="786">
        <v>88805.227817037201</v>
      </c>
      <c r="AX29" s="786">
        <v>89037.563856063585</v>
      </c>
      <c r="AY29" s="786">
        <v>88999.304828402383</v>
      </c>
      <c r="AZ29" s="786">
        <v>88357.429217132856</v>
      </c>
      <c r="BA29" s="805">
        <v>86993.643759998129</v>
      </c>
      <c r="BB29" s="786">
        <v>86128.00578853731</v>
      </c>
      <c r="BC29" s="799">
        <v>85311.156025922319</v>
      </c>
      <c r="BD29" s="778"/>
      <c r="BE29" s="777"/>
      <c r="BF29" s="778"/>
      <c r="BG29" s="779"/>
      <c r="BH29" s="149"/>
      <c r="BI29" s="51"/>
      <c r="BJ29" s="51"/>
      <c r="BK29" s="51"/>
      <c r="BL29" s="51"/>
    </row>
    <row r="30" spans="15:64" ht="15" thickBot="1">
      <c r="O30" s="39"/>
      <c r="P30" s="888"/>
      <c r="V30" s="310"/>
      <c r="W30" s="572" t="s">
        <v>288</v>
      </c>
      <c r="X30" s="337"/>
      <c r="Y30" s="573"/>
      <c r="Z30" s="574"/>
      <c r="AA30" s="575">
        <v>58167.167508504077</v>
      </c>
      <c r="AB30" s="575">
        <v>59301.332402088716</v>
      </c>
      <c r="AC30" s="575">
        <v>62218.053306693371</v>
      </c>
      <c r="AD30" s="575">
        <v>65643.249734996381</v>
      </c>
      <c r="AE30" s="575">
        <v>63833.413322368237</v>
      </c>
      <c r="AF30" s="575">
        <v>67477.227735701614</v>
      </c>
      <c r="AG30" s="575">
        <v>69880.366957828868</v>
      </c>
      <c r="AH30" s="575">
        <v>66730.205120783328</v>
      </c>
      <c r="AI30" s="575">
        <v>66775.264262267563</v>
      </c>
      <c r="AJ30" s="575">
        <v>68588.834743351952</v>
      </c>
      <c r="AK30" s="575">
        <v>72226.24200626128</v>
      </c>
      <c r="AL30" s="575">
        <v>68553.135738847646</v>
      </c>
      <c r="AM30" s="575">
        <v>71334.893190037037</v>
      </c>
      <c r="AN30" s="575">
        <v>67914.862135508374</v>
      </c>
      <c r="AO30" s="575">
        <v>68006.409833997866</v>
      </c>
      <c r="AP30" s="575">
        <v>70395.478550084488</v>
      </c>
      <c r="AQ30" s="575">
        <v>66123.070259378132</v>
      </c>
      <c r="AR30" s="575">
        <v>65403.902026637894</v>
      </c>
      <c r="AS30" s="575">
        <v>61704.132512039876</v>
      </c>
      <c r="AT30" s="575">
        <v>61350.897200800668</v>
      </c>
      <c r="AU30" s="575">
        <v>64216.941912273163</v>
      </c>
      <c r="AV30" s="575">
        <v>62540.92856869613</v>
      </c>
      <c r="AW30" s="575">
        <v>62626.438217539071</v>
      </c>
      <c r="AX30" s="575">
        <v>60319.274196172992</v>
      </c>
      <c r="AY30" s="575">
        <v>58013.755265486805</v>
      </c>
      <c r="AZ30" s="575">
        <v>55393.296466596032</v>
      </c>
      <c r="BA30" s="576">
        <v>55715.318745823286</v>
      </c>
      <c r="BB30" s="575">
        <v>59259.277498280811</v>
      </c>
      <c r="BC30" s="181">
        <v>52253.943185277465</v>
      </c>
      <c r="BD30" s="193"/>
      <c r="BE30" s="121"/>
      <c r="BF30" s="193"/>
      <c r="BG30" s="181"/>
      <c r="BH30" s="149"/>
      <c r="BI30" s="51"/>
      <c r="BJ30" s="51"/>
      <c r="BK30" s="51"/>
      <c r="BL30" s="51"/>
    </row>
    <row r="31" spans="15:64">
      <c r="O31" s="39"/>
      <c r="P31" s="888"/>
      <c r="V31" s="687" t="s">
        <v>289</v>
      </c>
      <c r="W31" s="579"/>
      <c r="X31" s="579"/>
      <c r="Y31" s="577"/>
      <c r="Z31" s="578"/>
      <c r="AA31" s="678">
        <f>AA32+AA33+AA35</f>
        <v>96308.286810648919</v>
      </c>
      <c r="AB31" s="678">
        <f t="shared" ref="AB31:BC31" si="7">AB32+AB33+AB35</f>
        <v>97380.821014809597</v>
      </c>
      <c r="AC31" s="678">
        <f t="shared" si="7"/>
        <v>98865.9430293763</v>
      </c>
      <c r="AD31" s="678">
        <f t="shared" si="7"/>
        <v>96420.458606052562</v>
      </c>
      <c r="AE31" s="678">
        <f t="shared" si="7"/>
        <v>101460.56580003319</v>
      </c>
      <c r="AF31" s="678">
        <f t="shared" si="7"/>
        <v>102528.4129457298</v>
      </c>
      <c r="AG31" s="678">
        <f t="shared" si="7"/>
        <v>103866.36047079804</v>
      </c>
      <c r="AH31" s="678">
        <f t="shared" si="7"/>
        <v>102791.43288948965</v>
      </c>
      <c r="AI31" s="678">
        <f t="shared" si="7"/>
        <v>96496.232743875938</v>
      </c>
      <c r="AJ31" s="678">
        <f t="shared" si="7"/>
        <v>96759.487098443002</v>
      </c>
      <c r="AK31" s="678">
        <f t="shared" si="7"/>
        <v>98798.212274193575</v>
      </c>
      <c r="AL31" s="678">
        <f t="shared" si="7"/>
        <v>96667.225743376723</v>
      </c>
      <c r="AM31" s="678">
        <f t="shared" si="7"/>
        <v>94004.040150023284</v>
      </c>
      <c r="AN31" s="678">
        <f t="shared" si="7"/>
        <v>93777.424541984714</v>
      </c>
      <c r="AO31" s="678">
        <f t="shared" si="7"/>
        <v>92814.270244465515</v>
      </c>
      <c r="AP31" s="678">
        <f t="shared" si="7"/>
        <v>92897.421241120639</v>
      </c>
      <c r="AQ31" s="678">
        <f t="shared" si="7"/>
        <v>91479.139961694586</v>
      </c>
      <c r="AR31" s="678">
        <f t="shared" si="7"/>
        <v>91306.998310733412</v>
      </c>
      <c r="AS31" s="678">
        <f t="shared" si="7"/>
        <v>87840.805263347997</v>
      </c>
      <c r="AT31" s="678">
        <f t="shared" si="7"/>
        <v>78251.617639384363</v>
      </c>
      <c r="AU31" s="678">
        <f t="shared" si="7"/>
        <v>79754.791982729061</v>
      </c>
      <c r="AV31" s="678">
        <f t="shared" si="7"/>
        <v>78801.29713951172</v>
      </c>
      <c r="AW31" s="678">
        <f t="shared" si="7"/>
        <v>80748.488445332725</v>
      </c>
      <c r="AX31" s="678">
        <f t="shared" si="7"/>
        <v>82090.807508366983</v>
      </c>
      <c r="AY31" s="678">
        <f t="shared" si="7"/>
        <v>80488.600737254688</v>
      </c>
      <c r="AZ31" s="678">
        <f t="shared" si="7"/>
        <v>79317.332370283213</v>
      </c>
      <c r="BA31" s="678">
        <f t="shared" si="7"/>
        <v>79014.044901792426</v>
      </c>
      <c r="BB31" s="678">
        <f t="shared" si="7"/>
        <v>79233.805597555081</v>
      </c>
      <c r="BC31" s="688">
        <f t="shared" si="7"/>
        <v>78994.768467599788</v>
      </c>
      <c r="BD31" s="699"/>
      <c r="BE31" s="678"/>
      <c r="BF31" s="678"/>
      <c r="BG31" s="688"/>
      <c r="BH31" s="149"/>
      <c r="BI31" s="51"/>
      <c r="BJ31" s="51"/>
      <c r="BK31" s="51"/>
      <c r="BL31" s="51"/>
    </row>
    <row r="32" spans="15:64">
      <c r="O32" s="39"/>
      <c r="P32" s="569"/>
      <c r="V32" s="689"/>
      <c r="W32" s="759" t="s">
        <v>290</v>
      </c>
      <c r="X32" s="690"/>
      <c r="Y32" s="691"/>
      <c r="Z32" s="693"/>
      <c r="AA32" s="694">
        <v>65634.810561869905</v>
      </c>
      <c r="AB32" s="694">
        <v>66724.508239733783</v>
      </c>
      <c r="AC32" s="694">
        <v>66665.156484588646</v>
      </c>
      <c r="AD32" s="694">
        <v>65410.271913414726</v>
      </c>
      <c r="AE32" s="694">
        <v>67082.872109820732</v>
      </c>
      <c r="AF32" s="694">
        <v>67417.602725953577</v>
      </c>
      <c r="AG32" s="694">
        <v>68132.305918483646</v>
      </c>
      <c r="AH32" s="694">
        <v>65543.97714983442</v>
      </c>
      <c r="AI32" s="694">
        <v>59447.92331089911</v>
      </c>
      <c r="AJ32" s="694">
        <v>59771.632680664894</v>
      </c>
      <c r="AK32" s="694">
        <v>60247.612973451294</v>
      </c>
      <c r="AL32" s="694">
        <v>58926.107081322873</v>
      </c>
      <c r="AM32" s="694">
        <v>56281.098483397334</v>
      </c>
      <c r="AN32" s="694">
        <v>55486.134392637046</v>
      </c>
      <c r="AO32" s="694">
        <v>55492.721252506431</v>
      </c>
      <c r="AP32" s="694">
        <v>56683.32262995674</v>
      </c>
      <c r="AQ32" s="694">
        <v>57077.183096895955</v>
      </c>
      <c r="AR32" s="694">
        <v>56318.779644788221</v>
      </c>
      <c r="AS32" s="694">
        <v>51908.446659649642</v>
      </c>
      <c r="AT32" s="694">
        <v>46331.509440848182</v>
      </c>
      <c r="AU32" s="694">
        <v>47422.466723538506</v>
      </c>
      <c r="AV32" s="694">
        <v>47271.511868793168</v>
      </c>
      <c r="AW32" s="694">
        <v>47406.161470691135</v>
      </c>
      <c r="AX32" s="694">
        <v>49202.097503800382</v>
      </c>
      <c r="AY32" s="694">
        <v>48567.828712584625</v>
      </c>
      <c r="AZ32" s="694">
        <v>47069.308870848618</v>
      </c>
      <c r="BA32" s="695">
        <v>46640.140849935065</v>
      </c>
      <c r="BB32" s="694">
        <v>47265.992703061202</v>
      </c>
      <c r="BC32" s="696">
        <v>46711.46569651449</v>
      </c>
      <c r="BD32" s="700"/>
      <c r="BE32" s="694"/>
      <c r="BF32" s="694"/>
      <c r="BG32" s="696"/>
      <c r="BH32" s="149"/>
      <c r="BI32" s="51"/>
      <c r="BJ32" s="51"/>
      <c r="BK32" s="51"/>
      <c r="BL32" s="51"/>
    </row>
    <row r="33" spans="1:64">
      <c r="O33" s="39"/>
      <c r="P33" s="569"/>
      <c r="V33" s="692"/>
      <c r="W33" s="751" t="s">
        <v>291</v>
      </c>
      <c r="X33" s="752"/>
      <c r="Y33" s="753"/>
      <c r="Z33" s="754"/>
      <c r="AA33" s="755">
        <v>24009.919440480939</v>
      </c>
      <c r="AB33" s="755">
        <v>24198.43302510443</v>
      </c>
      <c r="AC33" s="755">
        <v>26002.914828499775</v>
      </c>
      <c r="AD33" s="755">
        <v>25024.946447143288</v>
      </c>
      <c r="AE33" s="755">
        <v>28603.56693581674</v>
      </c>
      <c r="AF33" s="755">
        <v>29144.796301750583</v>
      </c>
      <c r="AG33" s="755">
        <v>29655.014460891914</v>
      </c>
      <c r="AH33" s="755">
        <v>31208.889703732337</v>
      </c>
      <c r="AI33" s="755">
        <v>31451.722241133284</v>
      </c>
      <c r="AJ33" s="755">
        <v>31367.978973028712</v>
      </c>
      <c r="AK33" s="755">
        <v>32857.906344402545</v>
      </c>
      <c r="AL33" s="755">
        <v>32523.162229449932</v>
      </c>
      <c r="AM33" s="755">
        <v>32768.137501850826</v>
      </c>
      <c r="AN33" s="755">
        <v>33516.424967093371</v>
      </c>
      <c r="AO33" s="755">
        <v>32704.04164375976</v>
      </c>
      <c r="AP33" s="755">
        <v>31654.058131881015</v>
      </c>
      <c r="AQ33" s="755">
        <v>29906.983827804659</v>
      </c>
      <c r="AR33" s="755">
        <v>30481.774835639739</v>
      </c>
      <c r="AS33" s="755">
        <v>31853.390473384454</v>
      </c>
      <c r="AT33" s="755">
        <v>28193.590018879822</v>
      </c>
      <c r="AU33" s="755">
        <v>28710.200716789313</v>
      </c>
      <c r="AV33" s="755">
        <v>28026.35942868374</v>
      </c>
      <c r="AW33" s="755">
        <v>29826.927231768648</v>
      </c>
      <c r="AX33" s="755">
        <v>29365.198328277358</v>
      </c>
      <c r="AY33" s="755">
        <v>28501.96294627004</v>
      </c>
      <c r="AZ33" s="755">
        <v>28975.413612931283</v>
      </c>
      <c r="BA33" s="755">
        <v>29176.010107159775</v>
      </c>
      <c r="BB33" s="756">
        <v>28884.196896173555</v>
      </c>
      <c r="BC33" s="758">
        <v>29165.674141425421</v>
      </c>
      <c r="BD33" s="757"/>
      <c r="BE33" s="756"/>
      <c r="BF33" s="757"/>
      <c r="BG33" s="758"/>
      <c r="BH33" s="697"/>
      <c r="BI33" s="51"/>
      <c r="BJ33" s="51"/>
      <c r="BK33" s="51"/>
      <c r="BL33" s="51"/>
    </row>
    <row r="34" spans="1:64">
      <c r="O34" s="39"/>
      <c r="P34" s="891"/>
      <c r="V34" s="580"/>
      <c r="W34" s="767"/>
      <c r="X34" s="768" t="s">
        <v>317</v>
      </c>
      <c r="Y34" s="769"/>
      <c r="Z34" s="770"/>
      <c r="AA34" s="771">
        <v>10877.600981426513</v>
      </c>
      <c r="AB34" s="771">
        <v>11049.806368923906</v>
      </c>
      <c r="AC34" s="771">
        <v>11807.005324140289</v>
      </c>
      <c r="AD34" s="771">
        <v>11076.355908637637</v>
      </c>
      <c r="AE34" s="771">
        <v>12141.64258301512</v>
      </c>
      <c r="AF34" s="771">
        <v>12430.812103547969</v>
      </c>
      <c r="AG34" s="771">
        <v>12524.696163572877</v>
      </c>
      <c r="AH34" s="771">
        <v>13494.993714847755</v>
      </c>
      <c r="AI34" s="771">
        <v>13752.536966155511</v>
      </c>
      <c r="AJ34" s="771">
        <v>13872.228730078583</v>
      </c>
      <c r="AK34" s="771">
        <v>15214.352327328641</v>
      </c>
      <c r="AL34" s="771">
        <v>16132.526380314026</v>
      </c>
      <c r="AM34" s="771">
        <v>16997.608754950557</v>
      </c>
      <c r="AN34" s="771">
        <v>17808.352586478897</v>
      </c>
      <c r="AO34" s="771">
        <v>17549.375263856604</v>
      </c>
      <c r="AP34" s="771">
        <v>17053.973678155497</v>
      </c>
      <c r="AQ34" s="771">
        <v>16145.248330322505</v>
      </c>
      <c r="AR34" s="771">
        <v>16502.025788668187</v>
      </c>
      <c r="AS34" s="771">
        <v>16805.064836398626</v>
      </c>
      <c r="AT34" s="771">
        <v>15621.709115611065</v>
      </c>
      <c r="AU34" s="771">
        <v>15885.030087507934</v>
      </c>
      <c r="AV34" s="771">
        <v>15957.255370641471</v>
      </c>
      <c r="AW34" s="771">
        <v>17122.68573158178</v>
      </c>
      <c r="AX34" s="771">
        <v>16692.107033381984</v>
      </c>
      <c r="AY34" s="771">
        <v>16327.397566529307</v>
      </c>
      <c r="AZ34" s="771">
        <v>16844.374028003105</v>
      </c>
      <c r="BA34" s="771">
        <v>17568.592342778695</v>
      </c>
      <c r="BB34" s="772">
        <v>17442.722517485636</v>
      </c>
      <c r="BC34" s="774">
        <v>17686.429546360479</v>
      </c>
      <c r="BD34" s="773"/>
      <c r="BE34" s="770"/>
      <c r="BF34" s="773"/>
      <c r="BG34" s="774"/>
      <c r="BH34" s="680"/>
    </row>
    <row r="35" spans="1:64" ht="19.5" thickBot="1">
      <c r="O35" s="39"/>
      <c r="P35" s="569"/>
      <c r="V35" s="698"/>
      <c r="W35" s="760" t="s">
        <v>292</v>
      </c>
      <c r="X35" s="761"/>
      <c r="Y35" s="762"/>
      <c r="Z35" s="763"/>
      <c r="AA35" s="764">
        <v>6663.5568082980681</v>
      </c>
      <c r="AB35" s="764">
        <v>6457.8797499713774</v>
      </c>
      <c r="AC35" s="764">
        <v>6197.8717162878675</v>
      </c>
      <c r="AD35" s="764">
        <v>5985.2402454945568</v>
      </c>
      <c r="AE35" s="764">
        <v>5774.1267543957229</v>
      </c>
      <c r="AF35" s="764">
        <v>5966.013918025641</v>
      </c>
      <c r="AG35" s="764">
        <v>6079.0400914224811</v>
      </c>
      <c r="AH35" s="764">
        <v>6038.5660359228932</v>
      </c>
      <c r="AI35" s="764">
        <v>5596.5871918435423</v>
      </c>
      <c r="AJ35" s="764">
        <v>5619.875444749402</v>
      </c>
      <c r="AK35" s="764">
        <v>5692.6929563397216</v>
      </c>
      <c r="AL35" s="764">
        <v>5217.956432603929</v>
      </c>
      <c r="AM35" s="764">
        <v>4954.8041647751179</v>
      </c>
      <c r="AN35" s="764">
        <v>4774.8651822542861</v>
      </c>
      <c r="AO35" s="764">
        <v>4617.5073481993331</v>
      </c>
      <c r="AP35" s="764">
        <v>4560.0404792828849</v>
      </c>
      <c r="AQ35" s="764">
        <v>4494.9730369939771</v>
      </c>
      <c r="AR35" s="764">
        <v>4506.4438303054476</v>
      </c>
      <c r="AS35" s="764">
        <v>4078.9681303138982</v>
      </c>
      <c r="AT35" s="764">
        <v>3726.5181796563547</v>
      </c>
      <c r="AU35" s="764">
        <v>3622.1245424012495</v>
      </c>
      <c r="AV35" s="764">
        <v>3503.4258420348256</v>
      </c>
      <c r="AW35" s="764">
        <v>3515.3997428729372</v>
      </c>
      <c r="AX35" s="764">
        <v>3523.5116762892449</v>
      </c>
      <c r="AY35" s="764">
        <v>3418.809078400026</v>
      </c>
      <c r="AZ35" s="764">
        <v>3272.6098865033182</v>
      </c>
      <c r="BA35" s="764">
        <v>3197.8939446975814</v>
      </c>
      <c r="BB35" s="763">
        <v>3083.6159983203211</v>
      </c>
      <c r="BC35" s="766">
        <v>3117.6286296598846</v>
      </c>
      <c r="BD35" s="765"/>
      <c r="BE35" s="763"/>
      <c r="BF35" s="765"/>
      <c r="BG35" s="766"/>
      <c r="BH35" s="697"/>
    </row>
    <row r="36" spans="1:64" ht="15.75" thickTop="1" thickBot="1">
      <c r="O36" s="39"/>
      <c r="P36" s="148"/>
      <c r="V36" s="537" t="s">
        <v>293</v>
      </c>
      <c r="W36" s="359"/>
      <c r="X36" s="340"/>
      <c r="Y36" s="360"/>
      <c r="Z36" s="146"/>
      <c r="AA36" s="146">
        <f>SUM(AA5,AA31)</f>
        <v>1163879.9669191488</v>
      </c>
      <c r="AB36" s="146">
        <f t="shared" ref="AB36:BC36" si="8">SUM(AB5,AB31)</f>
        <v>1175216.8959722454</v>
      </c>
      <c r="AC36" s="146">
        <f t="shared" si="8"/>
        <v>1184688.0649346209</v>
      </c>
      <c r="AD36" s="146">
        <f t="shared" si="8"/>
        <v>1177422.0843490735</v>
      </c>
      <c r="AE36" s="146">
        <f t="shared" si="8"/>
        <v>1232306.1680770761</v>
      </c>
      <c r="AF36" s="146">
        <f t="shared" si="8"/>
        <v>1244570.4740158552</v>
      </c>
      <c r="AG36" s="146">
        <f t="shared" si="8"/>
        <v>1256660.9680185299</v>
      </c>
      <c r="AH36" s="146">
        <f t="shared" si="8"/>
        <v>1249748.4386122071</v>
      </c>
      <c r="AI36" s="146">
        <f t="shared" si="8"/>
        <v>1209644.774839181</v>
      </c>
      <c r="AJ36" s="146">
        <f t="shared" si="8"/>
        <v>1246238.1705923164</v>
      </c>
      <c r="AK36" s="146">
        <f t="shared" si="8"/>
        <v>1269098.3732591106</v>
      </c>
      <c r="AL36" s="146">
        <f t="shared" si="8"/>
        <v>1254027.3665790225</v>
      </c>
      <c r="AM36" s="146">
        <f t="shared" si="8"/>
        <v>1282994.8455690204</v>
      </c>
      <c r="AN36" s="146">
        <f t="shared" si="8"/>
        <v>1291075.6379392052</v>
      </c>
      <c r="AO36" s="146">
        <f t="shared" si="8"/>
        <v>1286256.6812736609</v>
      </c>
      <c r="AP36" s="146">
        <f t="shared" si="8"/>
        <v>1293418.4936393125</v>
      </c>
      <c r="AQ36" s="146">
        <f t="shared" si="8"/>
        <v>1270196.8215417813</v>
      </c>
      <c r="AR36" s="146">
        <f t="shared" si="8"/>
        <v>1305796.3141731031</v>
      </c>
      <c r="AS36" s="146">
        <f t="shared" si="8"/>
        <v>1234861.9932843759</v>
      </c>
      <c r="AT36" s="146">
        <f t="shared" si="8"/>
        <v>1165383.1826281028</v>
      </c>
      <c r="AU36" s="146">
        <f t="shared" si="8"/>
        <v>1216784.4507450515</v>
      </c>
      <c r="AV36" s="146">
        <f t="shared" si="8"/>
        <v>1266786.3746634976</v>
      </c>
      <c r="AW36" s="146">
        <f t="shared" si="8"/>
        <v>1308063.9340869754</v>
      </c>
      <c r="AX36" s="146">
        <f t="shared" si="8"/>
        <v>1317288.0942831303</v>
      </c>
      <c r="AY36" s="146">
        <f t="shared" si="8"/>
        <v>1267010.9467725884</v>
      </c>
      <c r="AZ36" s="146">
        <f t="shared" si="8"/>
        <v>1226565.3663240999</v>
      </c>
      <c r="BA36" s="568">
        <f t="shared" si="8"/>
        <v>1208176.4749629579</v>
      </c>
      <c r="BB36" s="146">
        <f t="shared" si="8"/>
        <v>1189377.0292743961</v>
      </c>
      <c r="BC36" s="182">
        <f t="shared" si="8"/>
        <v>1139138.900820279</v>
      </c>
      <c r="BD36" s="194"/>
      <c r="BE36" s="146"/>
      <c r="BF36" s="194"/>
      <c r="BG36" s="182"/>
      <c r="BH36" s="149"/>
    </row>
    <row r="37" spans="1:64">
      <c r="P37" s="148"/>
      <c r="Z37" s="295"/>
      <c r="AA37" s="835"/>
      <c r="AB37" s="835"/>
      <c r="AC37" s="835"/>
      <c r="AD37" s="835"/>
      <c r="AE37" s="835"/>
      <c r="AF37" s="835"/>
      <c r="AG37" s="835"/>
      <c r="AH37" s="835"/>
      <c r="AI37" s="835"/>
      <c r="AJ37" s="835"/>
      <c r="AK37" s="835"/>
      <c r="AL37" s="835"/>
      <c r="AM37" s="835"/>
      <c r="AN37" s="835"/>
      <c r="AO37" s="835"/>
      <c r="AP37" s="835"/>
      <c r="AQ37" s="835"/>
      <c r="AR37" s="835"/>
      <c r="AS37" s="835"/>
      <c r="AT37" s="835"/>
      <c r="AU37" s="835"/>
      <c r="AV37" s="835"/>
      <c r="AW37" s="835"/>
      <c r="AX37" s="835"/>
      <c r="AY37" s="835"/>
      <c r="AZ37" s="835"/>
      <c r="BA37" s="835"/>
      <c r="BB37" s="835"/>
      <c r="BC37" s="835"/>
      <c r="BD37" s="145"/>
      <c r="BE37" s="145"/>
      <c r="BF37" s="145"/>
      <c r="BG37" s="145"/>
    </row>
    <row r="38" spans="1:64">
      <c r="P38" s="148"/>
      <c r="Z38" s="295"/>
      <c r="AA38" s="835"/>
      <c r="AB38" s="835"/>
      <c r="AC38" s="835"/>
      <c r="AD38" s="835"/>
      <c r="AE38" s="835"/>
      <c r="AF38" s="835"/>
      <c r="AG38" s="835"/>
      <c r="AH38" s="835"/>
      <c r="AI38" s="835"/>
      <c r="AJ38" s="835"/>
      <c r="AK38" s="835"/>
      <c r="AL38" s="835"/>
      <c r="AM38" s="835"/>
      <c r="AN38" s="835"/>
      <c r="AO38" s="835"/>
      <c r="AP38" s="835"/>
      <c r="AQ38" s="835"/>
      <c r="AR38" s="835"/>
      <c r="AS38" s="835"/>
      <c r="AT38" s="835"/>
      <c r="AU38" s="835"/>
      <c r="AV38" s="835"/>
      <c r="AW38" s="835"/>
      <c r="AX38" s="835"/>
      <c r="AY38" s="835"/>
      <c r="AZ38" s="835"/>
      <c r="BA38" s="835"/>
      <c r="BB38" s="835"/>
      <c r="BC38" s="835"/>
      <c r="BD38" s="145"/>
      <c r="BE38" s="145"/>
      <c r="BF38" s="145"/>
      <c r="BG38" s="145"/>
    </row>
    <row r="39" spans="1:64">
      <c r="P39" s="148"/>
      <c r="Z39" s="295"/>
      <c r="AA39" s="836"/>
      <c r="AB39" s="836"/>
      <c r="AC39" s="836"/>
      <c r="AD39" s="836"/>
      <c r="AE39" s="836"/>
      <c r="AF39" s="836"/>
      <c r="AG39" s="836"/>
      <c r="AH39" s="836"/>
      <c r="AI39" s="836"/>
      <c r="AJ39" s="836"/>
      <c r="AK39" s="836"/>
      <c r="AL39" s="836"/>
      <c r="AM39" s="836"/>
      <c r="AN39" s="836"/>
      <c r="AO39" s="836"/>
      <c r="AP39" s="836"/>
      <c r="AQ39" s="836"/>
      <c r="AR39" s="836"/>
      <c r="AS39" s="836"/>
      <c r="AT39" s="836"/>
      <c r="AU39" s="836"/>
      <c r="AV39" s="836"/>
      <c r="AW39" s="836"/>
      <c r="AX39" s="836"/>
      <c r="AY39" s="836"/>
      <c r="AZ39" s="836"/>
      <c r="BA39" s="836"/>
      <c r="BB39" s="836"/>
      <c r="BC39" s="836"/>
      <c r="BD39" s="145"/>
      <c r="BE39" s="145"/>
      <c r="BF39" s="145"/>
      <c r="BG39" s="145"/>
    </row>
    <row r="40" spans="1:64" ht="15" customHeight="1">
      <c r="P40" s="170"/>
      <c r="Y40" s="1" t="s">
        <v>214</v>
      </c>
      <c r="AA40" s="728"/>
      <c r="AB40" s="21"/>
      <c r="AC40" s="21"/>
      <c r="AD40" s="21"/>
      <c r="AE40" s="21"/>
      <c r="AF40" s="21"/>
      <c r="AG40" s="21"/>
      <c r="AH40" s="21"/>
      <c r="AI40" s="21"/>
      <c r="AJ40" s="21"/>
      <c r="AK40" s="21"/>
      <c r="AL40" s="21"/>
      <c r="AM40" s="21"/>
      <c r="AN40" s="21"/>
      <c r="AO40" s="21"/>
      <c r="AP40" s="21"/>
      <c r="AQ40" s="21"/>
      <c r="AR40" s="21"/>
      <c r="AS40" s="21"/>
      <c r="AT40" s="21"/>
      <c r="AU40" s="21"/>
      <c r="AV40" s="21"/>
      <c r="AW40" s="21"/>
      <c r="AX40" s="21"/>
      <c r="AY40" s="21"/>
      <c r="AZ40" s="21"/>
      <c r="BA40" s="21"/>
      <c r="BB40" s="21"/>
      <c r="BC40" s="21"/>
      <c r="BD40" s="21"/>
      <c r="BE40" s="21"/>
    </row>
    <row r="41" spans="1:64">
      <c r="A41" s="100"/>
      <c r="B41" s="39"/>
      <c r="C41" s="39"/>
      <c r="D41" s="39"/>
      <c r="E41" s="39"/>
      <c r="F41" s="39"/>
      <c r="G41" s="39"/>
      <c r="H41" s="39"/>
      <c r="I41" s="39"/>
      <c r="J41" s="39"/>
      <c r="K41" s="39"/>
      <c r="L41" s="39"/>
      <c r="M41" s="39"/>
      <c r="N41" s="39"/>
      <c r="O41" s="39"/>
      <c r="P41" s="544"/>
      <c r="Y41" s="342"/>
      <c r="Z41" s="342"/>
      <c r="AA41" s="10">
        <v>1990</v>
      </c>
      <c r="AB41" s="10">
        <f t="shared" ref="AB41:BE41" si="9">AA41+1</f>
        <v>1991</v>
      </c>
      <c r="AC41" s="10">
        <f t="shared" si="9"/>
        <v>1992</v>
      </c>
      <c r="AD41" s="10">
        <f t="shared" si="9"/>
        <v>1993</v>
      </c>
      <c r="AE41" s="10">
        <f t="shared" si="9"/>
        <v>1994</v>
      </c>
      <c r="AF41" s="10">
        <f t="shared" si="9"/>
        <v>1995</v>
      </c>
      <c r="AG41" s="10">
        <f t="shared" si="9"/>
        <v>1996</v>
      </c>
      <c r="AH41" s="10">
        <f t="shared" si="9"/>
        <v>1997</v>
      </c>
      <c r="AI41" s="10">
        <f t="shared" si="9"/>
        <v>1998</v>
      </c>
      <c r="AJ41" s="10">
        <f t="shared" si="9"/>
        <v>1999</v>
      </c>
      <c r="AK41" s="10">
        <f t="shared" si="9"/>
        <v>2000</v>
      </c>
      <c r="AL41" s="10">
        <f t="shared" si="9"/>
        <v>2001</v>
      </c>
      <c r="AM41" s="10">
        <f t="shared" si="9"/>
        <v>2002</v>
      </c>
      <c r="AN41" s="10">
        <f t="shared" si="9"/>
        <v>2003</v>
      </c>
      <c r="AO41" s="10">
        <f t="shared" si="9"/>
        <v>2004</v>
      </c>
      <c r="AP41" s="10">
        <f t="shared" si="9"/>
        <v>2005</v>
      </c>
      <c r="AQ41" s="10">
        <f t="shared" si="9"/>
        <v>2006</v>
      </c>
      <c r="AR41" s="10">
        <f t="shared" si="9"/>
        <v>2007</v>
      </c>
      <c r="AS41" s="10">
        <f t="shared" si="9"/>
        <v>2008</v>
      </c>
      <c r="AT41" s="10">
        <f t="shared" si="9"/>
        <v>2009</v>
      </c>
      <c r="AU41" s="10">
        <f t="shared" si="9"/>
        <v>2010</v>
      </c>
      <c r="AV41" s="10">
        <f t="shared" si="9"/>
        <v>2011</v>
      </c>
      <c r="AW41" s="10">
        <f t="shared" si="9"/>
        <v>2012</v>
      </c>
      <c r="AX41" s="10">
        <f t="shared" si="9"/>
        <v>2013</v>
      </c>
      <c r="AY41" s="10">
        <f t="shared" si="9"/>
        <v>2014</v>
      </c>
      <c r="AZ41" s="10">
        <f t="shared" si="9"/>
        <v>2015</v>
      </c>
      <c r="BA41" s="10">
        <f t="shared" si="9"/>
        <v>2016</v>
      </c>
      <c r="BB41" s="10">
        <f t="shared" si="9"/>
        <v>2017</v>
      </c>
      <c r="BC41" s="10">
        <f t="shared" si="9"/>
        <v>2018</v>
      </c>
      <c r="BD41" s="10">
        <f t="shared" si="9"/>
        <v>2019</v>
      </c>
      <c r="BE41" s="10">
        <f t="shared" si="9"/>
        <v>2020</v>
      </c>
      <c r="BF41" s="10" t="s">
        <v>213</v>
      </c>
      <c r="BG41" s="10" t="s">
        <v>1</v>
      </c>
    </row>
    <row r="42" spans="1:64">
      <c r="A42" s="100"/>
      <c r="B42" s="39"/>
      <c r="C42" s="39"/>
      <c r="D42" s="39"/>
      <c r="E42" s="39"/>
      <c r="F42" s="39"/>
      <c r="G42" s="39"/>
      <c r="H42" s="39"/>
      <c r="I42" s="39"/>
      <c r="J42" s="39"/>
      <c r="K42" s="39"/>
      <c r="L42" s="39"/>
      <c r="M42" s="39"/>
      <c r="N42" s="39"/>
      <c r="O42" s="39"/>
      <c r="P42" s="170"/>
      <c r="Y42" s="289" t="s">
        <v>215</v>
      </c>
      <c r="Z42" s="289"/>
      <c r="AA42" s="11">
        <f t="shared" ref="AA42:BE42" si="10">AA7/10^3</f>
        <v>348.41179447028634</v>
      </c>
      <c r="AB42" s="11">
        <f t="shared" si="10"/>
        <v>349.74258710949579</v>
      </c>
      <c r="AC42" s="11">
        <f t="shared" si="10"/>
        <v>355.12614215324686</v>
      </c>
      <c r="AD42" s="11">
        <f t="shared" si="10"/>
        <v>338.72492179417719</v>
      </c>
      <c r="AE42" s="11">
        <f t="shared" si="10"/>
        <v>372.71652054267736</v>
      </c>
      <c r="AF42" s="11">
        <f t="shared" si="10"/>
        <v>360.59531972801585</v>
      </c>
      <c r="AG42" s="11">
        <f t="shared" si="10"/>
        <v>362.4691212051091</v>
      </c>
      <c r="AH42" s="11">
        <f t="shared" si="10"/>
        <v>357.64184247294844</v>
      </c>
      <c r="AI42" s="11">
        <f t="shared" si="10"/>
        <v>344.51684317773794</v>
      </c>
      <c r="AJ42" s="11">
        <f t="shared" si="10"/>
        <v>366.22601919401677</v>
      </c>
      <c r="AK42" s="11">
        <f t="shared" si="10"/>
        <v>374.92024083416112</v>
      </c>
      <c r="AL42" s="11">
        <f t="shared" si="10"/>
        <v>365.84175823433213</v>
      </c>
      <c r="AM42" s="11">
        <f t="shared" si="10"/>
        <v>391.42328482875729</v>
      </c>
      <c r="AN42" s="11">
        <f t="shared" si="10"/>
        <v>407.74666526328861</v>
      </c>
      <c r="AO42" s="11">
        <f t="shared" si="10"/>
        <v>403.77988285122586</v>
      </c>
      <c r="AP42" s="11">
        <f t="shared" si="10"/>
        <v>423.92684168544571</v>
      </c>
      <c r="AQ42" s="11">
        <f t="shared" si="10"/>
        <v>414.87062379360515</v>
      </c>
      <c r="AR42" s="11">
        <f t="shared" si="10"/>
        <v>467.18903156868345</v>
      </c>
      <c r="AS42" s="11">
        <f t="shared" si="10"/>
        <v>436.55731213543805</v>
      </c>
      <c r="AT42" s="11">
        <f t="shared" si="10"/>
        <v>397.6822033693656</v>
      </c>
      <c r="AU42" s="11">
        <f t="shared" si="10"/>
        <v>422.04719202207656</v>
      </c>
      <c r="AV42" s="11">
        <f t="shared" si="10"/>
        <v>479.36174286509265</v>
      </c>
      <c r="AW42" s="11">
        <f t="shared" si="10"/>
        <v>524.9068807143135</v>
      </c>
      <c r="AX42" s="11">
        <f t="shared" si="10"/>
        <v>524.96493446742659</v>
      </c>
      <c r="AY42" s="11">
        <f t="shared" si="10"/>
        <v>498.44901991529639</v>
      </c>
      <c r="AZ42" s="11">
        <f t="shared" si="10"/>
        <v>473.24862670927479</v>
      </c>
      <c r="BA42" s="11">
        <f t="shared" si="10"/>
        <v>505.68469211711317</v>
      </c>
      <c r="BB42" s="11">
        <f t="shared" si="10"/>
        <v>492.71852638806382</v>
      </c>
      <c r="BC42" s="11">
        <f t="shared" si="10"/>
        <v>456.0468729929309</v>
      </c>
      <c r="BD42" s="11">
        <f t="shared" si="10"/>
        <v>0</v>
      </c>
      <c r="BE42" s="11">
        <f t="shared" si="10"/>
        <v>0</v>
      </c>
      <c r="BF42" s="11"/>
      <c r="BG42" s="11"/>
    </row>
    <row r="43" spans="1:64">
      <c r="A43" s="100"/>
      <c r="B43" s="39"/>
      <c r="C43" s="39"/>
      <c r="D43" s="39"/>
      <c r="E43" s="39"/>
      <c r="F43" s="39"/>
      <c r="G43" s="39"/>
      <c r="H43" s="39"/>
      <c r="I43" s="39"/>
      <c r="J43" s="39"/>
      <c r="K43" s="39"/>
      <c r="L43" s="39"/>
      <c r="M43" s="39"/>
      <c r="N43" s="39"/>
      <c r="O43" s="39"/>
      <c r="P43" s="170"/>
      <c r="Y43" s="289" t="s">
        <v>216</v>
      </c>
      <c r="Z43" s="289"/>
      <c r="AA43" s="11">
        <f t="shared" ref="AA43:BE43" si="11">AA14/10^3</f>
        <v>379.43293558807915</v>
      </c>
      <c r="AB43" s="11">
        <f t="shared" si="11"/>
        <v>376.93236115127036</v>
      </c>
      <c r="AC43" s="11">
        <f t="shared" si="11"/>
        <v>371.33954566083264</v>
      </c>
      <c r="AD43" s="11">
        <f t="shared" si="11"/>
        <v>373.17090826986504</v>
      </c>
      <c r="AE43" s="11">
        <f t="shared" si="11"/>
        <v>379.82004765512886</v>
      </c>
      <c r="AF43" s="11">
        <f t="shared" si="11"/>
        <v>386.84132073711118</v>
      </c>
      <c r="AG43" s="11">
        <f t="shared" si="11"/>
        <v>391.55115122935229</v>
      </c>
      <c r="AH43" s="11">
        <f t="shared" si="11"/>
        <v>387.16907769880117</v>
      </c>
      <c r="AI43" s="11">
        <f t="shared" si="11"/>
        <v>363.31945304239252</v>
      </c>
      <c r="AJ43" s="11">
        <f t="shared" si="11"/>
        <v>367.91617257073574</v>
      </c>
      <c r="AK43" s="11">
        <f t="shared" si="11"/>
        <v>377.8211820137625</v>
      </c>
      <c r="AL43" s="11">
        <f t="shared" si="11"/>
        <v>371.70551368265154</v>
      </c>
      <c r="AM43" s="11">
        <f t="shared" si="11"/>
        <v>376.98055364049145</v>
      </c>
      <c r="AN43" s="11">
        <f t="shared" si="11"/>
        <v>376.61720164532483</v>
      </c>
      <c r="AO43" s="11">
        <f t="shared" si="11"/>
        <v>377.36596196453524</v>
      </c>
      <c r="AP43" s="11">
        <f t="shared" si="11"/>
        <v>366.55378190483623</v>
      </c>
      <c r="AQ43" s="11">
        <f t="shared" si="11"/>
        <v>363.02598390406621</v>
      </c>
      <c r="AR43" s="11">
        <f t="shared" si="11"/>
        <v>359.35673004093178</v>
      </c>
      <c r="AS43" s="11">
        <f t="shared" si="11"/>
        <v>328.60630881623797</v>
      </c>
      <c r="AT43" s="11">
        <f t="shared" si="11"/>
        <v>314.78253163066847</v>
      </c>
      <c r="AU43" s="11">
        <f t="shared" si="11"/>
        <v>329.17421818346628</v>
      </c>
      <c r="AV43" s="11">
        <f t="shared" si="11"/>
        <v>326.7347956748651</v>
      </c>
      <c r="AW43" s="11">
        <f t="shared" si="11"/>
        <v>324.83201715263777</v>
      </c>
      <c r="AX43" s="11">
        <f t="shared" si="11"/>
        <v>332.13587795917419</v>
      </c>
      <c r="AY43" s="11">
        <f t="shared" si="11"/>
        <v>322.81460821147124</v>
      </c>
      <c r="AZ43" s="11">
        <f t="shared" si="11"/>
        <v>314.29489241158802</v>
      </c>
      <c r="BA43" s="11">
        <f t="shared" si="11"/>
        <v>299.69610762980875</v>
      </c>
      <c r="BB43" s="11">
        <f t="shared" si="11"/>
        <v>293.08914243617136</v>
      </c>
      <c r="BC43" s="11">
        <f t="shared" si="11"/>
        <v>286.18689069812552</v>
      </c>
      <c r="BD43" s="11">
        <f t="shared" si="11"/>
        <v>0</v>
      </c>
      <c r="BE43" s="11">
        <f t="shared" si="11"/>
        <v>0</v>
      </c>
      <c r="BF43" s="22"/>
      <c r="BG43" s="22"/>
      <c r="BH43" s="51"/>
      <c r="BI43" s="51"/>
      <c r="BJ43" s="51"/>
      <c r="BK43" s="51"/>
    </row>
    <row r="44" spans="1:64">
      <c r="A44" s="100"/>
      <c r="B44" s="39"/>
      <c r="C44" s="39"/>
      <c r="D44" s="39"/>
      <c r="E44" s="39"/>
      <c r="F44" s="39"/>
      <c r="G44" s="39"/>
      <c r="H44" s="39"/>
      <c r="I44" s="39"/>
      <c r="J44" s="39"/>
      <c r="K44" s="39"/>
      <c r="L44" s="39"/>
      <c r="M44" s="39"/>
      <c r="N44" s="39"/>
      <c r="O44" s="39"/>
      <c r="P44" s="170"/>
      <c r="Y44" s="289" t="s">
        <v>217</v>
      </c>
      <c r="Z44" s="289"/>
      <c r="AA44" s="11">
        <f t="shared" ref="AA44:BE44" si="12">AA27/10^3</f>
        <v>200.59626279585336</v>
      </c>
      <c r="AB44" s="11">
        <f t="shared" si="12"/>
        <v>212.30190184523818</v>
      </c>
      <c r="AC44" s="11">
        <f t="shared" si="12"/>
        <v>218.96297042941686</v>
      </c>
      <c r="AD44" s="11">
        <f t="shared" si="12"/>
        <v>222.80708858339233</v>
      </c>
      <c r="AE44" s="11">
        <f t="shared" si="12"/>
        <v>232.17927026446233</v>
      </c>
      <c r="AF44" s="11">
        <f t="shared" si="12"/>
        <v>241.58972851991706</v>
      </c>
      <c r="AG44" s="11">
        <f t="shared" si="12"/>
        <v>248.32049583294412</v>
      </c>
      <c r="AH44" s="11">
        <f t="shared" si="12"/>
        <v>250.13065313120802</v>
      </c>
      <c r="AI44" s="11">
        <f t="shared" si="12"/>
        <v>248.34017277310465</v>
      </c>
      <c r="AJ44" s="11">
        <f t="shared" si="12"/>
        <v>252.46214638444823</v>
      </c>
      <c r="AK44" s="11">
        <f t="shared" si="12"/>
        <v>252.13820079660451</v>
      </c>
      <c r="AL44" s="11">
        <f t="shared" si="12"/>
        <v>256.3228673722972</v>
      </c>
      <c r="AM44" s="11">
        <f t="shared" si="12"/>
        <v>252.70967044072725</v>
      </c>
      <c r="AN44" s="11">
        <f t="shared" si="12"/>
        <v>248.70970304080191</v>
      </c>
      <c r="AO44" s="11">
        <f t="shared" si="12"/>
        <v>242.79823710314557</v>
      </c>
      <c r="AP44" s="11">
        <f t="shared" si="12"/>
        <v>237.32294762975246</v>
      </c>
      <c r="AQ44" s="11">
        <f t="shared" si="12"/>
        <v>234.69198293296068</v>
      </c>
      <c r="AR44" s="11">
        <f t="shared" si="12"/>
        <v>231.96625606244729</v>
      </c>
      <c r="AS44" s="11">
        <f t="shared" si="12"/>
        <v>224.39091436567762</v>
      </c>
      <c r="AT44" s="11">
        <f t="shared" si="12"/>
        <v>221.1249427849167</v>
      </c>
      <c r="AU44" s="11">
        <f t="shared" si="12"/>
        <v>221.62963127802303</v>
      </c>
      <c r="AV44" s="11">
        <f t="shared" si="12"/>
        <v>216.84274845979689</v>
      </c>
      <c r="AW44" s="11">
        <f t="shared" si="12"/>
        <v>217.73668527545004</v>
      </c>
      <c r="AX44" s="11">
        <f t="shared" si="12"/>
        <v>214.84785000038534</v>
      </c>
      <c r="AY44" s="11">
        <f t="shared" si="12"/>
        <v>209.87794122970806</v>
      </c>
      <c r="AZ44" s="11">
        <f t="shared" si="12"/>
        <v>208.61480623208783</v>
      </c>
      <c r="BA44" s="11">
        <f t="shared" si="12"/>
        <v>206.73753817612101</v>
      </c>
      <c r="BB44" s="11">
        <f t="shared" si="12"/>
        <v>205.16030670695548</v>
      </c>
      <c r="BC44" s="11">
        <f t="shared" si="12"/>
        <v>202.65950887398799</v>
      </c>
      <c r="BD44" s="11">
        <f t="shared" si="12"/>
        <v>0</v>
      </c>
      <c r="BE44" s="11">
        <f t="shared" si="12"/>
        <v>0</v>
      </c>
      <c r="BF44" s="22"/>
      <c r="BG44" s="22"/>
    </row>
    <row r="45" spans="1:64">
      <c r="A45" s="100"/>
      <c r="B45" s="39"/>
      <c r="C45" s="39"/>
      <c r="D45" s="39"/>
      <c r="E45" s="39"/>
      <c r="F45" s="39"/>
      <c r="G45" s="39"/>
      <c r="H45" s="39"/>
      <c r="I45" s="39"/>
      <c r="J45" s="39"/>
      <c r="K45" s="39"/>
      <c r="L45" s="39"/>
      <c r="M45" s="39"/>
      <c r="N45" s="39"/>
      <c r="O45" s="39"/>
      <c r="P45" s="170"/>
      <c r="Y45" s="289" t="s">
        <v>218</v>
      </c>
      <c r="Z45" s="35"/>
      <c r="AA45" s="3">
        <f t="shared" ref="AA45:BE45" si="13">(AA26)/10^3</f>
        <v>80.963519745776949</v>
      </c>
      <c r="AB45" s="3">
        <f t="shared" si="13"/>
        <v>79.557892449342816</v>
      </c>
      <c r="AC45" s="3">
        <f t="shared" si="13"/>
        <v>78.175410355055007</v>
      </c>
      <c r="AD45" s="3">
        <f t="shared" si="13"/>
        <v>80.655457360589921</v>
      </c>
      <c r="AE45" s="3">
        <f t="shared" si="13"/>
        <v>82.296350492406006</v>
      </c>
      <c r="AF45" s="3">
        <f t="shared" si="13"/>
        <v>85.538464349379652</v>
      </c>
      <c r="AG45" s="3">
        <f t="shared" si="13"/>
        <v>80.57347232249758</v>
      </c>
      <c r="AH45" s="3">
        <f t="shared" si="13"/>
        <v>85.285227298976451</v>
      </c>
      <c r="AI45" s="3">
        <f t="shared" si="13"/>
        <v>90.196808839802145</v>
      </c>
      <c r="AJ45" s="3">
        <f t="shared" si="13"/>
        <v>94.285510601320695</v>
      </c>
      <c r="AK45" s="3">
        <f t="shared" si="13"/>
        <v>93.194295334127787</v>
      </c>
      <c r="AL45" s="3">
        <f t="shared" si="13"/>
        <v>94.936865807517293</v>
      </c>
      <c r="AM45" s="3">
        <f t="shared" si="13"/>
        <v>96.542403318984171</v>
      </c>
      <c r="AN45" s="3">
        <f t="shared" si="13"/>
        <v>96.309781312297005</v>
      </c>
      <c r="AO45" s="11">
        <f t="shared" si="13"/>
        <v>101.49191927629077</v>
      </c>
      <c r="AP45" s="11">
        <f t="shared" si="13"/>
        <v>102.32202262807284</v>
      </c>
      <c r="AQ45" s="3">
        <f t="shared" si="13"/>
        <v>100.00602069007677</v>
      </c>
      <c r="AR45" s="3">
        <f t="shared" si="13"/>
        <v>90.573396163669287</v>
      </c>
      <c r="AS45" s="3">
        <f t="shared" si="13"/>
        <v>95.762520191634181</v>
      </c>
      <c r="AT45" s="3">
        <f t="shared" si="13"/>
        <v>92.190990002966842</v>
      </c>
      <c r="AU45" s="3">
        <f t="shared" si="13"/>
        <v>99.961675366483391</v>
      </c>
      <c r="AV45" s="11">
        <f t="shared" si="13"/>
        <v>102.50486195553498</v>
      </c>
      <c r="AW45" s="3">
        <f t="shared" si="13"/>
        <v>97.213424281702103</v>
      </c>
      <c r="AX45" s="11">
        <f t="shared" si="13"/>
        <v>102.92935015160417</v>
      </c>
      <c r="AY45" s="3">
        <f t="shared" si="13"/>
        <v>97.367021413371091</v>
      </c>
      <c r="AZ45" s="3">
        <f t="shared" si="13"/>
        <v>95.696412134269991</v>
      </c>
      <c r="BA45" s="3">
        <f t="shared" si="13"/>
        <v>61.32877339229924</v>
      </c>
      <c r="BB45" s="3">
        <f t="shared" si="13"/>
        <v>59.915970647369406</v>
      </c>
      <c r="BC45" s="3">
        <f t="shared" si="13"/>
        <v>62.996916602357466</v>
      </c>
      <c r="BD45" s="3">
        <f t="shared" si="13"/>
        <v>0</v>
      </c>
      <c r="BE45" s="3">
        <f t="shared" si="13"/>
        <v>0</v>
      </c>
      <c r="BF45" s="22"/>
      <c r="BG45" s="22"/>
    </row>
    <row r="46" spans="1:64">
      <c r="A46" s="100"/>
      <c r="B46" s="39"/>
      <c r="C46" s="39"/>
      <c r="D46" s="39"/>
      <c r="E46" s="39"/>
      <c r="F46" s="39"/>
      <c r="G46" s="39"/>
      <c r="H46" s="39"/>
      <c r="I46" s="39"/>
      <c r="J46" s="39"/>
      <c r="K46" s="39"/>
      <c r="L46" s="39"/>
      <c r="M46" s="39"/>
      <c r="N46" s="39"/>
      <c r="O46" s="39"/>
      <c r="P46" s="170"/>
      <c r="Y46" s="289" t="s">
        <v>219</v>
      </c>
      <c r="Z46" s="289"/>
      <c r="AA46" s="3">
        <f t="shared" ref="AA46:BE46" si="14">AA30/10^3</f>
        <v>58.167167508504079</v>
      </c>
      <c r="AB46" s="3">
        <f t="shared" si="14"/>
        <v>59.301332402088718</v>
      </c>
      <c r="AC46" s="3">
        <f t="shared" si="14"/>
        <v>62.218053306693371</v>
      </c>
      <c r="AD46" s="3">
        <f t="shared" si="14"/>
        <v>65.643249734996388</v>
      </c>
      <c r="AE46" s="3">
        <f t="shared" si="14"/>
        <v>63.833413322368237</v>
      </c>
      <c r="AF46" s="3">
        <f t="shared" si="14"/>
        <v>67.477227735701618</v>
      </c>
      <c r="AG46" s="3">
        <f t="shared" si="14"/>
        <v>69.880366957828869</v>
      </c>
      <c r="AH46" s="3">
        <f t="shared" si="14"/>
        <v>66.730205120783324</v>
      </c>
      <c r="AI46" s="3">
        <f t="shared" si="14"/>
        <v>66.775264262267569</v>
      </c>
      <c r="AJ46" s="3">
        <f t="shared" si="14"/>
        <v>68.588834743351953</v>
      </c>
      <c r="AK46" s="3">
        <f t="shared" si="14"/>
        <v>72.226242006261273</v>
      </c>
      <c r="AL46" s="3">
        <f t="shared" si="14"/>
        <v>68.553135738847644</v>
      </c>
      <c r="AM46" s="3">
        <f t="shared" si="14"/>
        <v>71.334893190037036</v>
      </c>
      <c r="AN46" s="3">
        <f t="shared" si="14"/>
        <v>67.914862135508372</v>
      </c>
      <c r="AO46" s="3">
        <f t="shared" si="14"/>
        <v>68.006409833997864</v>
      </c>
      <c r="AP46" s="3">
        <f t="shared" si="14"/>
        <v>70.395478550084491</v>
      </c>
      <c r="AQ46" s="3">
        <f t="shared" si="14"/>
        <v>66.123070259378125</v>
      </c>
      <c r="AR46" s="3">
        <f t="shared" si="14"/>
        <v>65.403902026637894</v>
      </c>
      <c r="AS46" s="3">
        <f t="shared" si="14"/>
        <v>61.704132512039877</v>
      </c>
      <c r="AT46" s="3">
        <f t="shared" si="14"/>
        <v>61.350897200800667</v>
      </c>
      <c r="AU46" s="3">
        <f t="shared" si="14"/>
        <v>64.216941912273157</v>
      </c>
      <c r="AV46" s="3">
        <f t="shared" si="14"/>
        <v>62.540928568696131</v>
      </c>
      <c r="AW46" s="3">
        <f t="shared" si="14"/>
        <v>62.626438217539068</v>
      </c>
      <c r="AX46" s="3">
        <f t="shared" si="14"/>
        <v>60.319274196172991</v>
      </c>
      <c r="AY46" s="3">
        <f t="shared" si="14"/>
        <v>58.013755265486807</v>
      </c>
      <c r="AZ46" s="3">
        <f t="shared" si="14"/>
        <v>55.393296466596034</v>
      </c>
      <c r="BA46" s="3">
        <f t="shared" si="14"/>
        <v>55.715318745823289</v>
      </c>
      <c r="BB46" s="3">
        <f t="shared" si="14"/>
        <v>59.259277498280809</v>
      </c>
      <c r="BC46" s="3">
        <f t="shared" si="14"/>
        <v>52.253943185277464</v>
      </c>
      <c r="BD46" s="3">
        <f t="shared" si="14"/>
        <v>0</v>
      </c>
      <c r="BE46" s="3">
        <f t="shared" si="14"/>
        <v>0</v>
      </c>
      <c r="BF46" s="22"/>
      <c r="BG46" s="22"/>
    </row>
    <row r="47" spans="1:64">
      <c r="A47" s="100"/>
      <c r="B47" s="39"/>
      <c r="C47" s="39"/>
      <c r="D47" s="39"/>
      <c r="E47" s="39"/>
      <c r="F47" s="39"/>
      <c r="G47" s="39"/>
      <c r="H47" s="39"/>
      <c r="I47" s="39"/>
      <c r="J47" s="39"/>
      <c r="K47" s="39"/>
      <c r="L47" s="39"/>
      <c r="M47" s="39"/>
      <c r="N47" s="39"/>
      <c r="O47" s="39"/>
      <c r="P47" s="170"/>
      <c r="Y47" s="289" t="s">
        <v>220</v>
      </c>
      <c r="Z47" s="289"/>
      <c r="AA47" s="3">
        <f t="shared" ref="AA47:BE47" si="15">AA32/10^3</f>
        <v>65.634810561869898</v>
      </c>
      <c r="AB47" s="3">
        <f t="shared" si="15"/>
        <v>66.72450823973378</v>
      </c>
      <c r="AC47" s="3">
        <f t="shared" si="15"/>
        <v>66.66515648458865</v>
      </c>
      <c r="AD47" s="3">
        <f t="shared" si="15"/>
        <v>65.410271913414732</v>
      </c>
      <c r="AE47" s="3">
        <f t="shared" si="15"/>
        <v>67.082872109820727</v>
      </c>
      <c r="AF47" s="3">
        <f t="shared" si="15"/>
        <v>67.417602725953572</v>
      </c>
      <c r="AG47" s="3">
        <f t="shared" si="15"/>
        <v>68.132305918483652</v>
      </c>
      <c r="AH47" s="3">
        <f t="shared" si="15"/>
        <v>65.543977149834419</v>
      </c>
      <c r="AI47" s="3">
        <f t="shared" si="15"/>
        <v>59.447923310899107</v>
      </c>
      <c r="AJ47" s="3">
        <f t="shared" si="15"/>
        <v>59.771632680664894</v>
      </c>
      <c r="AK47" s="3">
        <f t="shared" si="15"/>
        <v>60.247612973451297</v>
      </c>
      <c r="AL47" s="3">
        <f t="shared" si="15"/>
        <v>58.926107081322876</v>
      </c>
      <c r="AM47" s="3">
        <f t="shared" si="15"/>
        <v>56.281098483397336</v>
      </c>
      <c r="AN47" s="3">
        <f t="shared" si="15"/>
        <v>55.486134392637048</v>
      </c>
      <c r="AO47" s="3">
        <f t="shared" si="15"/>
        <v>55.492721252506435</v>
      </c>
      <c r="AP47" s="3">
        <f t="shared" si="15"/>
        <v>56.683322629956741</v>
      </c>
      <c r="AQ47" s="3">
        <f t="shared" si="15"/>
        <v>57.077183096895958</v>
      </c>
      <c r="AR47" s="3">
        <f t="shared" si="15"/>
        <v>56.318779644788222</v>
      </c>
      <c r="AS47" s="3">
        <f t="shared" si="15"/>
        <v>51.908446659649641</v>
      </c>
      <c r="AT47" s="3">
        <f t="shared" si="15"/>
        <v>46.33150944084818</v>
      </c>
      <c r="AU47" s="3">
        <f t="shared" si="15"/>
        <v>47.422466723538506</v>
      </c>
      <c r="AV47" s="3">
        <f t="shared" si="15"/>
        <v>47.271511868793169</v>
      </c>
      <c r="AW47" s="3">
        <f t="shared" si="15"/>
        <v>47.406161470691139</v>
      </c>
      <c r="AX47" s="3">
        <f t="shared" si="15"/>
        <v>49.202097503800381</v>
      </c>
      <c r="AY47" s="3">
        <f t="shared" si="15"/>
        <v>48.567828712584628</v>
      </c>
      <c r="AZ47" s="3">
        <f t="shared" si="15"/>
        <v>47.069308870848616</v>
      </c>
      <c r="BA47" s="3">
        <f t="shared" si="15"/>
        <v>46.640140849935065</v>
      </c>
      <c r="BB47" s="3">
        <f t="shared" si="15"/>
        <v>47.265992703061201</v>
      </c>
      <c r="BC47" s="3">
        <f t="shared" si="15"/>
        <v>46.711465696514487</v>
      </c>
      <c r="BD47" s="3">
        <f t="shared" si="15"/>
        <v>0</v>
      </c>
      <c r="BE47" s="3">
        <f t="shared" si="15"/>
        <v>0</v>
      </c>
      <c r="BF47" s="22"/>
      <c r="BG47" s="22"/>
    </row>
    <row r="48" spans="1:64">
      <c r="A48" s="100"/>
      <c r="B48" s="39"/>
      <c r="C48" s="39"/>
      <c r="D48" s="39"/>
      <c r="E48" s="39"/>
      <c r="F48" s="39"/>
      <c r="G48" s="39"/>
      <c r="H48" s="39"/>
      <c r="I48" s="39"/>
      <c r="J48" s="39"/>
      <c r="K48" s="39"/>
      <c r="L48" s="39"/>
      <c r="M48" s="39"/>
      <c r="N48" s="39"/>
      <c r="O48" s="39"/>
      <c r="P48" s="170"/>
      <c r="Y48" s="289" t="s">
        <v>221</v>
      </c>
      <c r="Z48" s="289"/>
      <c r="AA48" s="3">
        <f t="shared" ref="AA48:BE48" si="16">AA33/10^3</f>
        <v>24.009919440480939</v>
      </c>
      <c r="AB48" s="3">
        <f t="shared" si="16"/>
        <v>24.198433025104432</v>
      </c>
      <c r="AC48" s="3">
        <f t="shared" si="16"/>
        <v>26.002914828499776</v>
      </c>
      <c r="AD48" s="3">
        <f t="shared" si="16"/>
        <v>25.024946447143286</v>
      </c>
      <c r="AE48" s="3">
        <f t="shared" si="16"/>
        <v>28.60356693581674</v>
      </c>
      <c r="AF48" s="3">
        <f t="shared" si="16"/>
        <v>29.144796301750581</v>
      </c>
      <c r="AG48" s="3">
        <f t="shared" si="16"/>
        <v>29.655014460891916</v>
      </c>
      <c r="AH48" s="3">
        <f t="shared" si="16"/>
        <v>31.208889703732336</v>
      </c>
      <c r="AI48" s="3">
        <f t="shared" si="16"/>
        <v>31.451722241133282</v>
      </c>
      <c r="AJ48" s="3">
        <f t="shared" si="16"/>
        <v>31.367978973028713</v>
      </c>
      <c r="AK48" s="3">
        <f t="shared" si="16"/>
        <v>32.857906344402544</v>
      </c>
      <c r="AL48" s="3">
        <f t="shared" si="16"/>
        <v>32.52316222944993</v>
      </c>
      <c r="AM48" s="3">
        <f t="shared" si="16"/>
        <v>32.768137501850823</v>
      </c>
      <c r="AN48" s="3">
        <f t="shared" si="16"/>
        <v>33.516424967093371</v>
      </c>
      <c r="AO48" s="3">
        <f t="shared" si="16"/>
        <v>32.704041643759759</v>
      </c>
      <c r="AP48" s="3">
        <f t="shared" si="16"/>
        <v>31.654058131881015</v>
      </c>
      <c r="AQ48" s="3">
        <f t="shared" si="16"/>
        <v>29.906983827804659</v>
      </c>
      <c r="AR48" s="3">
        <f t="shared" si="16"/>
        <v>30.48177483563974</v>
      </c>
      <c r="AS48" s="3">
        <f t="shared" si="16"/>
        <v>31.853390473384454</v>
      </c>
      <c r="AT48" s="3">
        <f t="shared" si="16"/>
        <v>28.193590018879821</v>
      </c>
      <c r="AU48" s="3">
        <f t="shared" si="16"/>
        <v>28.710200716789313</v>
      </c>
      <c r="AV48" s="3">
        <f t="shared" si="16"/>
        <v>28.02635942868374</v>
      </c>
      <c r="AW48" s="3">
        <f t="shared" si="16"/>
        <v>29.826927231768646</v>
      </c>
      <c r="AX48" s="3">
        <f t="shared" si="16"/>
        <v>29.365198328277359</v>
      </c>
      <c r="AY48" s="3">
        <f t="shared" si="16"/>
        <v>28.501962946270041</v>
      </c>
      <c r="AZ48" s="3">
        <f t="shared" si="16"/>
        <v>28.975413612931284</v>
      </c>
      <c r="BA48" s="3">
        <f t="shared" si="16"/>
        <v>29.176010107159776</v>
      </c>
      <c r="BB48" s="3">
        <f t="shared" si="16"/>
        <v>28.884196896173556</v>
      </c>
      <c r="BC48" s="3">
        <f t="shared" si="16"/>
        <v>29.16567414142542</v>
      </c>
      <c r="BD48" s="3">
        <f t="shared" si="16"/>
        <v>0</v>
      </c>
      <c r="BE48" s="3">
        <f t="shared" si="16"/>
        <v>0</v>
      </c>
      <c r="BF48" s="22"/>
      <c r="BG48" s="22"/>
    </row>
    <row r="49" spans="1:59" s="147" customFormat="1" ht="19.5" thickBot="1">
      <c r="A49" s="148"/>
      <c r="B49" s="148"/>
      <c r="C49" s="148"/>
      <c r="D49" s="148"/>
      <c r="E49" s="148"/>
      <c r="F49" s="148"/>
      <c r="G49" s="148"/>
      <c r="H49" s="148"/>
      <c r="I49" s="148"/>
      <c r="J49" s="148"/>
      <c r="K49" s="148"/>
      <c r="L49" s="148"/>
      <c r="M49" s="148"/>
      <c r="N49" s="148"/>
      <c r="O49" s="148"/>
      <c r="P49" s="170"/>
      <c r="Q49" s="148"/>
      <c r="R49" s="148"/>
      <c r="S49" s="148"/>
      <c r="T49" s="148"/>
      <c r="U49" s="148"/>
      <c r="Y49" s="344" t="s">
        <v>222</v>
      </c>
      <c r="Z49" s="290"/>
      <c r="AA49" s="255">
        <f t="shared" ref="AA49:BE49" si="17">AA35/10^3</f>
        <v>6.6635568082980683</v>
      </c>
      <c r="AB49" s="255">
        <f t="shared" si="17"/>
        <v>6.4578797499713776</v>
      </c>
      <c r="AC49" s="255">
        <f t="shared" si="17"/>
        <v>6.1978717162878674</v>
      </c>
      <c r="AD49" s="255">
        <f t="shared" si="17"/>
        <v>5.9852402454945572</v>
      </c>
      <c r="AE49" s="255">
        <f t="shared" si="17"/>
        <v>5.7741267543957226</v>
      </c>
      <c r="AF49" s="255">
        <f t="shared" si="17"/>
        <v>5.9660139180256406</v>
      </c>
      <c r="AG49" s="255">
        <f t="shared" si="17"/>
        <v>6.0790400914224811</v>
      </c>
      <c r="AH49" s="255">
        <f t="shared" si="17"/>
        <v>6.0385660359228934</v>
      </c>
      <c r="AI49" s="255">
        <f t="shared" si="17"/>
        <v>5.5965871918435424</v>
      </c>
      <c r="AJ49" s="255">
        <f t="shared" si="17"/>
        <v>5.6198754447494021</v>
      </c>
      <c r="AK49" s="255">
        <f t="shared" si="17"/>
        <v>5.6926929563397213</v>
      </c>
      <c r="AL49" s="255">
        <f t="shared" si="17"/>
        <v>5.2179564326039287</v>
      </c>
      <c r="AM49" s="255">
        <f t="shared" si="17"/>
        <v>4.9548041647751182</v>
      </c>
      <c r="AN49" s="255">
        <f t="shared" si="17"/>
        <v>4.7748651822542865</v>
      </c>
      <c r="AO49" s="255">
        <f t="shared" si="17"/>
        <v>4.6175073481993332</v>
      </c>
      <c r="AP49" s="255">
        <f t="shared" si="17"/>
        <v>4.5600404792828853</v>
      </c>
      <c r="AQ49" s="255">
        <f t="shared" si="17"/>
        <v>4.4949730369939767</v>
      </c>
      <c r="AR49" s="255">
        <f t="shared" si="17"/>
        <v>4.5064438303054475</v>
      </c>
      <c r="AS49" s="255">
        <f t="shared" si="17"/>
        <v>4.078968130313898</v>
      </c>
      <c r="AT49" s="255">
        <f t="shared" si="17"/>
        <v>3.7265181796563547</v>
      </c>
      <c r="AU49" s="255">
        <f t="shared" si="17"/>
        <v>3.6221245424012496</v>
      </c>
      <c r="AV49" s="255">
        <f t="shared" si="17"/>
        <v>3.5034258420348254</v>
      </c>
      <c r="AW49" s="255">
        <f t="shared" si="17"/>
        <v>3.5153997428729373</v>
      </c>
      <c r="AX49" s="255">
        <f t="shared" si="17"/>
        <v>3.5235116762892447</v>
      </c>
      <c r="AY49" s="255">
        <f t="shared" si="17"/>
        <v>3.418809078400026</v>
      </c>
      <c r="AZ49" s="255">
        <f t="shared" si="17"/>
        <v>3.2726098865033184</v>
      </c>
      <c r="BA49" s="255">
        <f t="shared" si="17"/>
        <v>3.1978939446975816</v>
      </c>
      <c r="BB49" s="255">
        <f t="shared" si="17"/>
        <v>3.0836159983203211</v>
      </c>
      <c r="BC49" s="255">
        <f t="shared" si="17"/>
        <v>3.1176286296598845</v>
      </c>
      <c r="BD49" s="255">
        <f t="shared" si="17"/>
        <v>0</v>
      </c>
      <c r="BE49" s="255">
        <f t="shared" si="17"/>
        <v>0</v>
      </c>
      <c r="BF49" s="255"/>
      <c r="BG49" s="255"/>
    </row>
    <row r="50" spans="1:59" s="145" customFormat="1" ht="15" thickTop="1">
      <c r="A50" s="148"/>
      <c r="B50" s="295"/>
      <c r="C50" s="295"/>
      <c r="D50" s="295"/>
      <c r="E50" s="295"/>
      <c r="F50" s="295"/>
      <c r="G50" s="295"/>
      <c r="H50" s="295"/>
      <c r="I50" s="295"/>
      <c r="J50" s="295"/>
      <c r="K50" s="295"/>
      <c r="L50" s="295"/>
      <c r="M50" s="295"/>
      <c r="N50" s="295"/>
      <c r="O50" s="295"/>
      <c r="P50" s="170"/>
      <c r="Q50" s="148"/>
      <c r="R50" s="148"/>
      <c r="S50" s="148"/>
      <c r="T50" s="148"/>
      <c r="U50" s="148"/>
      <c r="Y50" s="291" t="s">
        <v>223</v>
      </c>
      <c r="Z50" s="291"/>
      <c r="AA50" s="13">
        <f>SUM(AA42:AA49)</f>
        <v>1163.8799669191487</v>
      </c>
      <c r="AB50" s="13">
        <f t="shared" ref="AB50:AX50" si="18">SUM(AB42:AB49)</f>
        <v>1175.2168959722453</v>
      </c>
      <c r="AC50" s="13">
        <f t="shared" si="18"/>
        <v>1184.6880649346208</v>
      </c>
      <c r="AD50" s="13">
        <f t="shared" si="18"/>
        <v>1177.4220843490737</v>
      </c>
      <c r="AE50" s="13">
        <f t="shared" si="18"/>
        <v>1232.3061680770759</v>
      </c>
      <c r="AF50" s="13">
        <f t="shared" si="18"/>
        <v>1244.5704740158556</v>
      </c>
      <c r="AG50" s="13">
        <f t="shared" si="18"/>
        <v>1256.66096801853</v>
      </c>
      <c r="AH50" s="13">
        <f t="shared" si="18"/>
        <v>1249.7484386122071</v>
      </c>
      <c r="AI50" s="13">
        <f t="shared" si="18"/>
        <v>1209.6447748391809</v>
      </c>
      <c r="AJ50" s="13">
        <f t="shared" si="18"/>
        <v>1246.2381705923165</v>
      </c>
      <c r="AK50" s="13">
        <f t="shared" si="18"/>
        <v>1269.098373259111</v>
      </c>
      <c r="AL50" s="13">
        <f t="shared" si="18"/>
        <v>1254.0273665790226</v>
      </c>
      <c r="AM50" s="13">
        <f t="shared" si="18"/>
        <v>1282.9948455690205</v>
      </c>
      <c r="AN50" s="13">
        <f t="shared" si="18"/>
        <v>1291.0756379392053</v>
      </c>
      <c r="AO50" s="13">
        <f t="shared" si="18"/>
        <v>1286.2566812736609</v>
      </c>
      <c r="AP50" s="13">
        <f t="shared" si="18"/>
        <v>1293.4184936393124</v>
      </c>
      <c r="AQ50" s="13">
        <f t="shared" si="18"/>
        <v>1270.1968215417817</v>
      </c>
      <c r="AR50" s="13">
        <f t="shared" si="18"/>
        <v>1305.7963141731032</v>
      </c>
      <c r="AS50" s="13">
        <f t="shared" si="18"/>
        <v>1234.8619932843756</v>
      </c>
      <c r="AT50" s="13">
        <f t="shared" si="18"/>
        <v>1165.3831826281028</v>
      </c>
      <c r="AU50" s="13">
        <f t="shared" si="18"/>
        <v>1216.7844507450513</v>
      </c>
      <c r="AV50" s="13">
        <f t="shared" si="18"/>
        <v>1266.7863746634973</v>
      </c>
      <c r="AW50" s="13">
        <f t="shared" si="18"/>
        <v>1308.0639340869752</v>
      </c>
      <c r="AX50" s="13">
        <f t="shared" si="18"/>
        <v>1317.2880942831302</v>
      </c>
      <c r="AY50" s="13">
        <f t="shared" ref="AY50:BB50" si="19">SUM(AY42:AY49)</f>
        <v>1267.0109467725883</v>
      </c>
      <c r="AZ50" s="13">
        <f t="shared" si="19"/>
        <v>1226.5653663240998</v>
      </c>
      <c r="BA50" s="13">
        <f t="shared" si="19"/>
        <v>1208.1764749629579</v>
      </c>
      <c r="BB50" s="13">
        <f t="shared" si="19"/>
        <v>1189.3770292743959</v>
      </c>
      <c r="BC50" s="13">
        <f t="shared" ref="BC50:BE50" si="20">SUM(BC42:BC49)</f>
        <v>1139.1389008202793</v>
      </c>
      <c r="BD50" s="13">
        <f t="shared" si="20"/>
        <v>0</v>
      </c>
      <c r="BE50" s="13">
        <f t="shared" si="20"/>
        <v>0</v>
      </c>
      <c r="BF50" s="25"/>
      <c r="BG50" s="25"/>
    </row>
    <row r="51" spans="1:59" s="145" customFormat="1">
      <c r="A51" s="147"/>
      <c r="P51" s="496"/>
      <c r="Q51" s="148"/>
      <c r="R51" s="148"/>
      <c r="S51" s="148"/>
      <c r="T51" s="148"/>
      <c r="U51" s="148"/>
      <c r="Y51" s="1"/>
      <c r="Z51" s="1"/>
      <c r="AA51" s="31"/>
      <c r="AB51" s="1"/>
      <c r="AC51" s="1"/>
      <c r="AD51" s="1"/>
      <c r="AE51" s="1"/>
      <c r="AF51" s="1"/>
      <c r="AG51" s="1"/>
      <c r="AH51" s="1"/>
      <c r="AI51" s="1"/>
      <c r="AJ51" s="1"/>
      <c r="AK51" s="1"/>
      <c r="AL51" s="1"/>
      <c r="AM51" s="1"/>
      <c r="AN51" s="1"/>
      <c r="AO51" s="1"/>
      <c r="AP51" s="1"/>
      <c r="AQ51" s="1"/>
      <c r="AR51" s="1"/>
      <c r="AS51" s="1"/>
      <c r="AT51" s="1"/>
      <c r="AU51" s="1"/>
      <c r="AV51" s="1"/>
      <c r="AW51" s="1"/>
      <c r="AX51" s="1"/>
      <c r="AY51" s="1"/>
      <c r="AZ51" s="1"/>
      <c r="BA51" s="1"/>
      <c r="BB51" s="1"/>
      <c r="BC51" s="1"/>
      <c r="BD51" s="1"/>
      <c r="BE51" s="1"/>
      <c r="BF51" s="1"/>
      <c r="BG51" s="1"/>
    </row>
    <row r="52" spans="1:59" s="145" customFormat="1">
      <c r="A52" s="147"/>
      <c r="P52" s="100"/>
      <c r="Q52" s="148"/>
      <c r="R52" s="148"/>
      <c r="S52" s="148"/>
      <c r="T52" s="148"/>
      <c r="U52" s="148"/>
      <c r="Y52" s="361" t="s">
        <v>224</v>
      </c>
      <c r="Z52" s="1"/>
      <c r="AA52" s="1"/>
      <c r="AB52" s="1"/>
      <c r="AC52" s="1"/>
      <c r="AD52" s="1"/>
      <c r="AE52" s="1"/>
      <c r="AF52" s="1"/>
      <c r="AG52" s="1"/>
      <c r="AH52" s="1"/>
      <c r="AI52" s="1"/>
      <c r="AJ52" s="1"/>
      <c r="AK52" s="1"/>
      <c r="AL52" s="1"/>
      <c r="AM52" s="1"/>
      <c r="AN52" s="1"/>
      <c r="AO52" s="1"/>
      <c r="AP52" s="1"/>
      <c r="AQ52" s="1"/>
      <c r="AR52" s="1"/>
      <c r="AS52" s="1"/>
      <c r="AT52" s="1"/>
      <c r="AU52" s="1"/>
      <c r="AV52" s="1"/>
      <c r="AW52" s="1"/>
      <c r="AX52" s="1"/>
      <c r="AY52" s="1"/>
      <c r="AZ52" s="1"/>
      <c r="BA52" s="1"/>
      <c r="BB52" s="1"/>
      <c r="BC52" s="1"/>
      <c r="BD52" s="1"/>
      <c r="BE52" s="1"/>
      <c r="BF52" s="1"/>
      <c r="BG52" s="1"/>
    </row>
    <row r="53" spans="1:59">
      <c r="A53" s="100"/>
      <c r="B53" s="39"/>
      <c r="C53" s="39"/>
      <c r="D53" s="39"/>
      <c r="E53" s="39"/>
      <c r="F53" s="39"/>
      <c r="G53" s="39"/>
      <c r="H53" s="39"/>
      <c r="I53" s="39"/>
      <c r="J53" s="39"/>
      <c r="K53" s="39"/>
      <c r="L53" s="39"/>
      <c r="M53" s="39"/>
      <c r="N53" s="39"/>
      <c r="O53" s="39"/>
      <c r="P53" s="544"/>
      <c r="Y53" s="342"/>
      <c r="Z53" s="74"/>
      <c r="AA53" s="10">
        <v>1990</v>
      </c>
      <c r="AB53" s="10">
        <f t="shared" ref="AB53:BE53" si="21">AA53+1</f>
        <v>1991</v>
      </c>
      <c r="AC53" s="10">
        <f t="shared" si="21"/>
        <v>1992</v>
      </c>
      <c r="AD53" s="10">
        <f t="shared" si="21"/>
        <v>1993</v>
      </c>
      <c r="AE53" s="10">
        <f t="shared" si="21"/>
        <v>1994</v>
      </c>
      <c r="AF53" s="10">
        <f t="shared" si="21"/>
        <v>1995</v>
      </c>
      <c r="AG53" s="10">
        <f t="shared" si="21"/>
        <v>1996</v>
      </c>
      <c r="AH53" s="10">
        <f t="shared" si="21"/>
        <v>1997</v>
      </c>
      <c r="AI53" s="10">
        <f t="shared" si="21"/>
        <v>1998</v>
      </c>
      <c r="AJ53" s="10">
        <f t="shared" si="21"/>
        <v>1999</v>
      </c>
      <c r="AK53" s="10">
        <f t="shared" si="21"/>
        <v>2000</v>
      </c>
      <c r="AL53" s="10">
        <f t="shared" si="21"/>
        <v>2001</v>
      </c>
      <c r="AM53" s="10">
        <f t="shared" si="21"/>
        <v>2002</v>
      </c>
      <c r="AN53" s="10">
        <f t="shared" si="21"/>
        <v>2003</v>
      </c>
      <c r="AO53" s="10">
        <f t="shared" si="21"/>
        <v>2004</v>
      </c>
      <c r="AP53" s="10">
        <f t="shared" si="21"/>
        <v>2005</v>
      </c>
      <c r="AQ53" s="10">
        <f t="shared" si="21"/>
        <v>2006</v>
      </c>
      <c r="AR53" s="10">
        <f t="shared" si="21"/>
        <v>2007</v>
      </c>
      <c r="AS53" s="10">
        <f t="shared" si="21"/>
        <v>2008</v>
      </c>
      <c r="AT53" s="10">
        <f t="shared" si="21"/>
        <v>2009</v>
      </c>
      <c r="AU53" s="10">
        <f t="shared" si="21"/>
        <v>2010</v>
      </c>
      <c r="AV53" s="10">
        <f t="shared" si="21"/>
        <v>2011</v>
      </c>
      <c r="AW53" s="10">
        <f t="shared" si="21"/>
        <v>2012</v>
      </c>
      <c r="AX53" s="10">
        <f t="shared" si="21"/>
        <v>2013</v>
      </c>
      <c r="AY53" s="10">
        <f t="shared" si="21"/>
        <v>2014</v>
      </c>
      <c r="AZ53" s="10">
        <f t="shared" si="21"/>
        <v>2015</v>
      </c>
      <c r="BA53" s="10">
        <f t="shared" si="21"/>
        <v>2016</v>
      </c>
      <c r="BB53" s="10">
        <f t="shared" si="21"/>
        <v>2017</v>
      </c>
      <c r="BC53" s="10">
        <f t="shared" si="21"/>
        <v>2018</v>
      </c>
      <c r="BD53" s="10">
        <f t="shared" si="21"/>
        <v>2019</v>
      </c>
      <c r="BE53" s="10">
        <f t="shared" si="21"/>
        <v>2020</v>
      </c>
      <c r="BF53" s="10" t="s">
        <v>213</v>
      </c>
      <c r="BG53" s="10" t="s">
        <v>1</v>
      </c>
    </row>
    <row r="54" spans="1:59">
      <c r="A54" s="100"/>
      <c r="B54" s="39"/>
      <c r="C54" s="39"/>
      <c r="D54" s="39"/>
      <c r="E54" s="39"/>
      <c r="F54" s="39"/>
      <c r="G54" s="39"/>
      <c r="H54" s="39"/>
      <c r="I54" s="39"/>
      <c r="J54" s="39"/>
      <c r="K54" s="39"/>
      <c r="L54" s="39"/>
      <c r="M54" s="39"/>
      <c r="N54" s="39"/>
      <c r="O54" s="39"/>
      <c r="P54" s="493"/>
      <c r="Y54" s="289" t="s">
        <v>215</v>
      </c>
      <c r="Z54" s="26"/>
      <c r="AA54" s="858"/>
      <c r="AB54" s="636">
        <f t="shared" ref="AB54:AX54" si="22">AB42/$AA42-1</f>
        <v>3.8195969836001264E-3</v>
      </c>
      <c r="AC54" s="15">
        <f t="shared" si="22"/>
        <v>1.9271298473602982E-2</v>
      </c>
      <c r="AD54" s="15">
        <f t="shared" si="22"/>
        <v>-2.7802941317864205E-2</v>
      </c>
      <c r="AE54" s="15">
        <f t="shared" si="22"/>
        <v>6.9758620282482475E-2</v>
      </c>
      <c r="AF54" s="15">
        <f t="shared" si="22"/>
        <v>3.4968750918013436E-2</v>
      </c>
      <c r="AG54" s="15">
        <f t="shared" si="22"/>
        <v>4.0346873894424373E-2</v>
      </c>
      <c r="AH54" s="15">
        <f t="shared" si="22"/>
        <v>2.64917782611096E-2</v>
      </c>
      <c r="AI54" s="15">
        <f t="shared" si="22"/>
        <v>-1.117916027633381E-2</v>
      </c>
      <c r="AJ54" s="15">
        <f t="shared" si="22"/>
        <v>5.1129798148235928E-2</v>
      </c>
      <c r="AK54" s="15">
        <f t="shared" si="22"/>
        <v>7.6083665319589322E-2</v>
      </c>
      <c r="AL54" s="15">
        <f t="shared" si="22"/>
        <v>5.0026905060851057E-2</v>
      </c>
      <c r="AM54" s="15">
        <f t="shared" si="22"/>
        <v>0.12345015593936526</v>
      </c>
      <c r="AN54" s="15">
        <f t="shared" si="22"/>
        <v>0.17030098215593714</v>
      </c>
      <c r="AO54" s="15">
        <f t="shared" si="22"/>
        <v>0.15891565457799528</v>
      </c>
      <c r="AP54" s="15">
        <f t="shared" si="22"/>
        <v>0.21674078895626914</v>
      </c>
      <c r="AQ54" s="15">
        <f t="shared" si="22"/>
        <v>0.19074793212543395</v>
      </c>
      <c r="AR54" s="15">
        <f t="shared" si="22"/>
        <v>0.34091049437342402</v>
      </c>
      <c r="AS54" s="15">
        <f t="shared" si="22"/>
        <v>0.25299234717115482</v>
      </c>
      <c r="AT54" s="15">
        <f t="shared" si="22"/>
        <v>0.14141429676336981</v>
      </c>
      <c r="AU54" s="15">
        <f t="shared" si="22"/>
        <v>0.21134588070918503</v>
      </c>
      <c r="AV54" s="15">
        <f t="shared" si="22"/>
        <v>0.37584820741759972</v>
      </c>
      <c r="AW54" s="15">
        <f t="shared" si="22"/>
        <v>0.50657035452076005</v>
      </c>
      <c r="AX54" s="15">
        <f t="shared" si="22"/>
        <v>0.50673697848135646</v>
      </c>
      <c r="AY54" s="15">
        <f t="shared" ref="AY54:BB62" si="23">AY42/$AA42-1</f>
        <v>0.43063187821503468</v>
      </c>
      <c r="AZ54" s="15">
        <f t="shared" si="23"/>
        <v>0.3583025437723375</v>
      </c>
      <c r="BA54" s="15">
        <f t="shared" si="23"/>
        <v>0.45139946506673034</v>
      </c>
      <c r="BB54" s="15">
        <f t="shared" si="23"/>
        <v>0.41418440537346513</v>
      </c>
      <c r="BC54" s="15">
        <f t="shared" ref="BC54:BE54" si="24">BC42/$AA42-1</f>
        <v>0.30893063963660983</v>
      </c>
      <c r="BD54" s="15">
        <f t="shared" si="24"/>
        <v>-1</v>
      </c>
      <c r="BE54" s="15">
        <f t="shared" si="24"/>
        <v>-1</v>
      </c>
      <c r="BF54" s="22"/>
      <c r="BG54" s="22"/>
    </row>
    <row r="55" spans="1:59" s="23" customFormat="1">
      <c r="A55" s="100"/>
      <c r="B55" s="39"/>
      <c r="C55" s="39"/>
      <c r="D55" s="39"/>
      <c r="E55" s="39"/>
      <c r="F55" s="39"/>
      <c r="G55" s="39"/>
      <c r="H55" s="39"/>
      <c r="I55" s="39"/>
      <c r="J55" s="39"/>
      <c r="K55" s="39"/>
      <c r="L55" s="39"/>
      <c r="M55" s="39"/>
      <c r="N55" s="39"/>
      <c r="O55" s="39"/>
      <c r="P55" s="493"/>
      <c r="Q55" s="892"/>
      <c r="R55" s="892"/>
      <c r="S55" s="892"/>
      <c r="T55" s="892"/>
      <c r="U55" s="100"/>
      <c r="Y55" s="289" t="s">
        <v>216</v>
      </c>
      <c r="Z55" s="26"/>
      <c r="AA55" s="858"/>
      <c r="AB55" s="636">
        <f t="shared" ref="AB55:AB62" si="25">AB43/$AA43-1</f>
        <v>-6.5902935730478562E-3</v>
      </c>
      <c r="AC55" s="15">
        <f t="shared" ref="AC55:AX55" si="26">AC43/$AA43-1</f>
        <v>-2.1330225102105693E-2</v>
      </c>
      <c r="AD55" s="15">
        <f t="shared" si="26"/>
        <v>-1.6503647234810126E-2</v>
      </c>
      <c r="AE55" s="636">
        <f t="shared" si="26"/>
        <v>1.0202384420048283E-3</v>
      </c>
      <c r="AF55" s="15">
        <f t="shared" si="26"/>
        <v>1.9524886888245163E-2</v>
      </c>
      <c r="AG55" s="15">
        <f t="shared" si="26"/>
        <v>3.1937700986581996E-2</v>
      </c>
      <c r="AH55" s="15">
        <f t="shared" si="26"/>
        <v>2.0388694246407102E-2</v>
      </c>
      <c r="AI55" s="15">
        <f t="shared" si="26"/>
        <v>-4.2467274277897094E-2</v>
      </c>
      <c r="AJ55" s="15">
        <f t="shared" si="26"/>
        <v>-3.0352565465867398E-2</v>
      </c>
      <c r="AK55" s="636">
        <f t="shared" si="26"/>
        <v>-4.2477956527906535E-3</v>
      </c>
      <c r="AL55" s="15">
        <f t="shared" si="26"/>
        <v>-2.0365712041973794E-2</v>
      </c>
      <c r="AM55" s="636">
        <f t="shared" si="26"/>
        <v>-6.4632816963734463E-3</v>
      </c>
      <c r="AN55" s="636">
        <f t="shared" si="26"/>
        <v>-7.4209001872498348E-3</v>
      </c>
      <c r="AO55" s="636">
        <f t="shared" si="26"/>
        <v>-5.4475334892589711E-3</v>
      </c>
      <c r="AP55" s="15">
        <f t="shared" si="26"/>
        <v>-3.3943162217274669E-2</v>
      </c>
      <c r="AQ55" s="15">
        <f t="shared" si="26"/>
        <v>-4.3240715671094776E-2</v>
      </c>
      <c r="AR55" s="15">
        <f t="shared" si="26"/>
        <v>-5.2911077727165301E-2</v>
      </c>
      <c r="AS55" s="15">
        <f t="shared" si="26"/>
        <v>-0.13395417741758642</v>
      </c>
      <c r="AT55" s="15">
        <f t="shared" si="26"/>
        <v>-0.17038690607395401</v>
      </c>
      <c r="AU55" s="15">
        <f t="shared" si="26"/>
        <v>-0.13245744554757066</v>
      </c>
      <c r="AV55" s="15">
        <f t="shared" si="26"/>
        <v>-0.13888657248885827</v>
      </c>
      <c r="AW55" s="15">
        <f t="shared" si="26"/>
        <v>-0.14390136784202978</v>
      </c>
      <c r="AX55" s="15">
        <f t="shared" si="26"/>
        <v>-0.12465195609759006</v>
      </c>
      <c r="AY55" s="15">
        <f t="shared" si="23"/>
        <v>-0.14921827302328339</v>
      </c>
      <c r="AZ55" s="15">
        <f t="shared" si="23"/>
        <v>-0.17167208501690645</v>
      </c>
      <c r="BA55" s="15">
        <f t="shared" si="23"/>
        <v>-0.21014735538096374</v>
      </c>
      <c r="BB55" s="15">
        <f t="shared" si="23"/>
        <v>-0.22756009047576342</v>
      </c>
      <c r="BC55" s="15">
        <f t="shared" ref="BC55:BE55" si="27">BC43/$AA43-1</f>
        <v>-0.24575105675903586</v>
      </c>
      <c r="BD55" s="15">
        <f t="shared" si="27"/>
        <v>-1</v>
      </c>
      <c r="BE55" s="15">
        <f t="shared" si="27"/>
        <v>-1</v>
      </c>
      <c r="BF55" s="22"/>
      <c r="BG55" s="22"/>
    </row>
    <row r="56" spans="1:59" s="23" customFormat="1">
      <c r="A56" s="100"/>
      <c r="B56" s="39"/>
      <c r="C56" s="39"/>
      <c r="D56" s="39"/>
      <c r="E56" s="39"/>
      <c r="F56" s="39"/>
      <c r="G56" s="39"/>
      <c r="H56" s="39"/>
      <c r="I56" s="39"/>
      <c r="J56" s="39"/>
      <c r="K56" s="39"/>
      <c r="L56" s="39"/>
      <c r="M56" s="39"/>
      <c r="N56" s="39"/>
      <c r="O56" s="39"/>
      <c r="P56" s="493"/>
      <c r="Q56" s="892"/>
      <c r="R56" s="892"/>
      <c r="S56" s="892"/>
      <c r="T56" s="892"/>
      <c r="U56" s="100"/>
      <c r="Y56" s="289" t="s">
        <v>217</v>
      </c>
      <c r="Z56" s="26"/>
      <c r="AA56" s="858"/>
      <c r="AB56" s="15">
        <f t="shared" si="25"/>
        <v>5.8354222986186199E-2</v>
      </c>
      <c r="AC56" s="15">
        <f t="shared" ref="AC56:AX56" si="28">AC44/$AA44-1</f>
        <v>9.1560567368372592E-2</v>
      </c>
      <c r="AD56" s="15">
        <f t="shared" si="28"/>
        <v>0.1107240258515827</v>
      </c>
      <c r="AE56" s="15">
        <f t="shared" si="28"/>
        <v>0.15744564244823933</v>
      </c>
      <c r="AF56" s="15">
        <f t="shared" si="28"/>
        <v>0.20435807304038711</v>
      </c>
      <c r="AG56" s="15">
        <f t="shared" si="28"/>
        <v>0.23791187518612777</v>
      </c>
      <c r="AH56" s="15">
        <f t="shared" si="28"/>
        <v>0.24693575864753647</v>
      </c>
      <c r="AI56" s="15">
        <f t="shared" si="28"/>
        <v>0.23800996744311353</v>
      </c>
      <c r="AJ56" s="15">
        <f t="shared" si="28"/>
        <v>0.25855857365288371</v>
      </c>
      <c r="AK56" s="15">
        <f t="shared" si="28"/>
        <v>0.25694366027748639</v>
      </c>
      <c r="AL56" s="15">
        <f t="shared" si="28"/>
        <v>0.27780479954981385</v>
      </c>
      <c r="AM56" s="15">
        <f t="shared" si="28"/>
        <v>0.25979251516719271</v>
      </c>
      <c r="AN56" s="15">
        <f t="shared" si="28"/>
        <v>0.23985212672637646</v>
      </c>
      <c r="AO56" s="15">
        <f t="shared" si="28"/>
        <v>0.21038265478675</v>
      </c>
      <c r="AP56" s="15">
        <f t="shared" si="28"/>
        <v>0.18308758260005975</v>
      </c>
      <c r="AQ56" s="15">
        <f t="shared" si="28"/>
        <v>0.16997186119966012</v>
      </c>
      <c r="AR56" s="15">
        <f t="shared" si="28"/>
        <v>0.15638373731079502</v>
      </c>
      <c r="AS56" s="15">
        <f t="shared" si="28"/>
        <v>0.11861961553112299</v>
      </c>
      <c r="AT56" s="15">
        <f t="shared" si="28"/>
        <v>0.10233829734881628</v>
      </c>
      <c r="AU56" s="15">
        <f t="shared" si="28"/>
        <v>0.10485423900232527</v>
      </c>
      <c r="AV56" s="15">
        <f t="shared" si="28"/>
        <v>8.0990968812203468E-2</v>
      </c>
      <c r="AW56" s="15">
        <f t="shared" si="28"/>
        <v>8.5447366968349092E-2</v>
      </c>
      <c r="AX56" s="15">
        <f t="shared" si="28"/>
        <v>7.104612521637943E-2</v>
      </c>
      <c r="AY56" s="15">
        <f t="shared" si="23"/>
        <v>4.627044544344594E-2</v>
      </c>
      <c r="AZ56" s="15">
        <f t="shared" si="23"/>
        <v>3.9973543497143549E-2</v>
      </c>
      <c r="BA56" s="15">
        <f t="shared" si="23"/>
        <v>3.0615103664805687E-2</v>
      </c>
      <c r="BB56" s="15">
        <f t="shared" si="23"/>
        <v>2.2752387544462627E-2</v>
      </c>
      <c r="BC56" s="15">
        <f t="shared" ref="BC56:BE56" si="29">BC44/$AA44-1</f>
        <v>1.0285565889302628E-2</v>
      </c>
      <c r="BD56" s="15">
        <f t="shared" si="29"/>
        <v>-1</v>
      </c>
      <c r="BE56" s="15">
        <f t="shared" si="29"/>
        <v>-1</v>
      </c>
      <c r="BF56" s="22"/>
      <c r="BG56" s="22"/>
    </row>
    <row r="57" spans="1:59" s="23" customFormat="1">
      <c r="A57" s="100"/>
      <c r="B57" s="39"/>
      <c r="C57" s="39"/>
      <c r="D57" s="39"/>
      <c r="E57" s="39"/>
      <c r="F57" s="39"/>
      <c r="G57" s="39"/>
      <c r="H57" s="39"/>
      <c r="I57" s="39"/>
      <c r="J57" s="39"/>
      <c r="K57" s="39"/>
      <c r="L57" s="39"/>
      <c r="M57" s="39"/>
      <c r="N57" s="39"/>
      <c r="O57" s="39"/>
      <c r="P57" s="493"/>
      <c r="Q57" s="892"/>
      <c r="R57" s="892"/>
      <c r="S57" s="892"/>
      <c r="T57" s="892"/>
      <c r="U57" s="100"/>
      <c r="Y57" s="289" t="s">
        <v>218</v>
      </c>
      <c r="Z57" s="26"/>
      <c r="AA57" s="858"/>
      <c r="AB57" s="15">
        <f t="shared" si="25"/>
        <v>-1.7361242456451542E-2</v>
      </c>
      <c r="AC57" s="15">
        <f t="shared" ref="AC57:AX57" si="30">AC45/$AA45-1</f>
        <v>-3.4436612927359445E-2</v>
      </c>
      <c r="AD57" s="636">
        <f t="shared" si="30"/>
        <v>-3.8049529733185095E-3</v>
      </c>
      <c r="AE57" s="15">
        <f t="shared" si="30"/>
        <v>1.6462114676018436E-2</v>
      </c>
      <c r="AF57" s="15">
        <f t="shared" si="30"/>
        <v>5.6506246491850876E-2</v>
      </c>
      <c r="AG57" s="636">
        <f t="shared" si="30"/>
        <v>-4.8175699933019622E-3</v>
      </c>
      <c r="AH57" s="15">
        <f t="shared" si="30"/>
        <v>5.337845447887557E-2</v>
      </c>
      <c r="AI57" s="15">
        <f t="shared" si="30"/>
        <v>0.11404258514226462</v>
      </c>
      <c r="AJ57" s="15">
        <f t="shared" si="30"/>
        <v>0.16454312877422317</v>
      </c>
      <c r="AK57" s="15">
        <f t="shared" si="30"/>
        <v>0.15106526527941355</v>
      </c>
      <c r="AL57" s="15">
        <f t="shared" si="30"/>
        <v>0.1725881743483515</v>
      </c>
      <c r="AM57" s="15">
        <f t="shared" si="30"/>
        <v>0.19241855618585335</v>
      </c>
      <c r="AN57" s="15">
        <f t="shared" si="30"/>
        <v>0.18954538556014944</v>
      </c>
      <c r="AO57" s="15">
        <f t="shared" si="30"/>
        <v>0.25355122399535479</v>
      </c>
      <c r="AP57" s="15">
        <f t="shared" si="30"/>
        <v>0.26380403111624795</v>
      </c>
      <c r="AQ57" s="15">
        <f t="shared" si="30"/>
        <v>0.23519853143851344</v>
      </c>
      <c r="AR57" s="15">
        <f t="shared" si="30"/>
        <v>0.11869390619463016</v>
      </c>
      <c r="AS57" s="15">
        <f t="shared" si="30"/>
        <v>0.18278603119436565</v>
      </c>
      <c r="AT57" s="15">
        <f t="shared" si="30"/>
        <v>0.13867319865099503</v>
      </c>
      <c r="AU57" s="15">
        <f t="shared" si="30"/>
        <v>0.23465081162923851</v>
      </c>
      <c r="AV57" s="15">
        <f t="shared" si="30"/>
        <v>0.26606232383914641</v>
      </c>
      <c r="AW57" s="15">
        <f t="shared" si="30"/>
        <v>0.20070649827168308</v>
      </c>
      <c r="AX57" s="15">
        <f t="shared" si="30"/>
        <v>0.27130528014097299</v>
      </c>
      <c r="AY57" s="15">
        <f t="shared" si="23"/>
        <v>0.20260361356695777</v>
      </c>
      <c r="AZ57" s="15">
        <f t="shared" si="23"/>
        <v>0.1819695146005742</v>
      </c>
      <c r="BA57" s="15">
        <f t="shared" si="23"/>
        <v>-0.24251349762374741</v>
      </c>
      <c r="BB57" s="15">
        <f t="shared" si="23"/>
        <v>-0.25996336577876333</v>
      </c>
      <c r="BC57" s="15">
        <f t="shared" ref="BC57:BE57" si="31">BC45/$AA45-1</f>
        <v>-0.22190985767212301</v>
      </c>
      <c r="BD57" s="15">
        <f t="shared" si="31"/>
        <v>-1</v>
      </c>
      <c r="BE57" s="15">
        <f t="shared" si="31"/>
        <v>-1</v>
      </c>
      <c r="BF57" s="22"/>
      <c r="BG57" s="22"/>
    </row>
    <row r="58" spans="1:59" s="23" customFormat="1">
      <c r="A58" s="100"/>
      <c r="B58" s="39"/>
      <c r="C58" s="39"/>
      <c r="D58" s="39"/>
      <c r="E58" s="39"/>
      <c r="F58" s="39"/>
      <c r="G58" s="39"/>
      <c r="H58" s="39"/>
      <c r="I58" s="39"/>
      <c r="J58" s="39"/>
      <c r="K58" s="39"/>
      <c r="L58" s="39"/>
      <c r="M58" s="39"/>
      <c r="N58" s="39"/>
      <c r="O58" s="39"/>
      <c r="P58" s="493"/>
      <c r="Q58" s="892"/>
      <c r="R58" s="892"/>
      <c r="S58" s="892"/>
      <c r="T58" s="892"/>
      <c r="U58" s="100"/>
      <c r="Y58" s="289" t="s">
        <v>219</v>
      </c>
      <c r="Z58" s="26"/>
      <c r="AA58" s="858"/>
      <c r="AB58" s="15">
        <f t="shared" si="25"/>
        <v>1.9498368962505008E-2</v>
      </c>
      <c r="AC58" s="15">
        <f t="shared" ref="AC58:AX58" si="32">AC46/$AA46-1</f>
        <v>6.9642136134565158E-2</v>
      </c>
      <c r="AD58" s="15">
        <f t="shared" si="32"/>
        <v>0.12852752758502994</v>
      </c>
      <c r="AE58" s="15">
        <f t="shared" si="32"/>
        <v>9.7413129374672502E-2</v>
      </c>
      <c r="AF58" s="15">
        <f t="shared" si="32"/>
        <v>0.16005696385055024</v>
      </c>
      <c r="AG58" s="15">
        <f t="shared" si="32"/>
        <v>0.20137132253538592</v>
      </c>
      <c r="AH58" s="15">
        <f t="shared" si="32"/>
        <v>0.14721427876004656</v>
      </c>
      <c r="AI58" s="15">
        <f t="shared" si="32"/>
        <v>0.14798892781748374</v>
      </c>
      <c r="AJ58" s="15">
        <f t="shared" si="32"/>
        <v>0.1791675214943933</v>
      </c>
      <c r="AK58" s="15">
        <f t="shared" si="32"/>
        <v>0.24170120533549699</v>
      </c>
      <c r="AL58" s="15">
        <f t="shared" si="32"/>
        <v>0.17855379031177909</v>
      </c>
      <c r="AM58" s="15">
        <f t="shared" si="32"/>
        <v>0.22637728886502551</v>
      </c>
      <c r="AN58" s="15">
        <f t="shared" si="32"/>
        <v>0.16758069963745736</v>
      </c>
      <c r="AO58" s="15">
        <f t="shared" si="32"/>
        <v>0.16915457201960682</v>
      </c>
      <c r="AP58" s="15">
        <f t="shared" si="32"/>
        <v>0.21022703296997625</v>
      </c>
      <c r="AQ58" s="15">
        <f t="shared" si="32"/>
        <v>0.13677652001381868</v>
      </c>
      <c r="AR58" s="15">
        <f t="shared" si="32"/>
        <v>0.12441270269995175</v>
      </c>
      <c r="AS58" s="15">
        <f t="shared" si="32"/>
        <v>6.0806897688781003E-2</v>
      </c>
      <c r="AT58" s="15">
        <f t="shared" si="32"/>
        <v>5.4734136604315919E-2</v>
      </c>
      <c r="AU58" s="15">
        <f t="shared" si="32"/>
        <v>0.10400668732725538</v>
      </c>
      <c r="AV58" s="15">
        <f t="shared" si="32"/>
        <v>7.5192952442674876E-2</v>
      </c>
      <c r="AW58" s="15">
        <f t="shared" si="32"/>
        <v>7.6663019707518654E-2</v>
      </c>
      <c r="AX58" s="15">
        <f t="shared" si="32"/>
        <v>3.6998650266995892E-2</v>
      </c>
      <c r="AY58" s="636">
        <f t="shared" si="23"/>
        <v>-2.637437055790004E-3</v>
      </c>
      <c r="AZ58" s="15">
        <f t="shared" si="23"/>
        <v>-4.7687916753080706E-2</v>
      </c>
      <c r="BA58" s="15">
        <f t="shared" si="23"/>
        <v>-4.2151764779028045E-2</v>
      </c>
      <c r="BB58" s="15">
        <f t="shared" si="23"/>
        <v>1.8775368245618429E-2</v>
      </c>
      <c r="BC58" s="15">
        <f t="shared" ref="BC58:BE58" si="33">BC46/$AA46-1</f>
        <v>-0.10165914168610835</v>
      </c>
      <c r="BD58" s="15">
        <f t="shared" si="33"/>
        <v>-1</v>
      </c>
      <c r="BE58" s="15">
        <f t="shared" si="33"/>
        <v>-1</v>
      </c>
      <c r="BF58" s="22"/>
      <c r="BG58" s="22"/>
    </row>
    <row r="59" spans="1:59" s="23" customFormat="1">
      <c r="A59" s="100"/>
      <c r="B59" s="39"/>
      <c r="C59" s="39"/>
      <c r="D59" s="39"/>
      <c r="E59" s="39"/>
      <c r="F59" s="39"/>
      <c r="G59" s="39"/>
      <c r="H59" s="39"/>
      <c r="I59" s="39"/>
      <c r="J59" s="39"/>
      <c r="K59" s="39"/>
      <c r="L59" s="39"/>
      <c r="M59" s="39"/>
      <c r="N59" s="39"/>
      <c r="O59" s="39"/>
      <c r="P59" s="493"/>
      <c r="Q59" s="892"/>
      <c r="R59" s="892"/>
      <c r="S59" s="892"/>
      <c r="T59" s="892"/>
      <c r="U59" s="100"/>
      <c r="Y59" s="289" t="s">
        <v>220</v>
      </c>
      <c r="Z59" s="26"/>
      <c r="AA59" s="858"/>
      <c r="AB59" s="15">
        <f t="shared" si="25"/>
        <v>1.6602435027015083E-2</v>
      </c>
      <c r="AC59" s="15">
        <f t="shared" ref="AC59:AX59" si="34">AC47/$AA47-1</f>
        <v>1.5698162513130276E-2</v>
      </c>
      <c r="AD59" s="636">
        <f t="shared" si="34"/>
        <v>-3.4210298854067123E-3</v>
      </c>
      <c r="AE59" s="15">
        <f t="shared" si="34"/>
        <v>2.2062401575545509E-2</v>
      </c>
      <c r="AF59" s="15">
        <f t="shared" si="34"/>
        <v>2.7162296178232292E-2</v>
      </c>
      <c r="AG59" s="15">
        <f t="shared" si="34"/>
        <v>3.8051383636729108E-2</v>
      </c>
      <c r="AH59" s="636">
        <f t="shared" si="34"/>
        <v>-1.3839212950855773E-3</v>
      </c>
      <c r="AI59" s="15">
        <f t="shared" si="34"/>
        <v>-9.4262285485516739E-2</v>
      </c>
      <c r="AJ59" s="15">
        <f t="shared" si="34"/>
        <v>-8.9330308581878959E-2</v>
      </c>
      <c r="AK59" s="15">
        <f t="shared" si="34"/>
        <v>-8.2078359673795731E-2</v>
      </c>
      <c r="AL59" s="15">
        <f t="shared" si="34"/>
        <v>-0.10221258236470632</v>
      </c>
      <c r="AM59" s="15">
        <f t="shared" si="34"/>
        <v>-0.14251145083530625</v>
      </c>
      <c r="AN59" s="15">
        <f t="shared" si="34"/>
        <v>-0.15462337869728926</v>
      </c>
      <c r="AO59" s="15">
        <f t="shared" si="34"/>
        <v>-0.15452302250195638</v>
      </c>
      <c r="AP59" s="15">
        <f t="shared" si="34"/>
        <v>-0.13638323711584632</v>
      </c>
      <c r="AQ59" s="15">
        <f t="shared" si="34"/>
        <v>-0.13038245089329836</v>
      </c>
      <c r="AR59" s="15">
        <f t="shared" si="34"/>
        <v>-0.14193734753450726</v>
      </c>
      <c r="AS59" s="15">
        <f t="shared" si="34"/>
        <v>-0.20913237632157489</v>
      </c>
      <c r="AT59" s="15">
        <f t="shared" si="34"/>
        <v>-0.29410157438979245</v>
      </c>
      <c r="AU59" s="15">
        <f t="shared" si="34"/>
        <v>-0.27747994825343081</v>
      </c>
      <c r="AV59" s="15">
        <f t="shared" si="34"/>
        <v>-0.27977986888172357</v>
      </c>
      <c r="AW59" s="15">
        <f t="shared" si="34"/>
        <v>-0.27772837211125545</v>
      </c>
      <c r="AX59" s="15">
        <f t="shared" si="34"/>
        <v>-0.25036581834237803</v>
      </c>
      <c r="AY59" s="15">
        <f t="shared" si="23"/>
        <v>-0.26002942193605139</v>
      </c>
      <c r="AZ59" s="15">
        <f t="shared" si="23"/>
        <v>-0.28286059687063048</v>
      </c>
      <c r="BA59" s="15">
        <f t="shared" si="23"/>
        <v>-0.28939932254439471</v>
      </c>
      <c r="BB59" s="15">
        <f t="shared" si="23"/>
        <v>-0.27986395788395768</v>
      </c>
      <c r="BC59" s="15">
        <f t="shared" ref="BC59:BE59" si="35">BC47/$AA47-1</f>
        <v>-0.28831263019366127</v>
      </c>
      <c r="BD59" s="15">
        <f t="shared" si="35"/>
        <v>-1</v>
      </c>
      <c r="BE59" s="15">
        <f t="shared" si="35"/>
        <v>-1</v>
      </c>
      <c r="BF59" s="22"/>
      <c r="BG59" s="22"/>
    </row>
    <row r="60" spans="1:59" s="23" customFormat="1">
      <c r="A60" s="100"/>
      <c r="B60" s="39"/>
      <c r="C60" s="39"/>
      <c r="D60" s="39"/>
      <c r="E60" s="39"/>
      <c r="F60" s="39"/>
      <c r="G60" s="39"/>
      <c r="H60" s="39"/>
      <c r="I60" s="39"/>
      <c r="J60" s="39"/>
      <c r="K60" s="39"/>
      <c r="L60" s="39"/>
      <c r="M60" s="39"/>
      <c r="N60" s="39"/>
      <c r="O60" s="39"/>
      <c r="P60" s="493"/>
      <c r="Q60" s="892"/>
      <c r="R60" s="892"/>
      <c r="S60" s="892"/>
      <c r="T60" s="892"/>
      <c r="U60" s="100"/>
      <c r="Y60" s="289" t="s">
        <v>221</v>
      </c>
      <c r="Z60" s="26"/>
      <c r="AA60" s="858"/>
      <c r="AB60" s="636">
        <f t="shared" si="25"/>
        <v>7.8514875941506634E-3</v>
      </c>
      <c r="AC60" s="15">
        <f t="shared" ref="AC60:AX60" si="36">AC48/$AA48-1</f>
        <v>8.3007166807008481E-2</v>
      </c>
      <c r="AD60" s="15">
        <f t="shared" si="36"/>
        <v>4.2275319131267253E-2</v>
      </c>
      <c r="AE60" s="15">
        <f t="shared" si="36"/>
        <v>0.19132290329932844</v>
      </c>
      <c r="AF60" s="15">
        <f t="shared" si="36"/>
        <v>0.21386481008396041</v>
      </c>
      <c r="AG60" s="15">
        <f t="shared" si="36"/>
        <v>0.23511511708337074</v>
      </c>
      <c r="AH60" s="15">
        <f t="shared" si="36"/>
        <v>0.29983317024853773</v>
      </c>
      <c r="AI60" s="15">
        <f t="shared" si="36"/>
        <v>0.30994701248790513</v>
      </c>
      <c r="AJ60" s="15">
        <f t="shared" si="36"/>
        <v>0.30645915121822598</v>
      </c>
      <c r="AK60" s="15">
        <f t="shared" si="36"/>
        <v>0.36851381054631194</v>
      </c>
      <c r="AL60" s="15">
        <f t="shared" si="36"/>
        <v>0.35457190142069317</v>
      </c>
      <c r="AM60" s="15">
        <f t="shared" si="36"/>
        <v>0.36477498739972658</v>
      </c>
      <c r="AN60" s="15">
        <f t="shared" si="36"/>
        <v>0.39594075066259404</v>
      </c>
      <c r="AO60" s="15">
        <f t="shared" si="36"/>
        <v>0.36210543000075424</v>
      </c>
      <c r="AP60" s="15">
        <f t="shared" si="36"/>
        <v>0.31837419156484081</v>
      </c>
      <c r="AQ60" s="15">
        <f t="shared" si="36"/>
        <v>0.24560950326977005</v>
      </c>
      <c r="AR60" s="15">
        <f t="shared" si="36"/>
        <v>0.26954923406561693</v>
      </c>
      <c r="AS60" s="15">
        <f t="shared" si="36"/>
        <v>0.32667627446010306</v>
      </c>
      <c r="AT60" s="15">
        <f t="shared" si="36"/>
        <v>0.17424758915871985</v>
      </c>
      <c r="AU60" s="15">
        <f t="shared" si="36"/>
        <v>0.19576414189810465</v>
      </c>
      <c r="AV60" s="15">
        <f t="shared" si="36"/>
        <v>0.16728252663068277</v>
      </c>
      <c r="AW60" s="15">
        <f t="shared" si="36"/>
        <v>0.24227518987340635</v>
      </c>
      <c r="AX60" s="15">
        <f t="shared" si="36"/>
        <v>0.22304443382543671</v>
      </c>
      <c r="AY60" s="15">
        <f t="shared" si="23"/>
        <v>0.18709115275978294</v>
      </c>
      <c r="AZ60" s="15">
        <f t="shared" si="23"/>
        <v>0.20681011382647441</v>
      </c>
      <c r="BA60" s="15">
        <f t="shared" si="23"/>
        <v>0.21516484799065005</v>
      </c>
      <c r="BB60" s="15">
        <f t="shared" si="23"/>
        <v>0.20301098751187574</v>
      </c>
      <c r="BC60" s="15">
        <f t="shared" ref="BC60:BE60" si="37">BC48/$AA48-1</f>
        <v>0.21473436067643914</v>
      </c>
      <c r="BD60" s="15">
        <f t="shared" si="37"/>
        <v>-1</v>
      </c>
      <c r="BE60" s="15">
        <f t="shared" si="37"/>
        <v>-1</v>
      </c>
      <c r="BF60" s="22"/>
      <c r="BG60" s="22"/>
    </row>
    <row r="61" spans="1:59" s="23" customFormat="1" ht="19.5" thickBot="1">
      <c r="A61" s="100"/>
      <c r="B61" s="39"/>
      <c r="C61" s="39"/>
      <c r="D61" s="39"/>
      <c r="E61" s="39"/>
      <c r="F61" s="39"/>
      <c r="G61" s="39"/>
      <c r="H61" s="39"/>
      <c r="I61" s="39"/>
      <c r="J61" s="39"/>
      <c r="K61" s="39"/>
      <c r="L61" s="39"/>
      <c r="M61" s="39"/>
      <c r="N61" s="39"/>
      <c r="O61" s="39"/>
      <c r="P61" s="493"/>
      <c r="Q61" s="892"/>
      <c r="R61" s="892"/>
      <c r="S61" s="892"/>
      <c r="T61" s="892"/>
      <c r="U61" s="100"/>
      <c r="Y61" s="290" t="s">
        <v>222</v>
      </c>
      <c r="Z61" s="27"/>
      <c r="AA61" s="859"/>
      <c r="AB61" s="16">
        <f>AB49/$AA49-1</f>
        <v>-3.0865957062234828E-2</v>
      </c>
      <c r="AC61" s="16">
        <f>AC49/$AA49-1</f>
        <v>-6.9885363839066739E-2</v>
      </c>
      <c r="AD61" s="16">
        <f>AD49/$AA49-1</f>
        <v>-0.10179496961124568</v>
      </c>
      <c r="AE61" s="16">
        <f t="shared" ref="AE61:AX61" si="38">AE49/$AA49-1</f>
        <v>-0.13347677216389098</v>
      </c>
      <c r="AF61" s="16">
        <f t="shared" si="38"/>
        <v>-0.10468026466042635</v>
      </c>
      <c r="AG61" s="16">
        <f t="shared" si="38"/>
        <v>-8.7718426313660891E-2</v>
      </c>
      <c r="AH61" s="16">
        <f t="shared" si="38"/>
        <v>-9.3792368003358106E-2</v>
      </c>
      <c r="AI61" s="16">
        <f t="shared" si="38"/>
        <v>-0.16012013510950163</v>
      </c>
      <c r="AJ61" s="16">
        <f t="shared" si="38"/>
        <v>-0.15662526689184653</v>
      </c>
      <c r="AK61" s="16">
        <f t="shared" si="38"/>
        <v>-0.14569754260207379</v>
      </c>
      <c r="AL61" s="16">
        <f t="shared" si="38"/>
        <v>-0.21694125484064997</v>
      </c>
      <c r="AM61" s="16">
        <f t="shared" si="38"/>
        <v>-0.25643251684971835</v>
      </c>
      <c r="AN61" s="16">
        <f t="shared" si="38"/>
        <v>-0.28343596076074729</v>
      </c>
      <c r="AO61" s="16">
        <f t="shared" si="38"/>
        <v>-0.3070506516205892</v>
      </c>
      <c r="AP61" s="16">
        <f t="shared" si="38"/>
        <v>-0.31567470489569371</v>
      </c>
      <c r="AQ61" s="16">
        <f t="shared" si="38"/>
        <v>-0.32543937625076946</v>
      </c>
      <c r="AR61" s="16">
        <f t="shared" si="38"/>
        <v>-0.32371795424725536</v>
      </c>
      <c r="AS61" s="16">
        <f t="shared" si="38"/>
        <v>-0.3878692344553295</v>
      </c>
      <c r="AT61" s="16">
        <f t="shared" si="38"/>
        <v>-0.44076140012556742</v>
      </c>
      <c r="AU61" s="16">
        <f t="shared" si="38"/>
        <v>-0.4564277537349648</v>
      </c>
      <c r="AV61" s="16">
        <f t="shared" si="38"/>
        <v>-0.47424086822940559</v>
      </c>
      <c r="AW61" s="16">
        <f t="shared" si="38"/>
        <v>-0.47244394487712016</v>
      </c>
      <c r="AX61" s="16">
        <f t="shared" si="38"/>
        <v>-0.47122658699308351</v>
      </c>
      <c r="AY61" s="16">
        <f t="shared" si="23"/>
        <v>-0.48693930632622306</v>
      </c>
      <c r="AZ61" s="16">
        <f t="shared" si="23"/>
        <v>-0.50887941970751016</v>
      </c>
      <c r="BA61" s="16">
        <f t="shared" si="23"/>
        <v>-0.52009204142819454</v>
      </c>
      <c r="BB61" s="16">
        <f t="shared" si="23"/>
        <v>-0.53724173335172565</v>
      </c>
      <c r="BC61" s="16">
        <f t="shared" ref="BC61:BE61" si="39">BC49/$AA49-1</f>
        <v>-0.53213745761459874</v>
      </c>
      <c r="BD61" s="16">
        <f t="shared" si="39"/>
        <v>-1</v>
      </c>
      <c r="BE61" s="16">
        <f t="shared" si="39"/>
        <v>-1</v>
      </c>
      <c r="BF61" s="24"/>
      <c r="BG61" s="24"/>
    </row>
    <row r="62" spans="1:59" s="23" customFormat="1" ht="15" thickTop="1">
      <c r="A62" s="100"/>
      <c r="B62" s="39"/>
      <c r="C62" s="39"/>
      <c r="D62" s="39"/>
      <c r="E62" s="39"/>
      <c r="F62" s="39"/>
      <c r="G62" s="39"/>
      <c r="H62" s="39"/>
      <c r="I62" s="39"/>
      <c r="J62" s="39"/>
      <c r="K62" s="39"/>
      <c r="L62" s="39"/>
      <c r="M62" s="39"/>
      <c r="N62" s="39"/>
      <c r="O62" s="39"/>
      <c r="P62" s="493"/>
      <c r="Q62" s="892"/>
      <c r="R62" s="892"/>
      <c r="S62" s="892"/>
      <c r="T62" s="892"/>
      <c r="U62" s="100"/>
      <c r="Y62" s="291" t="s">
        <v>223</v>
      </c>
      <c r="Z62" s="28"/>
      <c r="AA62" s="860"/>
      <c r="AB62" s="17">
        <f t="shared" si="25"/>
        <v>9.740634236626633E-3</v>
      </c>
      <c r="AC62" s="17">
        <f t="shared" ref="AC62:AX62" si="40">AC50/$AA50-1</f>
        <v>1.787821648872634E-2</v>
      </c>
      <c r="AD62" s="17">
        <f t="shared" si="40"/>
        <v>1.1635321351712635E-2</v>
      </c>
      <c r="AE62" s="17">
        <f t="shared" si="40"/>
        <v>5.8791458829775101E-2</v>
      </c>
      <c r="AF62" s="17">
        <f t="shared" si="40"/>
        <v>6.9328890770668394E-2</v>
      </c>
      <c r="AG62" s="17">
        <f t="shared" si="40"/>
        <v>7.9716984342446784E-2</v>
      </c>
      <c r="AH62" s="17">
        <f t="shared" si="40"/>
        <v>7.377777273747288E-2</v>
      </c>
      <c r="AI62" s="17">
        <f t="shared" si="40"/>
        <v>3.9320900110665136E-2</v>
      </c>
      <c r="AJ62" s="17">
        <f t="shared" si="40"/>
        <v>7.0761767548224164E-2</v>
      </c>
      <c r="AK62" s="17">
        <f t="shared" si="40"/>
        <v>9.0403142360531374E-2</v>
      </c>
      <c r="AL62" s="17">
        <f t="shared" si="40"/>
        <v>7.7454206810087634E-2</v>
      </c>
      <c r="AM62" s="17">
        <f t="shared" si="40"/>
        <v>0.10234292369957632</v>
      </c>
      <c r="AN62" s="17">
        <f t="shared" si="40"/>
        <v>0.10928590115418024</v>
      </c>
      <c r="AO62" s="17">
        <f t="shared" si="40"/>
        <v>0.10514547705331645</v>
      </c>
      <c r="AP62" s="17">
        <f t="shared" si="40"/>
        <v>0.11129887136304872</v>
      </c>
      <c r="AQ62" s="17">
        <f t="shared" si="40"/>
        <v>9.134692377604825E-2</v>
      </c>
      <c r="AR62" s="17">
        <f t="shared" si="40"/>
        <v>0.12193383449120998</v>
      </c>
      <c r="AS62" s="17">
        <f t="shared" si="40"/>
        <v>6.098741140215691E-2</v>
      </c>
      <c r="AT62" s="637">
        <f t="shared" si="40"/>
        <v>1.291555617142448E-3</v>
      </c>
      <c r="AU62" s="17">
        <f t="shared" si="40"/>
        <v>4.5455274881948116E-2</v>
      </c>
      <c r="AV62" s="17">
        <f t="shared" si="40"/>
        <v>8.8416684425583147E-2</v>
      </c>
      <c r="AW62" s="17">
        <f t="shared" si="40"/>
        <v>0.12388216247891015</v>
      </c>
      <c r="AX62" s="17">
        <f t="shared" si="40"/>
        <v>0.13180751600189566</v>
      </c>
      <c r="AY62" s="17">
        <f t="shared" si="23"/>
        <v>8.8609635688148058E-2</v>
      </c>
      <c r="AZ62" s="17">
        <f t="shared" si="23"/>
        <v>5.3858989918765143E-2</v>
      </c>
      <c r="BA62" s="17">
        <f t="shared" si="23"/>
        <v>3.8059344006980744E-2</v>
      </c>
      <c r="BB62" s="17">
        <f t="shared" si="23"/>
        <v>2.1906951816293541E-2</v>
      </c>
      <c r="BC62" s="17">
        <f t="shared" ref="BC62:BE62" si="41">BC50/$AA50-1</f>
        <v>-2.1257403514178819E-2</v>
      </c>
      <c r="BD62" s="17">
        <f t="shared" si="41"/>
        <v>-1</v>
      </c>
      <c r="BE62" s="17">
        <f t="shared" si="41"/>
        <v>-1</v>
      </c>
      <c r="BF62" s="25"/>
      <c r="BG62" s="25"/>
    </row>
    <row r="63" spans="1:59" s="23" customFormat="1">
      <c r="A63" s="100"/>
      <c r="B63" s="39"/>
      <c r="C63" s="39"/>
      <c r="D63" s="39"/>
      <c r="E63" s="39"/>
      <c r="F63" s="39"/>
      <c r="G63" s="39"/>
      <c r="H63" s="39"/>
      <c r="I63" s="39"/>
      <c r="J63" s="39"/>
      <c r="K63" s="39"/>
      <c r="L63" s="39"/>
      <c r="M63" s="39"/>
      <c r="N63" s="39"/>
      <c r="O63" s="39"/>
      <c r="P63" s="100"/>
      <c r="Q63" s="892"/>
      <c r="R63" s="892"/>
      <c r="S63" s="892"/>
      <c r="T63" s="892"/>
      <c r="U63" s="100"/>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row>
    <row r="64" spans="1:59">
      <c r="A64" s="100"/>
      <c r="B64" s="39"/>
      <c r="C64" s="39"/>
      <c r="D64" s="39"/>
      <c r="E64" s="39"/>
      <c r="F64" s="39"/>
      <c r="G64" s="39"/>
      <c r="H64" s="39"/>
      <c r="I64" s="39"/>
      <c r="J64" s="39"/>
      <c r="K64" s="39"/>
      <c r="L64" s="39"/>
      <c r="M64" s="39"/>
      <c r="N64" s="39"/>
      <c r="O64" s="39"/>
      <c r="Y64" s="361" t="s">
        <v>225</v>
      </c>
    </row>
    <row r="65" spans="1:59">
      <c r="A65" s="100"/>
      <c r="B65" s="39"/>
      <c r="C65" s="39"/>
      <c r="D65" s="39"/>
      <c r="E65" s="39"/>
      <c r="F65" s="39"/>
      <c r="G65" s="39"/>
      <c r="H65" s="39"/>
      <c r="I65" s="39"/>
      <c r="J65" s="39"/>
      <c r="K65" s="39"/>
      <c r="L65" s="39"/>
      <c r="M65" s="39"/>
      <c r="N65" s="39"/>
      <c r="O65" s="39"/>
      <c r="P65" s="544"/>
      <c r="Y65" s="342"/>
      <c r="Z65" s="74"/>
      <c r="AA65" s="10">
        <v>1990</v>
      </c>
      <c r="AB65" s="10">
        <f t="shared" ref="AB65:BE65" si="42">AA65+1</f>
        <v>1991</v>
      </c>
      <c r="AC65" s="10">
        <f t="shared" si="42"/>
        <v>1992</v>
      </c>
      <c r="AD65" s="10">
        <f t="shared" si="42"/>
        <v>1993</v>
      </c>
      <c r="AE65" s="10">
        <f t="shared" si="42"/>
        <v>1994</v>
      </c>
      <c r="AF65" s="10">
        <f t="shared" si="42"/>
        <v>1995</v>
      </c>
      <c r="AG65" s="10">
        <f t="shared" si="42"/>
        <v>1996</v>
      </c>
      <c r="AH65" s="10">
        <f t="shared" si="42"/>
        <v>1997</v>
      </c>
      <c r="AI65" s="10">
        <f t="shared" si="42"/>
        <v>1998</v>
      </c>
      <c r="AJ65" s="10">
        <f t="shared" si="42"/>
        <v>1999</v>
      </c>
      <c r="AK65" s="10">
        <f t="shared" si="42"/>
        <v>2000</v>
      </c>
      <c r="AL65" s="10">
        <f t="shared" si="42"/>
        <v>2001</v>
      </c>
      <c r="AM65" s="10">
        <f t="shared" si="42"/>
        <v>2002</v>
      </c>
      <c r="AN65" s="10">
        <f t="shared" si="42"/>
        <v>2003</v>
      </c>
      <c r="AO65" s="10">
        <f t="shared" si="42"/>
        <v>2004</v>
      </c>
      <c r="AP65" s="10">
        <f t="shared" si="42"/>
        <v>2005</v>
      </c>
      <c r="AQ65" s="10">
        <f t="shared" si="42"/>
        <v>2006</v>
      </c>
      <c r="AR65" s="10">
        <f t="shared" si="42"/>
        <v>2007</v>
      </c>
      <c r="AS65" s="10">
        <f t="shared" si="42"/>
        <v>2008</v>
      </c>
      <c r="AT65" s="10">
        <f t="shared" si="42"/>
        <v>2009</v>
      </c>
      <c r="AU65" s="10">
        <f t="shared" si="42"/>
        <v>2010</v>
      </c>
      <c r="AV65" s="10">
        <f t="shared" si="42"/>
        <v>2011</v>
      </c>
      <c r="AW65" s="10">
        <f t="shared" si="42"/>
        <v>2012</v>
      </c>
      <c r="AX65" s="10">
        <f t="shared" si="42"/>
        <v>2013</v>
      </c>
      <c r="AY65" s="10">
        <f t="shared" si="42"/>
        <v>2014</v>
      </c>
      <c r="AZ65" s="10">
        <f t="shared" si="42"/>
        <v>2015</v>
      </c>
      <c r="BA65" s="10">
        <f t="shared" si="42"/>
        <v>2016</v>
      </c>
      <c r="BB65" s="10">
        <f t="shared" si="42"/>
        <v>2017</v>
      </c>
      <c r="BC65" s="10">
        <f t="shared" si="42"/>
        <v>2018</v>
      </c>
      <c r="BD65" s="10">
        <f t="shared" si="42"/>
        <v>2019</v>
      </c>
      <c r="BE65" s="10">
        <f t="shared" si="42"/>
        <v>2020</v>
      </c>
      <c r="BF65" s="10" t="s">
        <v>213</v>
      </c>
      <c r="BG65" s="10" t="s">
        <v>1</v>
      </c>
    </row>
    <row r="66" spans="1:59">
      <c r="A66" s="100"/>
      <c r="B66" s="39"/>
      <c r="C66" s="39"/>
      <c r="D66" s="39"/>
      <c r="E66" s="39"/>
      <c r="F66" s="39"/>
      <c r="G66" s="39"/>
      <c r="H66" s="39"/>
      <c r="I66" s="39"/>
      <c r="J66" s="39"/>
      <c r="K66" s="39"/>
      <c r="L66" s="39"/>
      <c r="M66" s="39"/>
      <c r="N66" s="39"/>
      <c r="O66" s="39"/>
      <c r="P66" s="493"/>
      <c r="Y66" s="289" t="s">
        <v>215</v>
      </c>
      <c r="Z66" s="26"/>
      <c r="AA66" s="127"/>
      <c r="AB66" s="128"/>
      <c r="AC66" s="128"/>
      <c r="AD66" s="128"/>
      <c r="AE66" s="128"/>
      <c r="AF66" s="128"/>
      <c r="AG66" s="128"/>
      <c r="AH66" s="128"/>
      <c r="AI66" s="128"/>
      <c r="AJ66" s="128"/>
      <c r="AK66" s="128"/>
      <c r="AL66" s="128"/>
      <c r="AM66" s="128"/>
      <c r="AN66" s="128"/>
      <c r="AO66" s="128"/>
      <c r="AP66" s="858"/>
      <c r="AQ66" s="15">
        <f t="shared" ref="AQ66:BE66" si="43">AQ42/$AP42-1</f>
        <v>-2.1362690448745614E-2</v>
      </c>
      <c r="AR66" s="15">
        <f t="shared" si="43"/>
        <v>0.10205107492423982</v>
      </c>
      <c r="AS66" s="15">
        <f t="shared" si="43"/>
        <v>2.9793986150478791E-2</v>
      </c>
      <c r="AT66" s="15">
        <f t="shared" si="43"/>
        <v>-6.1908413753035463E-2</v>
      </c>
      <c r="AU66" s="636">
        <f t="shared" si="43"/>
        <v>-4.4339010379622623E-3</v>
      </c>
      <c r="AV66" s="15">
        <f t="shared" si="43"/>
        <v>0.13076525411613282</v>
      </c>
      <c r="AW66" s="15">
        <f t="shared" si="43"/>
        <v>0.23820156946748638</v>
      </c>
      <c r="AX66" s="15">
        <f>AX42/$AP42-1</f>
        <v>0.23833851232508474</v>
      </c>
      <c r="AY66" s="15">
        <f>AY42/$AP42-1</f>
        <v>0.17579018571592653</v>
      </c>
      <c r="AZ66" s="15">
        <f>AZ42/$AP42-1</f>
        <v>0.11634503922359762</v>
      </c>
      <c r="BA66" s="15">
        <f t="shared" si="43"/>
        <v>0.19285839534627036</v>
      </c>
      <c r="BB66" s="15">
        <f t="shared" ref="BB66:BC66" si="44">BB42/$AP42-1</f>
        <v>0.16227253841515799</v>
      </c>
      <c r="BC66" s="15">
        <f t="shared" si="44"/>
        <v>7.576786404885949E-2</v>
      </c>
      <c r="BD66" s="15">
        <f t="shared" si="43"/>
        <v>-1</v>
      </c>
      <c r="BE66" s="15">
        <f t="shared" si="43"/>
        <v>-1</v>
      </c>
      <c r="BF66" s="22"/>
      <c r="BG66" s="22"/>
    </row>
    <row r="67" spans="1:59" s="23" customFormat="1">
      <c r="A67" s="100"/>
      <c r="B67" s="39"/>
      <c r="C67" s="39"/>
      <c r="D67" s="39"/>
      <c r="E67" s="39"/>
      <c r="F67" s="39"/>
      <c r="G67" s="39"/>
      <c r="H67" s="39"/>
      <c r="I67" s="39"/>
      <c r="J67" s="39"/>
      <c r="K67" s="39"/>
      <c r="L67" s="39"/>
      <c r="M67" s="39"/>
      <c r="N67" s="39"/>
      <c r="O67" s="39"/>
      <c r="P67" s="493"/>
      <c r="Q67" s="892"/>
      <c r="R67" s="892"/>
      <c r="S67" s="892"/>
      <c r="T67" s="892"/>
      <c r="U67" s="100"/>
      <c r="Y67" s="289" t="s">
        <v>216</v>
      </c>
      <c r="Z67" s="26"/>
      <c r="AA67" s="127"/>
      <c r="AB67" s="128"/>
      <c r="AC67" s="128"/>
      <c r="AD67" s="128"/>
      <c r="AE67" s="128"/>
      <c r="AF67" s="128"/>
      <c r="AG67" s="128"/>
      <c r="AH67" s="128"/>
      <c r="AI67" s="128"/>
      <c r="AJ67" s="128"/>
      <c r="AK67" s="128"/>
      <c r="AL67" s="128"/>
      <c r="AM67" s="128"/>
      <c r="AN67" s="128"/>
      <c r="AO67" s="128"/>
      <c r="AP67" s="858"/>
      <c r="AQ67" s="15">
        <f t="shared" ref="AQ67:BE74" si="45">AQ43/$AP43-1</f>
        <v>-9.6242302628483101E-3</v>
      </c>
      <c r="AR67" s="15">
        <f t="shared" si="45"/>
        <v>-1.9634368049632922E-2</v>
      </c>
      <c r="AS67" s="15">
        <f t="shared" si="45"/>
        <v>-0.1035249804036944</v>
      </c>
      <c r="AT67" s="15">
        <f t="shared" si="45"/>
        <v>-0.14123780146294729</v>
      </c>
      <c r="AU67" s="15">
        <f t="shared" si="45"/>
        <v>-0.10197565968934497</v>
      </c>
      <c r="AV67" s="15">
        <f t="shared" si="45"/>
        <v>-0.10863067903173029</v>
      </c>
      <c r="AW67" s="15">
        <f t="shared" si="45"/>
        <v>-0.11382167313998726</v>
      </c>
      <c r="AX67" s="15">
        <f t="shared" si="45"/>
        <v>-9.3895918265542555E-2</v>
      </c>
      <c r="AY67" s="15">
        <f t="shared" ref="AY67:AZ74" si="46">AY43/$AP43-1</f>
        <v>-0.11932539194131253</v>
      </c>
      <c r="AZ67" s="15">
        <f t="shared" si="46"/>
        <v>-0.14256813617275821</v>
      </c>
      <c r="BA67" s="15">
        <f t="shared" si="45"/>
        <v>-0.18239526523937188</v>
      </c>
      <c r="BB67" s="15">
        <f t="shared" ref="BB67:BC67" si="47">BB43/$AP43-1</f>
        <v>-0.20041981039425638</v>
      </c>
      <c r="BC67" s="15">
        <f t="shared" si="47"/>
        <v>-0.21924993049880837</v>
      </c>
      <c r="BD67" s="15">
        <f t="shared" si="45"/>
        <v>-1</v>
      </c>
      <c r="BE67" s="15">
        <f t="shared" si="45"/>
        <v>-1</v>
      </c>
      <c r="BF67" s="22"/>
      <c r="BG67" s="22"/>
    </row>
    <row r="68" spans="1:59" s="23" customFormat="1">
      <c r="A68" s="100"/>
      <c r="B68" s="39"/>
      <c r="C68" s="39"/>
      <c r="D68" s="39"/>
      <c r="E68" s="39"/>
      <c r="F68" s="39"/>
      <c r="G68" s="39"/>
      <c r="H68" s="39"/>
      <c r="I68" s="39"/>
      <c r="J68" s="39"/>
      <c r="K68" s="39"/>
      <c r="L68" s="39"/>
      <c r="M68" s="39"/>
      <c r="N68" s="39"/>
      <c r="O68" s="39"/>
      <c r="P68" s="493"/>
      <c r="Q68" s="892"/>
      <c r="R68" s="892"/>
      <c r="S68" s="892"/>
      <c r="T68" s="892"/>
      <c r="U68" s="100"/>
      <c r="Y68" s="289" t="s">
        <v>217</v>
      </c>
      <c r="Z68" s="26"/>
      <c r="AA68" s="127"/>
      <c r="AB68" s="128"/>
      <c r="AC68" s="128"/>
      <c r="AD68" s="128"/>
      <c r="AE68" s="128"/>
      <c r="AF68" s="128"/>
      <c r="AG68" s="128"/>
      <c r="AH68" s="128"/>
      <c r="AI68" s="128"/>
      <c r="AJ68" s="128"/>
      <c r="AK68" s="128"/>
      <c r="AL68" s="128"/>
      <c r="AM68" s="128"/>
      <c r="AN68" s="128"/>
      <c r="AO68" s="128"/>
      <c r="AP68" s="858"/>
      <c r="AQ68" s="15">
        <f t="shared" si="45"/>
        <v>-1.1086010531507262E-2</v>
      </c>
      <c r="AR68" s="15">
        <f t="shared" si="45"/>
        <v>-2.2571317358075937E-2</v>
      </c>
      <c r="AS68" s="15">
        <f t="shared" si="45"/>
        <v>-5.4491288740649346E-2</v>
      </c>
      <c r="AT68" s="15">
        <f t="shared" si="45"/>
        <v>-6.8253007164339907E-2</v>
      </c>
      <c r="AU68" s="15">
        <f t="shared" si="45"/>
        <v>-6.6126417645092528E-2</v>
      </c>
      <c r="AV68" s="15">
        <f t="shared" si="45"/>
        <v>-8.6296750375386089E-2</v>
      </c>
      <c r="AW68" s="15">
        <f t="shared" si="45"/>
        <v>-8.2529997835940172E-2</v>
      </c>
      <c r="AX68" s="15">
        <f t="shared" si="45"/>
        <v>-9.4702589251632441E-2</v>
      </c>
      <c r="AY68" s="15">
        <f t="shared" si="46"/>
        <v>-0.11564413249603389</v>
      </c>
      <c r="AZ68" s="15">
        <f t="shared" si="46"/>
        <v>-0.12096656342922307</v>
      </c>
      <c r="BA68" s="15">
        <f t="shared" si="45"/>
        <v>-0.1288767468932156</v>
      </c>
      <c r="BB68" s="15">
        <f t="shared" ref="BB68:BC68" si="48">BB44/$AP44-1</f>
        <v>-0.13552267593175993</v>
      </c>
      <c r="BC68" s="15">
        <f t="shared" si="48"/>
        <v>-0.14606020657489438</v>
      </c>
      <c r="BD68" s="15">
        <f t="shared" si="45"/>
        <v>-1</v>
      </c>
      <c r="BE68" s="15">
        <f t="shared" si="45"/>
        <v>-1</v>
      </c>
      <c r="BF68" s="22"/>
      <c r="BG68" s="22"/>
    </row>
    <row r="69" spans="1:59" s="23" customFormat="1">
      <c r="A69" s="100"/>
      <c r="B69" s="39"/>
      <c r="C69" s="39"/>
      <c r="D69" s="39"/>
      <c r="E69" s="39"/>
      <c r="F69" s="39"/>
      <c r="G69" s="39"/>
      <c r="H69" s="39"/>
      <c r="I69" s="39"/>
      <c r="J69" s="39"/>
      <c r="K69" s="39"/>
      <c r="L69" s="39"/>
      <c r="M69" s="39"/>
      <c r="N69" s="39"/>
      <c r="O69" s="39"/>
      <c r="P69" s="493"/>
      <c r="Q69" s="892"/>
      <c r="R69" s="892"/>
      <c r="S69" s="892"/>
      <c r="T69" s="892"/>
      <c r="U69" s="100"/>
      <c r="Y69" s="289" t="s">
        <v>218</v>
      </c>
      <c r="Z69" s="26"/>
      <c r="AA69" s="127"/>
      <c r="AB69" s="128"/>
      <c r="AC69" s="128"/>
      <c r="AD69" s="128"/>
      <c r="AE69" s="128"/>
      <c r="AF69" s="128"/>
      <c r="AG69" s="128"/>
      <c r="AH69" s="128"/>
      <c r="AI69" s="128"/>
      <c r="AJ69" s="128"/>
      <c r="AK69" s="128"/>
      <c r="AL69" s="128"/>
      <c r="AM69" s="128"/>
      <c r="AN69" s="128"/>
      <c r="AO69" s="128"/>
      <c r="AP69" s="858"/>
      <c r="AQ69" s="15">
        <f t="shared" si="45"/>
        <v>-2.2634442503296048E-2</v>
      </c>
      <c r="AR69" s="15">
        <f t="shared" si="45"/>
        <v>-0.1148201155787183</v>
      </c>
      <c r="AS69" s="15">
        <f t="shared" si="45"/>
        <v>-6.4106457905758862E-2</v>
      </c>
      <c r="AT69" s="15">
        <f t="shared" si="45"/>
        <v>-9.9011262335293893E-2</v>
      </c>
      <c r="AU69" s="15">
        <f t="shared" si="45"/>
        <v>-2.3067832329399907E-2</v>
      </c>
      <c r="AV69" s="636">
        <f t="shared" si="45"/>
        <v>1.7869010284006226E-3</v>
      </c>
      <c r="AW69" s="15">
        <f t="shared" si="45"/>
        <v>-4.9926674777919788E-2</v>
      </c>
      <c r="AX69" s="636">
        <f t="shared" si="45"/>
        <v>5.9354526809822783E-3</v>
      </c>
      <c r="AY69" s="15">
        <f t="shared" si="46"/>
        <v>-4.8425559693171194E-2</v>
      </c>
      <c r="AZ69" s="15">
        <f t="shared" si="46"/>
        <v>-6.4752536390783488E-2</v>
      </c>
      <c r="BA69" s="15">
        <f t="shared" si="45"/>
        <v>-0.40062977825192825</v>
      </c>
      <c r="BB69" s="15">
        <f t="shared" ref="BB69:BC69" si="49">BB45/$AP45-1</f>
        <v>-0.4144371943745081</v>
      </c>
      <c r="BC69" s="15">
        <f t="shared" si="49"/>
        <v>-0.38432690261271507</v>
      </c>
      <c r="BD69" s="15">
        <f t="shared" si="45"/>
        <v>-1</v>
      </c>
      <c r="BE69" s="15">
        <f t="shared" si="45"/>
        <v>-1</v>
      </c>
      <c r="BF69" s="22"/>
      <c r="BG69" s="22"/>
    </row>
    <row r="70" spans="1:59" s="23" customFormat="1">
      <c r="A70" s="100"/>
      <c r="B70" s="39"/>
      <c r="C70" s="39"/>
      <c r="D70" s="39"/>
      <c r="E70" s="39"/>
      <c r="F70" s="39"/>
      <c r="G70" s="39"/>
      <c r="H70" s="39"/>
      <c r="I70" s="39"/>
      <c r="J70" s="39"/>
      <c r="K70" s="39"/>
      <c r="L70" s="39"/>
      <c r="M70" s="39"/>
      <c r="N70" s="39"/>
      <c r="O70" s="39"/>
      <c r="P70" s="493"/>
      <c r="Q70" s="892"/>
      <c r="R70" s="892"/>
      <c r="S70" s="892"/>
      <c r="T70" s="892"/>
      <c r="U70" s="100"/>
      <c r="Y70" s="289" t="s">
        <v>219</v>
      </c>
      <c r="Z70" s="26"/>
      <c r="AA70" s="127"/>
      <c r="AB70" s="128"/>
      <c r="AC70" s="128"/>
      <c r="AD70" s="128"/>
      <c r="AE70" s="128"/>
      <c r="AF70" s="128"/>
      <c r="AG70" s="128"/>
      <c r="AH70" s="128"/>
      <c r="AI70" s="128"/>
      <c r="AJ70" s="128"/>
      <c r="AK70" s="128"/>
      <c r="AL70" s="128"/>
      <c r="AM70" s="128"/>
      <c r="AN70" s="128"/>
      <c r="AO70" s="128"/>
      <c r="AP70" s="858"/>
      <c r="AQ70" s="15">
        <f t="shared" si="45"/>
        <v>-6.0691515686858488E-2</v>
      </c>
      <c r="AR70" s="15">
        <f t="shared" si="45"/>
        <v>-7.0907629669641703E-2</v>
      </c>
      <c r="AS70" s="15">
        <f t="shared" si="45"/>
        <v>-0.12346454938666207</v>
      </c>
      <c r="AT70" s="15">
        <f t="shared" si="45"/>
        <v>-0.12848241869467292</v>
      </c>
      <c r="AU70" s="15">
        <f t="shared" si="45"/>
        <v>-8.7768941486994434E-2</v>
      </c>
      <c r="AV70" s="15">
        <f t="shared" si="45"/>
        <v>-0.11157747831489007</v>
      </c>
      <c r="AW70" s="15">
        <f t="shared" si="45"/>
        <v>-0.11036277460658162</v>
      </c>
      <c r="AX70" s="15">
        <f t="shared" si="45"/>
        <v>-0.14313709575455968</v>
      </c>
      <c r="AY70" s="15">
        <f t="shared" si="46"/>
        <v>-0.17588804763630406</v>
      </c>
      <c r="AZ70" s="15">
        <f t="shared" si="46"/>
        <v>-0.2131128645260193</v>
      </c>
      <c r="BA70" s="15">
        <f t="shared" si="45"/>
        <v>-0.20853839062712898</v>
      </c>
      <c r="BB70" s="15">
        <f t="shared" ref="BB70:BC70" si="50">BB46/$AP46-1</f>
        <v>-0.15819483411680446</v>
      </c>
      <c r="BC70" s="15">
        <f t="shared" si="50"/>
        <v>-0.25770881508959143</v>
      </c>
      <c r="BD70" s="15">
        <f t="shared" si="45"/>
        <v>-1</v>
      </c>
      <c r="BE70" s="15">
        <f t="shared" si="45"/>
        <v>-1</v>
      </c>
      <c r="BF70" s="22"/>
      <c r="BG70" s="22"/>
    </row>
    <row r="71" spans="1:59" s="23" customFormat="1">
      <c r="A71" s="100"/>
      <c r="B71" s="39"/>
      <c r="C71" s="39"/>
      <c r="D71" s="39"/>
      <c r="E71" s="39"/>
      <c r="F71" s="39"/>
      <c r="G71" s="39"/>
      <c r="H71" s="39"/>
      <c r="I71" s="39"/>
      <c r="J71" s="39"/>
      <c r="K71" s="39"/>
      <c r="L71" s="39"/>
      <c r="M71" s="39"/>
      <c r="N71" s="39"/>
      <c r="O71" s="39"/>
      <c r="P71" s="493"/>
      <c r="Q71" s="892"/>
      <c r="R71" s="892"/>
      <c r="S71" s="892"/>
      <c r="T71" s="892"/>
      <c r="U71" s="100"/>
      <c r="Y71" s="289" t="s">
        <v>220</v>
      </c>
      <c r="Z71" s="26"/>
      <c r="AA71" s="127"/>
      <c r="AB71" s="128"/>
      <c r="AC71" s="128"/>
      <c r="AD71" s="128"/>
      <c r="AE71" s="128"/>
      <c r="AF71" s="128"/>
      <c r="AG71" s="128"/>
      <c r="AH71" s="128"/>
      <c r="AI71" s="128"/>
      <c r="AJ71" s="128"/>
      <c r="AK71" s="128"/>
      <c r="AL71" s="128"/>
      <c r="AM71" s="128"/>
      <c r="AN71" s="128"/>
      <c r="AO71" s="128"/>
      <c r="AP71" s="858"/>
      <c r="AQ71" s="636">
        <f t="shared" si="45"/>
        <v>6.9484364829923706E-3</v>
      </c>
      <c r="AR71" s="636">
        <f t="shared" si="45"/>
        <v>-6.4312211820811704E-3</v>
      </c>
      <c r="AS71" s="15">
        <f t="shared" si="45"/>
        <v>-8.4237757223208587E-2</v>
      </c>
      <c r="AT71" s="15">
        <f t="shared" si="45"/>
        <v>-0.18262537742693474</v>
      </c>
      <c r="AU71" s="15">
        <f t="shared" si="45"/>
        <v>-0.16337884719418228</v>
      </c>
      <c r="AV71" s="15">
        <f t="shared" si="45"/>
        <v>-0.16604197362611017</v>
      </c>
      <c r="AW71" s="15">
        <f t="shared" si="45"/>
        <v>-0.16366650240017311</v>
      </c>
      <c r="AX71" s="15">
        <f t="shared" si="45"/>
        <v>-0.13198282632434444</v>
      </c>
      <c r="AY71" s="15">
        <f t="shared" si="46"/>
        <v>-0.14317251602119618</v>
      </c>
      <c r="AZ71" s="15">
        <f t="shared" si="46"/>
        <v>-0.16960921331078049</v>
      </c>
      <c r="BA71" s="15">
        <f t="shared" si="45"/>
        <v>-0.17718054118997473</v>
      </c>
      <c r="BB71" s="15">
        <f t="shared" ref="BB71:BC71" si="51">BB47/$AP47-1</f>
        <v>-0.16613934204905889</v>
      </c>
      <c r="BC71" s="15">
        <f t="shared" si="51"/>
        <v>-0.17592223727852174</v>
      </c>
      <c r="BD71" s="15">
        <f t="shared" si="45"/>
        <v>-1</v>
      </c>
      <c r="BE71" s="15">
        <f t="shared" si="45"/>
        <v>-1</v>
      </c>
      <c r="BF71" s="22"/>
      <c r="BG71" s="22"/>
    </row>
    <row r="72" spans="1:59" s="23" customFormat="1">
      <c r="A72" s="100"/>
      <c r="B72" s="39"/>
      <c r="C72" s="39"/>
      <c r="D72" s="39"/>
      <c r="E72" s="39"/>
      <c r="F72" s="39"/>
      <c r="G72" s="39"/>
      <c r="H72" s="39"/>
      <c r="I72" s="39"/>
      <c r="J72" s="39"/>
      <c r="K72" s="39"/>
      <c r="L72" s="39"/>
      <c r="M72" s="39"/>
      <c r="N72" s="39"/>
      <c r="O72" s="39"/>
      <c r="P72" s="493"/>
      <c r="Q72" s="892"/>
      <c r="R72" s="892"/>
      <c r="S72" s="892"/>
      <c r="T72" s="892"/>
      <c r="U72" s="100"/>
      <c r="Y72" s="289" t="s">
        <v>221</v>
      </c>
      <c r="Z72" s="26"/>
      <c r="AA72" s="127"/>
      <c r="AB72" s="128"/>
      <c r="AC72" s="128"/>
      <c r="AD72" s="128"/>
      <c r="AE72" s="128"/>
      <c r="AF72" s="128"/>
      <c r="AG72" s="128"/>
      <c r="AH72" s="128"/>
      <c r="AI72" s="128"/>
      <c r="AJ72" s="128"/>
      <c r="AK72" s="128"/>
      <c r="AL72" s="128"/>
      <c r="AM72" s="128"/>
      <c r="AN72" s="128"/>
      <c r="AO72" s="128"/>
      <c r="AP72" s="858"/>
      <c r="AQ72" s="15">
        <f t="shared" si="45"/>
        <v>-5.5192743274732115E-2</v>
      </c>
      <c r="AR72" s="15">
        <f t="shared" si="45"/>
        <v>-3.7034218214838877E-2</v>
      </c>
      <c r="AS72" s="636">
        <f t="shared" si="45"/>
        <v>6.2972128462315258E-3</v>
      </c>
      <c r="AT72" s="15">
        <f t="shared" si="45"/>
        <v>-0.10932146831170175</v>
      </c>
      <c r="AU72" s="15">
        <f t="shared" si="45"/>
        <v>-9.3000948024630659E-2</v>
      </c>
      <c r="AV72" s="15">
        <f t="shared" si="45"/>
        <v>-0.11460453784734681</v>
      </c>
      <c r="AW72" s="15">
        <f t="shared" si="45"/>
        <v>-5.7721853308664306E-2</v>
      </c>
      <c r="AX72" s="15">
        <f t="shared" si="45"/>
        <v>-7.2308573961276323E-2</v>
      </c>
      <c r="AY72" s="15">
        <f t="shared" si="46"/>
        <v>-9.9579496963022263E-2</v>
      </c>
      <c r="AZ72" s="15">
        <f t="shared" si="46"/>
        <v>-8.4622467924638123E-2</v>
      </c>
      <c r="BA72" s="15">
        <f t="shared" si="45"/>
        <v>-7.82853185647443E-2</v>
      </c>
      <c r="BB72" s="15">
        <f t="shared" ref="BB72:BC72" si="52">BB48/$AP48-1</f>
        <v>-8.7504143202344675E-2</v>
      </c>
      <c r="BC72" s="15">
        <f t="shared" si="52"/>
        <v>-7.8611847494819975E-2</v>
      </c>
      <c r="BD72" s="15">
        <f t="shared" si="45"/>
        <v>-1</v>
      </c>
      <c r="BE72" s="15">
        <f t="shared" si="45"/>
        <v>-1</v>
      </c>
      <c r="BF72" s="22"/>
      <c r="BG72" s="22"/>
    </row>
    <row r="73" spans="1:59" s="23" customFormat="1" ht="19.5" thickBot="1">
      <c r="A73" s="100"/>
      <c r="B73" s="39"/>
      <c r="C73" s="39"/>
      <c r="D73" s="39"/>
      <c r="E73" s="39"/>
      <c r="F73" s="39"/>
      <c r="G73" s="39"/>
      <c r="H73" s="39"/>
      <c r="I73" s="39"/>
      <c r="J73" s="39"/>
      <c r="K73" s="39"/>
      <c r="L73" s="39"/>
      <c r="M73" s="39"/>
      <c r="N73" s="39"/>
      <c r="O73" s="39"/>
      <c r="P73" s="493"/>
      <c r="Q73" s="892"/>
      <c r="R73" s="892"/>
      <c r="S73" s="892"/>
      <c r="T73" s="892"/>
      <c r="U73" s="100"/>
      <c r="Y73" s="290" t="s">
        <v>222</v>
      </c>
      <c r="Z73" s="27"/>
      <c r="AA73" s="129"/>
      <c r="AB73" s="130"/>
      <c r="AC73" s="130"/>
      <c r="AD73" s="130"/>
      <c r="AE73" s="130"/>
      <c r="AF73" s="130"/>
      <c r="AG73" s="130"/>
      <c r="AH73" s="130"/>
      <c r="AI73" s="130"/>
      <c r="AJ73" s="130"/>
      <c r="AK73" s="130"/>
      <c r="AL73" s="130"/>
      <c r="AM73" s="130"/>
      <c r="AN73" s="130"/>
      <c r="AO73" s="130"/>
      <c r="AP73" s="859"/>
      <c r="AQ73" s="16">
        <f t="shared" si="45"/>
        <v>-1.4269049273689993E-2</v>
      </c>
      <c r="AR73" s="16">
        <f t="shared" si="45"/>
        <v>-1.1753546754888933E-2</v>
      </c>
      <c r="AS73" s="16">
        <f t="shared" si="45"/>
        <v>-0.10549738563826105</v>
      </c>
      <c r="AT73" s="16">
        <f t="shared" si="45"/>
        <v>-0.18278835536951432</v>
      </c>
      <c r="AU73" s="16">
        <f t="shared" si="45"/>
        <v>-0.20568149364962063</v>
      </c>
      <c r="AV73" s="16">
        <f t="shared" si="45"/>
        <v>-0.23171167932575543</v>
      </c>
      <c r="AW73" s="16">
        <f t="shared" si="45"/>
        <v>-0.22908584718840674</v>
      </c>
      <c r="AX73" s="16">
        <f t="shared" si="45"/>
        <v>-0.22730693021318216</v>
      </c>
      <c r="AY73" s="16">
        <f t="shared" si="46"/>
        <v>-0.2502678224168593</v>
      </c>
      <c r="AZ73" s="16">
        <f t="shared" si="46"/>
        <v>-0.28232876410387242</v>
      </c>
      <c r="BA73" s="16">
        <f t="shared" si="45"/>
        <v>-0.29871369361166633</v>
      </c>
      <c r="BB73" s="16">
        <f t="shared" ref="BB73:BC73" si="53">BB49/$AP49-1</f>
        <v>-0.32377442429957282</v>
      </c>
      <c r="BC73" s="16">
        <f t="shared" si="53"/>
        <v>-0.31631558013051575</v>
      </c>
      <c r="BD73" s="16">
        <f t="shared" si="45"/>
        <v>-1</v>
      </c>
      <c r="BE73" s="16">
        <f t="shared" si="45"/>
        <v>-1</v>
      </c>
      <c r="BF73" s="24"/>
      <c r="BG73" s="24"/>
    </row>
    <row r="74" spans="1:59" s="23" customFormat="1" ht="15" thickTop="1">
      <c r="A74" s="100"/>
      <c r="B74" s="39"/>
      <c r="C74" s="39"/>
      <c r="D74" s="39"/>
      <c r="E74" s="39"/>
      <c r="F74" s="39"/>
      <c r="G74" s="39"/>
      <c r="H74" s="39"/>
      <c r="I74" s="39"/>
      <c r="J74" s="39"/>
      <c r="K74" s="39"/>
      <c r="L74" s="39"/>
      <c r="M74" s="39"/>
      <c r="N74" s="39"/>
      <c r="O74" s="39"/>
      <c r="P74" s="493"/>
      <c r="Q74" s="892"/>
      <c r="R74" s="892"/>
      <c r="S74" s="892"/>
      <c r="T74" s="892"/>
      <c r="U74" s="100"/>
      <c r="Y74" s="291" t="s">
        <v>223</v>
      </c>
      <c r="Z74" s="28"/>
      <c r="AA74" s="131"/>
      <c r="AB74" s="132"/>
      <c r="AC74" s="132"/>
      <c r="AD74" s="132"/>
      <c r="AE74" s="132"/>
      <c r="AF74" s="132"/>
      <c r="AG74" s="132"/>
      <c r="AH74" s="132"/>
      <c r="AI74" s="132"/>
      <c r="AJ74" s="132"/>
      <c r="AK74" s="132"/>
      <c r="AL74" s="132"/>
      <c r="AM74" s="132"/>
      <c r="AN74" s="132"/>
      <c r="AO74" s="132"/>
      <c r="AP74" s="860"/>
      <c r="AQ74" s="17">
        <f t="shared" si="45"/>
        <v>-1.795371893298936E-2</v>
      </c>
      <c r="AR74" s="17">
        <f t="shared" si="45"/>
        <v>9.5698496617000472E-3</v>
      </c>
      <c r="AS74" s="17">
        <f t="shared" si="45"/>
        <v>-4.5272663598751706E-2</v>
      </c>
      <c r="AT74" s="17">
        <f t="shared" si="45"/>
        <v>-9.8989856446968338E-2</v>
      </c>
      <c r="AU74" s="17">
        <f t="shared" si="45"/>
        <v>-5.9249224648578069E-2</v>
      </c>
      <c r="AV74" s="17">
        <f t="shared" si="45"/>
        <v>-2.0590488775894866E-2</v>
      </c>
      <c r="AW74" s="17">
        <f t="shared" si="45"/>
        <v>1.1323048587665419E-2</v>
      </c>
      <c r="AX74" s="17">
        <f t="shared" si="45"/>
        <v>1.8454661628237279E-2</v>
      </c>
      <c r="AY74" s="17">
        <f t="shared" si="46"/>
        <v>-2.0416861979776324E-2</v>
      </c>
      <c r="AZ74" s="17">
        <f>AZ50/$AP50-1</f>
        <v>-5.1687158985261439E-2</v>
      </c>
      <c r="BA74" s="17">
        <f t="shared" si="45"/>
        <v>-6.5904437809998884E-2</v>
      </c>
      <c r="BB74" s="17">
        <f t="shared" ref="BB74:BC74" si="54">BB50/$AP50-1</f>
        <v>-8.0439134647111277E-2</v>
      </c>
      <c r="BC74" s="17">
        <f t="shared" si="54"/>
        <v>-0.11928049086798975</v>
      </c>
      <c r="BD74" s="17">
        <f t="shared" si="45"/>
        <v>-1</v>
      </c>
      <c r="BE74" s="17">
        <f t="shared" si="45"/>
        <v>-1</v>
      </c>
      <c r="BF74" s="25"/>
      <c r="BG74" s="25"/>
    </row>
    <row r="75" spans="1:59" s="23" customFormat="1">
      <c r="A75" s="100"/>
      <c r="B75" s="39"/>
      <c r="C75" s="39"/>
      <c r="D75" s="39"/>
      <c r="E75" s="39"/>
      <c r="F75" s="39"/>
      <c r="G75" s="39"/>
      <c r="H75" s="39"/>
      <c r="I75" s="39"/>
      <c r="J75" s="39"/>
      <c r="K75" s="39"/>
      <c r="L75" s="39"/>
      <c r="M75" s="39"/>
      <c r="N75" s="39"/>
      <c r="O75" s="39"/>
      <c r="P75" s="493"/>
      <c r="Q75" s="892"/>
      <c r="R75" s="892"/>
      <c r="S75" s="892"/>
      <c r="T75" s="892"/>
      <c r="U75" s="100"/>
      <c r="Y75" s="39"/>
      <c r="Z75" s="1"/>
      <c r="AA75" s="493"/>
      <c r="AB75" s="494"/>
      <c r="AC75" s="494"/>
      <c r="AD75" s="494"/>
      <c r="AE75" s="494"/>
      <c r="AF75" s="494"/>
      <c r="AG75" s="494"/>
      <c r="AH75" s="494"/>
      <c r="AI75" s="494"/>
      <c r="AJ75" s="494"/>
      <c r="AK75" s="494"/>
      <c r="AL75" s="494"/>
      <c r="AM75" s="494"/>
      <c r="AN75" s="494"/>
      <c r="AO75" s="494"/>
      <c r="AP75" s="43"/>
      <c r="AQ75" s="43"/>
      <c r="AR75" s="43"/>
      <c r="AS75" s="43"/>
      <c r="AT75" s="43"/>
      <c r="AU75" s="43"/>
      <c r="AV75" s="43"/>
      <c r="AW75" s="43"/>
      <c r="AX75" s="43"/>
      <c r="AY75" s="43"/>
      <c r="AZ75" s="43"/>
      <c r="BA75" s="43"/>
      <c r="BB75" s="43"/>
      <c r="BC75" s="43"/>
      <c r="BD75" s="43"/>
      <c r="BE75" s="43"/>
      <c r="BF75" s="41"/>
      <c r="BG75" s="41"/>
    </row>
    <row r="76" spans="1:59">
      <c r="A76" s="100"/>
      <c r="B76" s="39"/>
      <c r="C76" s="39"/>
      <c r="D76" s="39"/>
      <c r="E76" s="39"/>
      <c r="F76" s="39"/>
      <c r="G76" s="39"/>
      <c r="H76" s="39"/>
      <c r="I76" s="39"/>
      <c r="J76" s="39"/>
      <c r="K76" s="39"/>
      <c r="L76" s="39"/>
      <c r="M76" s="39"/>
      <c r="N76" s="39"/>
      <c r="O76" s="39"/>
      <c r="Y76" s="361" t="s">
        <v>226</v>
      </c>
    </row>
    <row r="77" spans="1:59">
      <c r="A77" s="100"/>
      <c r="B77" s="39"/>
      <c r="C77" s="39"/>
      <c r="D77" s="39"/>
      <c r="E77" s="39"/>
      <c r="F77" s="39"/>
      <c r="G77" s="39"/>
      <c r="H77" s="39"/>
      <c r="I77" s="39"/>
      <c r="J77" s="39"/>
      <c r="K77" s="39"/>
      <c r="L77" s="39"/>
      <c r="M77" s="39"/>
      <c r="N77" s="39"/>
      <c r="O77" s="39"/>
      <c r="P77" s="544"/>
      <c r="Y77" s="342"/>
      <c r="Z77" s="74"/>
      <c r="AA77" s="10">
        <v>1990</v>
      </c>
      <c r="AB77" s="10">
        <f t="shared" ref="AB77:BE77" si="55">AA77+1</f>
        <v>1991</v>
      </c>
      <c r="AC77" s="10">
        <f t="shared" si="55"/>
        <v>1992</v>
      </c>
      <c r="AD77" s="10">
        <f t="shared" si="55"/>
        <v>1993</v>
      </c>
      <c r="AE77" s="10">
        <f t="shared" si="55"/>
        <v>1994</v>
      </c>
      <c r="AF77" s="10">
        <f t="shared" si="55"/>
        <v>1995</v>
      </c>
      <c r="AG77" s="10">
        <f t="shared" si="55"/>
        <v>1996</v>
      </c>
      <c r="AH77" s="10">
        <f t="shared" si="55"/>
        <v>1997</v>
      </c>
      <c r="AI77" s="10">
        <f t="shared" si="55"/>
        <v>1998</v>
      </c>
      <c r="AJ77" s="10">
        <f t="shared" si="55"/>
        <v>1999</v>
      </c>
      <c r="AK77" s="10">
        <f t="shared" si="55"/>
        <v>2000</v>
      </c>
      <c r="AL77" s="10">
        <f t="shared" si="55"/>
        <v>2001</v>
      </c>
      <c r="AM77" s="10">
        <f t="shared" si="55"/>
        <v>2002</v>
      </c>
      <c r="AN77" s="10">
        <f t="shared" si="55"/>
        <v>2003</v>
      </c>
      <c r="AO77" s="10">
        <f t="shared" si="55"/>
        <v>2004</v>
      </c>
      <c r="AP77" s="10">
        <f t="shared" si="55"/>
        <v>2005</v>
      </c>
      <c r="AQ77" s="10">
        <f t="shared" si="55"/>
        <v>2006</v>
      </c>
      <c r="AR77" s="10">
        <f t="shared" si="55"/>
        <v>2007</v>
      </c>
      <c r="AS77" s="10">
        <f t="shared" si="55"/>
        <v>2008</v>
      </c>
      <c r="AT77" s="10">
        <f t="shared" si="55"/>
        <v>2009</v>
      </c>
      <c r="AU77" s="10">
        <f t="shared" si="55"/>
        <v>2010</v>
      </c>
      <c r="AV77" s="10">
        <f t="shared" si="55"/>
        <v>2011</v>
      </c>
      <c r="AW77" s="10">
        <f t="shared" si="55"/>
        <v>2012</v>
      </c>
      <c r="AX77" s="10">
        <f t="shared" si="55"/>
        <v>2013</v>
      </c>
      <c r="AY77" s="10">
        <f t="shared" si="55"/>
        <v>2014</v>
      </c>
      <c r="AZ77" s="10">
        <f t="shared" si="55"/>
        <v>2015</v>
      </c>
      <c r="BA77" s="10">
        <f t="shared" si="55"/>
        <v>2016</v>
      </c>
      <c r="BB77" s="10">
        <f t="shared" si="55"/>
        <v>2017</v>
      </c>
      <c r="BC77" s="10">
        <f t="shared" si="55"/>
        <v>2018</v>
      </c>
      <c r="BD77" s="10">
        <f t="shared" si="55"/>
        <v>2019</v>
      </c>
      <c r="BE77" s="10">
        <f t="shared" si="55"/>
        <v>2020</v>
      </c>
      <c r="BF77" s="10" t="s">
        <v>213</v>
      </c>
      <c r="BG77" s="10" t="s">
        <v>1</v>
      </c>
    </row>
    <row r="78" spans="1:59">
      <c r="A78" s="100"/>
      <c r="B78" s="39"/>
      <c r="C78" s="39"/>
      <c r="D78" s="39"/>
      <c r="E78" s="39"/>
      <c r="F78" s="39"/>
      <c r="G78" s="39"/>
      <c r="H78" s="39"/>
      <c r="I78" s="39"/>
      <c r="J78" s="39"/>
      <c r="K78" s="39"/>
      <c r="L78" s="39"/>
      <c r="M78" s="39"/>
      <c r="N78" s="39"/>
      <c r="O78" s="39"/>
      <c r="P78" s="493"/>
      <c r="Y78" s="289" t="s">
        <v>215</v>
      </c>
      <c r="Z78" s="26"/>
      <c r="AA78" s="127"/>
      <c r="AB78" s="128"/>
      <c r="AC78" s="128"/>
      <c r="AD78" s="128"/>
      <c r="AE78" s="128"/>
      <c r="AF78" s="128"/>
      <c r="AG78" s="128"/>
      <c r="AH78" s="128"/>
      <c r="AI78" s="128"/>
      <c r="AJ78" s="128"/>
      <c r="AK78" s="128"/>
      <c r="AL78" s="128"/>
      <c r="AM78" s="128"/>
      <c r="AN78" s="128"/>
      <c r="AO78" s="128"/>
      <c r="AP78" s="128"/>
      <c r="AQ78" s="128"/>
      <c r="AR78" s="128"/>
      <c r="AS78" s="128"/>
      <c r="AT78" s="128"/>
      <c r="AU78" s="128"/>
      <c r="AV78" s="128"/>
      <c r="AW78" s="128"/>
      <c r="AX78" s="858"/>
      <c r="AY78" s="15">
        <f t="shared" ref="AY78:BA78" si="56">AY42/$AX42-1</f>
        <v>-5.0509877538831072E-2</v>
      </c>
      <c r="AZ78" s="15">
        <f t="shared" si="56"/>
        <v>-9.8513832758406306E-2</v>
      </c>
      <c r="BA78" s="15">
        <f t="shared" si="56"/>
        <v>-3.6726724176107339E-2</v>
      </c>
      <c r="BB78" s="15">
        <f t="shared" ref="BB78:BC78" si="57">BB42/$AX42-1</f>
        <v>-6.1425832397884905E-2</v>
      </c>
      <c r="BC78" s="15">
        <f t="shared" si="57"/>
        <v>-0.13128126651813921</v>
      </c>
      <c r="BD78" s="15">
        <f t="shared" ref="BD78:BE78" si="58">BD42/$AX42-1</f>
        <v>-1</v>
      </c>
      <c r="BE78" s="15">
        <f t="shared" si="58"/>
        <v>-1</v>
      </c>
      <c r="BF78" s="22"/>
      <c r="BG78" s="22"/>
    </row>
    <row r="79" spans="1:59" s="23" customFormat="1">
      <c r="A79" s="100"/>
      <c r="B79" s="39"/>
      <c r="C79" s="39"/>
      <c r="D79" s="39"/>
      <c r="E79" s="39"/>
      <c r="F79" s="39"/>
      <c r="G79" s="39"/>
      <c r="H79" s="39"/>
      <c r="I79" s="39"/>
      <c r="J79" s="39"/>
      <c r="K79" s="39"/>
      <c r="L79" s="39"/>
      <c r="M79" s="39"/>
      <c r="N79" s="39"/>
      <c r="O79" s="39"/>
      <c r="P79" s="493"/>
      <c r="Q79" s="892"/>
      <c r="R79" s="892"/>
      <c r="S79" s="892"/>
      <c r="T79" s="892"/>
      <c r="U79" s="100"/>
      <c r="Y79" s="289" t="s">
        <v>216</v>
      </c>
      <c r="Z79" s="26"/>
      <c r="AA79" s="127"/>
      <c r="AB79" s="128"/>
      <c r="AC79" s="128"/>
      <c r="AD79" s="128"/>
      <c r="AE79" s="128"/>
      <c r="AF79" s="128"/>
      <c r="AG79" s="128"/>
      <c r="AH79" s="128"/>
      <c r="AI79" s="128"/>
      <c r="AJ79" s="128"/>
      <c r="AK79" s="128"/>
      <c r="AL79" s="128"/>
      <c r="AM79" s="128"/>
      <c r="AN79" s="128"/>
      <c r="AO79" s="128"/>
      <c r="AP79" s="128"/>
      <c r="AQ79" s="128"/>
      <c r="AR79" s="128"/>
      <c r="AS79" s="128"/>
      <c r="AT79" s="128"/>
      <c r="AU79" s="128"/>
      <c r="AV79" s="128"/>
      <c r="AW79" s="128"/>
      <c r="AX79" s="858"/>
      <c r="AY79" s="15">
        <f t="shared" ref="AY79:AZ85" si="59">AY43/$AX43-1</f>
        <v>-2.8064627660757346E-2</v>
      </c>
      <c r="AZ79" s="15">
        <f t="shared" si="59"/>
        <v>-5.3715923908043361E-2</v>
      </c>
      <c r="BA79" s="15">
        <f t="shared" ref="BA79:BB86" si="60">BA43/$AX43-1</f>
        <v>-9.7670178026816212E-2</v>
      </c>
      <c r="BB79" s="15">
        <f t="shared" si="60"/>
        <v>-0.11756253423426433</v>
      </c>
      <c r="BC79" s="15">
        <f t="shared" ref="BC79:BE79" si="61">BC43/$AX43-1</f>
        <v>-0.13834394388039184</v>
      </c>
      <c r="BD79" s="15">
        <f t="shared" si="61"/>
        <v>-1</v>
      </c>
      <c r="BE79" s="15">
        <f t="shared" si="61"/>
        <v>-1</v>
      </c>
      <c r="BF79" s="22"/>
      <c r="BG79" s="22"/>
    </row>
    <row r="80" spans="1:59" s="23" customFormat="1">
      <c r="A80" s="100"/>
      <c r="B80" s="39"/>
      <c r="C80" s="39"/>
      <c r="D80" s="39"/>
      <c r="E80" s="39"/>
      <c r="F80" s="39"/>
      <c r="G80" s="39"/>
      <c r="H80" s="39"/>
      <c r="I80" s="39"/>
      <c r="J80" s="39"/>
      <c r="K80" s="39"/>
      <c r="L80" s="39"/>
      <c r="M80" s="39"/>
      <c r="N80" s="39"/>
      <c r="O80" s="39"/>
      <c r="P80" s="493"/>
      <c r="Q80" s="892"/>
      <c r="R80" s="892"/>
      <c r="S80" s="892"/>
      <c r="T80" s="892"/>
      <c r="U80" s="100"/>
      <c r="Y80" s="289" t="s">
        <v>217</v>
      </c>
      <c r="Z80" s="26"/>
      <c r="AA80" s="127"/>
      <c r="AB80" s="128"/>
      <c r="AC80" s="128"/>
      <c r="AD80" s="128"/>
      <c r="AE80" s="128"/>
      <c r="AF80" s="128"/>
      <c r="AG80" s="128"/>
      <c r="AH80" s="128"/>
      <c r="AI80" s="128"/>
      <c r="AJ80" s="128"/>
      <c r="AK80" s="128"/>
      <c r="AL80" s="128"/>
      <c r="AM80" s="128"/>
      <c r="AN80" s="128"/>
      <c r="AO80" s="128"/>
      <c r="AP80" s="128"/>
      <c r="AQ80" s="128"/>
      <c r="AR80" s="128"/>
      <c r="AS80" s="128"/>
      <c r="AT80" s="128"/>
      <c r="AU80" s="128"/>
      <c r="AV80" s="128"/>
      <c r="AW80" s="128"/>
      <c r="AX80" s="858"/>
      <c r="AY80" s="15">
        <f t="shared" si="59"/>
        <v>-2.3132224831053039E-2</v>
      </c>
      <c r="AZ80" s="15">
        <f t="shared" si="59"/>
        <v>-2.9011431896043272E-2</v>
      </c>
      <c r="BA80" s="15">
        <f t="shared" si="60"/>
        <v>-3.7749094646512771E-2</v>
      </c>
      <c r="BB80" s="15">
        <f t="shared" si="60"/>
        <v>-4.509025011612855E-2</v>
      </c>
      <c r="BC80" s="15">
        <f t="shared" ref="BC80:BE80" si="62">BC44/$AX44-1</f>
        <v>-5.6730105171522438E-2</v>
      </c>
      <c r="BD80" s="15">
        <f t="shared" si="62"/>
        <v>-1</v>
      </c>
      <c r="BE80" s="15">
        <f t="shared" si="62"/>
        <v>-1</v>
      </c>
      <c r="BF80" s="22"/>
      <c r="BG80" s="22"/>
    </row>
    <row r="81" spans="1:59" s="23" customFormat="1">
      <c r="A81" s="100"/>
      <c r="B81" s="39"/>
      <c r="C81" s="39"/>
      <c r="D81" s="39"/>
      <c r="E81" s="39"/>
      <c r="F81" s="39"/>
      <c r="G81" s="39"/>
      <c r="H81" s="39"/>
      <c r="I81" s="39"/>
      <c r="J81" s="39"/>
      <c r="K81" s="39"/>
      <c r="L81" s="39"/>
      <c r="M81" s="39"/>
      <c r="N81" s="39"/>
      <c r="O81" s="39"/>
      <c r="P81" s="493"/>
      <c r="Q81" s="892"/>
      <c r="R81" s="892"/>
      <c r="S81" s="892"/>
      <c r="T81" s="892"/>
      <c r="U81" s="100"/>
      <c r="Y81" s="289" t="s">
        <v>218</v>
      </c>
      <c r="Z81" s="26"/>
      <c r="AA81" s="127"/>
      <c r="AB81" s="128"/>
      <c r="AC81" s="128"/>
      <c r="AD81" s="128"/>
      <c r="AE81" s="128"/>
      <c r="AF81" s="128"/>
      <c r="AG81" s="128"/>
      <c r="AH81" s="128"/>
      <c r="AI81" s="128"/>
      <c r="AJ81" s="128"/>
      <c r="AK81" s="128"/>
      <c r="AL81" s="128"/>
      <c r="AM81" s="128"/>
      <c r="AN81" s="128"/>
      <c r="AO81" s="128"/>
      <c r="AP81" s="128"/>
      <c r="AQ81" s="128"/>
      <c r="AR81" s="128"/>
      <c r="AS81" s="128"/>
      <c r="AT81" s="128"/>
      <c r="AU81" s="128"/>
      <c r="AV81" s="128"/>
      <c r="AW81" s="128"/>
      <c r="AX81" s="858"/>
      <c r="AY81" s="15">
        <f t="shared" si="59"/>
        <v>-5.4040258974144439E-2</v>
      </c>
      <c r="AZ81" s="15">
        <f t="shared" si="59"/>
        <v>-7.0270899473093063E-2</v>
      </c>
      <c r="BA81" s="15">
        <f t="shared" si="60"/>
        <v>-0.4041663208601981</v>
      </c>
      <c r="BB81" s="15">
        <f t="shared" si="60"/>
        <v>-0.41789226727731743</v>
      </c>
      <c r="BC81" s="15">
        <f t="shared" ref="BC81:BE81" si="63">BC45/$AX45-1</f>
        <v>-0.38795963921301746</v>
      </c>
      <c r="BD81" s="15">
        <f t="shared" si="63"/>
        <v>-1</v>
      </c>
      <c r="BE81" s="15">
        <f t="shared" si="63"/>
        <v>-1</v>
      </c>
      <c r="BF81" s="22"/>
      <c r="BG81" s="22"/>
    </row>
    <row r="82" spans="1:59" s="23" customFormat="1">
      <c r="A82" s="100"/>
      <c r="B82" s="39"/>
      <c r="C82" s="39"/>
      <c r="D82" s="39"/>
      <c r="E82" s="39"/>
      <c r="F82" s="39"/>
      <c r="G82" s="39"/>
      <c r="H82" s="39"/>
      <c r="I82" s="39"/>
      <c r="J82" s="39"/>
      <c r="K82" s="39"/>
      <c r="L82" s="39"/>
      <c r="M82" s="39"/>
      <c r="N82" s="39"/>
      <c r="O82" s="39"/>
      <c r="P82" s="493"/>
      <c r="Q82" s="892"/>
      <c r="R82" s="892"/>
      <c r="S82" s="892"/>
      <c r="T82" s="892"/>
      <c r="U82" s="100"/>
      <c r="Y82" s="289" t="s">
        <v>219</v>
      </c>
      <c r="Z82" s="26"/>
      <c r="AA82" s="127"/>
      <c r="AB82" s="128"/>
      <c r="AC82" s="128"/>
      <c r="AD82" s="128"/>
      <c r="AE82" s="128"/>
      <c r="AF82" s="128"/>
      <c r="AG82" s="128"/>
      <c r="AH82" s="128"/>
      <c r="AI82" s="128"/>
      <c r="AJ82" s="128"/>
      <c r="AK82" s="128"/>
      <c r="AL82" s="128"/>
      <c r="AM82" s="128"/>
      <c r="AN82" s="128"/>
      <c r="AO82" s="128"/>
      <c r="AP82" s="128"/>
      <c r="AQ82" s="128"/>
      <c r="AR82" s="128"/>
      <c r="AS82" s="128"/>
      <c r="AT82" s="128"/>
      <c r="AU82" s="128"/>
      <c r="AV82" s="128"/>
      <c r="AW82" s="128"/>
      <c r="AX82" s="858"/>
      <c r="AY82" s="15">
        <f t="shared" si="59"/>
        <v>-3.8221927591304827E-2</v>
      </c>
      <c r="AZ82" s="15">
        <f t="shared" si="59"/>
        <v>-8.1665069668386159E-2</v>
      </c>
      <c r="BA82" s="15">
        <f t="shared" si="60"/>
        <v>-7.6326439793962253E-2</v>
      </c>
      <c r="BB82" s="15">
        <f t="shared" si="60"/>
        <v>-1.7573101003251712E-2</v>
      </c>
      <c r="BC82" s="15">
        <f t="shared" ref="BC82:BE82" si="64">BC46/$AX46-1</f>
        <v>-0.13371067736433806</v>
      </c>
      <c r="BD82" s="15">
        <f t="shared" si="64"/>
        <v>-1</v>
      </c>
      <c r="BE82" s="15">
        <f t="shared" si="64"/>
        <v>-1</v>
      </c>
      <c r="BF82" s="22"/>
      <c r="BG82" s="22"/>
    </row>
    <row r="83" spans="1:59" s="23" customFormat="1">
      <c r="A83" s="100"/>
      <c r="B83" s="39"/>
      <c r="C83" s="39"/>
      <c r="D83" s="39"/>
      <c r="E83" s="39"/>
      <c r="F83" s="39"/>
      <c r="G83" s="39"/>
      <c r="H83" s="39"/>
      <c r="I83" s="39"/>
      <c r="J83" s="39"/>
      <c r="K83" s="39"/>
      <c r="L83" s="39"/>
      <c r="M83" s="39"/>
      <c r="N83" s="39"/>
      <c r="O83" s="39"/>
      <c r="P83" s="493"/>
      <c r="Q83" s="892"/>
      <c r="R83" s="892"/>
      <c r="S83" s="892"/>
      <c r="T83" s="892"/>
      <c r="U83" s="100"/>
      <c r="Y83" s="289" t="s">
        <v>220</v>
      </c>
      <c r="Z83" s="26"/>
      <c r="AA83" s="127"/>
      <c r="AB83" s="128"/>
      <c r="AC83" s="128"/>
      <c r="AD83" s="128"/>
      <c r="AE83" s="128"/>
      <c r="AF83" s="128"/>
      <c r="AG83" s="128"/>
      <c r="AH83" s="128"/>
      <c r="AI83" s="128"/>
      <c r="AJ83" s="128"/>
      <c r="AK83" s="128"/>
      <c r="AL83" s="128"/>
      <c r="AM83" s="128"/>
      <c r="AN83" s="128"/>
      <c r="AO83" s="128"/>
      <c r="AP83" s="128"/>
      <c r="AQ83" s="128"/>
      <c r="AR83" s="128"/>
      <c r="AS83" s="128"/>
      <c r="AT83" s="128"/>
      <c r="AU83" s="128"/>
      <c r="AV83" s="128"/>
      <c r="AW83" s="128"/>
      <c r="AX83" s="858"/>
      <c r="AY83" s="15">
        <f t="shared" si="59"/>
        <v>-1.2891092522361758E-2</v>
      </c>
      <c r="AZ83" s="15">
        <f t="shared" si="59"/>
        <v>-4.3347514458850656E-2</v>
      </c>
      <c r="BA83" s="15">
        <f t="shared" si="60"/>
        <v>-5.2070069851543055E-2</v>
      </c>
      <c r="BB83" s="15">
        <f t="shared" si="60"/>
        <v>-3.935004601357972E-2</v>
      </c>
      <c r="BC83" s="15">
        <f t="shared" ref="BC83:BE83" si="65">BC47/$AX47-1</f>
        <v>-5.0620439648808024E-2</v>
      </c>
      <c r="BD83" s="15">
        <f t="shared" si="65"/>
        <v>-1</v>
      </c>
      <c r="BE83" s="15">
        <f t="shared" si="65"/>
        <v>-1</v>
      </c>
      <c r="BF83" s="22"/>
      <c r="BG83" s="22"/>
    </row>
    <row r="84" spans="1:59" s="23" customFormat="1">
      <c r="A84" s="100"/>
      <c r="B84" s="39"/>
      <c r="C84" s="39"/>
      <c r="D84" s="39"/>
      <c r="E84" s="39"/>
      <c r="F84" s="39"/>
      <c r="G84" s="39"/>
      <c r="H84" s="39"/>
      <c r="I84" s="39"/>
      <c r="J84" s="39"/>
      <c r="K84" s="39"/>
      <c r="L84" s="39"/>
      <c r="M84" s="39"/>
      <c r="N84" s="39"/>
      <c r="O84" s="39"/>
      <c r="P84" s="493"/>
      <c r="Q84" s="892"/>
      <c r="R84" s="892"/>
      <c r="S84" s="892"/>
      <c r="T84" s="892"/>
      <c r="U84" s="100"/>
      <c r="Y84" s="289" t="s">
        <v>221</v>
      </c>
      <c r="Z84" s="26"/>
      <c r="AA84" s="127"/>
      <c r="AB84" s="128"/>
      <c r="AC84" s="128"/>
      <c r="AD84" s="128"/>
      <c r="AE84" s="128"/>
      <c r="AF84" s="128"/>
      <c r="AG84" s="128"/>
      <c r="AH84" s="128"/>
      <c r="AI84" s="128"/>
      <c r="AJ84" s="128"/>
      <c r="AK84" s="128"/>
      <c r="AL84" s="128"/>
      <c r="AM84" s="128"/>
      <c r="AN84" s="128"/>
      <c r="AO84" s="128"/>
      <c r="AP84" s="128"/>
      <c r="AQ84" s="128"/>
      <c r="AR84" s="128"/>
      <c r="AS84" s="128"/>
      <c r="AT84" s="128"/>
      <c r="AU84" s="128"/>
      <c r="AV84" s="128"/>
      <c r="AW84" s="128"/>
      <c r="AX84" s="858"/>
      <c r="AY84" s="15">
        <f t="shared" si="59"/>
        <v>-2.9396545269577135E-2</v>
      </c>
      <c r="AZ84" s="15">
        <f t="shared" si="59"/>
        <v>-1.327369599171857E-2</v>
      </c>
      <c r="BA84" s="15">
        <f t="shared" si="60"/>
        <v>-6.4425998082022762E-3</v>
      </c>
      <c r="BB84" s="15">
        <f t="shared" si="60"/>
        <v>-1.6379982410696714E-2</v>
      </c>
      <c r="BC84" s="636">
        <f t="shared" ref="BC84:BE84" si="66">BC48/$AX48-1</f>
        <v>-6.7945799180864075E-3</v>
      </c>
      <c r="BD84" s="636">
        <f t="shared" si="66"/>
        <v>-1</v>
      </c>
      <c r="BE84" s="636">
        <f t="shared" si="66"/>
        <v>-1</v>
      </c>
      <c r="BF84" s="22"/>
      <c r="BG84" s="22"/>
    </row>
    <row r="85" spans="1:59" s="23" customFormat="1" ht="19.5" thickBot="1">
      <c r="A85" s="100"/>
      <c r="B85" s="39"/>
      <c r="C85" s="39"/>
      <c r="D85" s="39"/>
      <c r="E85" s="39"/>
      <c r="F85" s="39"/>
      <c r="G85" s="39"/>
      <c r="H85" s="39"/>
      <c r="I85" s="39"/>
      <c r="J85" s="39"/>
      <c r="K85" s="39"/>
      <c r="L85" s="39"/>
      <c r="M85" s="39"/>
      <c r="N85" s="39"/>
      <c r="O85" s="39"/>
      <c r="P85" s="493"/>
      <c r="Q85" s="892"/>
      <c r="R85" s="892"/>
      <c r="S85" s="892"/>
      <c r="T85" s="892"/>
      <c r="U85" s="100"/>
      <c r="Y85" s="290" t="s">
        <v>222</v>
      </c>
      <c r="Z85" s="27"/>
      <c r="AA85" s="129"/>
      <c r="AB85" s="130"/>
      <c r="AC85" s="130"/>
      <c r="AD85" s="130"/>
      <c r="AE85" s="130"/>
      <c r="AF85" s="130"/>
      <c r="AG85" s="130"/>
      <c r="AH85" s="130"/>
      <c r="AI85" s="130"/>
      <c r="AJ85" s="130"/>
      <c r="AK85" s="130"/>
      <c r="AL85" s="130"/>
      <c r="AM85" s="130"/>
      <c r="AN85" s="130"/>
      <c r="AO85" s="130"/>
      <c r="AP85" s="130"/>
      <c r="AQ85" s="130"/>
      <c r="AR85" s="130"/>
      <c r="AS85" s="130"/>
      <c r="AT85" s="130"/>
      <c r="AU85" s="130"/>
      <c r="AV85" s="130"/>
      <c r="AW85" s="130"/>
      <c r="AX85" s="859"/>
      <c r="AY85" s="16">
        <f t="shared" si="59"/>
        <v>-2.9715411075204701E-2</v>
      </c>
      <c r="AZ85" s="16">
        <f t="shared" si="59"/>
        <v>-7.1207878059357355E-2</v>
      </c>
      <c r="BA85" s="16">
        <f t="shared" si="60"/>
        <v>-9.2412843068703676E-2</v>
      </c>
      <c r="BB85" s="16">
        <f t="shared" si="60"/>
        <v>-0.12484581246859838</v>
      </c>
      <c r="BC85" s="16">
        <f t="shared" ref="BC85:BE85" si="67">BC49/$AX49-1</f>
        <v>-0.11519276333342887</v>
      </c>
      <c r="BD85" s="16">
        <f t="shared" si="67"/>
        <v>-1</v>
      </c>
      <c r="BE85" s="16">
        <f t="shared" si="67"/>
        <v>-1</v>
      </c>
      <c r="BF85" s="24"/>
      <c r="BG85" s="24"/>
    </row>
    <row r="86" spans="1:59" s="23" customFormat="1" ht="15" thickTop="1">
      <c r="A86" s="100"/>
      <c r="B86" s="39"/>
      <c r="C86" s="39"/>
      <c r="D86" s="39"/>
      <c r="E86" s="39"/>
      <c r="F86" s="39"/>
      <c r="G86" s="39"/>
      <c r="H86" s="39"/>
      <c r="I86" s="39"/>
      <c r="J86" s="39"/>
      <c r="K86" s="39"/>
      <c r="L86" s="39"/>
      <c r="M86" s="39"/>
      <c r="N86" s="39"/>
      <c r="O86" s="39"/>
      <c r="P86" s="493"/>
      <c r="Q86" s="892"/>
      <c r="R86" s="892"/>
      <c r="S86" s="892"/>
      <c r="T86" s="892"/>
      <c r="U86" s="100"/>
      <c r="Y86" s="291" t="s">
        <v>223</v>
      </c>
      <c r="Z86" s="28"/>
      <c r="AA86" s="131"/>
      <c r="AB86" s="132"/>
      <c r="AC86" s="132"/>
      <c r="AD86" s="132"/>
      <c r="AE86" s="132"/>
      <c r="AF86" s="132"/>
      <c r="AG86" s="132"/>
      <c r="AH86" s="132"/>
      <c r="AI86" s="132"/>
      <c r="AJ86" s="132"/>
      <c r="AK86" s="132"/>
      <c r="AL86" s="132"/>
      <c r="AM86" s="132"/>
      <c r="AN86" s="132"/>
      <c r="AO86" s="132"/>
      <c r="AP86" s="132"/>
      <c r="AQ86" s="132"/>
      <c r="AR86" s="132"/>
      <c r="AS86" s="132"/>
      <c r="AT86" s="132"/>
      <c r="AU86" s="132"/>
      <c r="AV86" s="132"/>
      <c r="AW86" s="132"/>
      <c r="AX86" s="860"/>
      <c r="AY86" s="17">
        <f>AY50/$AX50-1</f>
        <v>-3.8167161556183937E-2</v>
      </c>
      <c r="AZ86" s="17">
        <f>AZ50/$AX50-1</f>
        <v>-6.8870832699965967E-2</v>
      </c>
      <c r="BA86" s="17">
        <f t="shared" si="60"/>
        <v>-8.2830490758782016E-2</v>
      </c>
      <c r="BB86" s="17">
        <f>BB50/$AX50-1</f>
        <v>-9.7101815133570857E-2</v>
      </c>
      <c r="BC86" s="17">
        <f>BC50/$AX50-1</f>
        <v>-0.13523935594346959</v>
      </c>
      <c r="BD86" s="17">
        <f t="shared" ref="BD86:BE86" si="68">BD50/$AX50-1</f>
        <v>-1</v>
      </c>
      <c r="BE86" s="17">
        <f t="shared" si="68"/>
        <v>-1</v>
      </c>
      <c r="BF86" s="25"/>
      <c r="BG86" s="25"/>
    </row>
    <row r="87" spans="1:59" s="23" customFormat="1">
      <c r="A87" s="100"/>
      <c r="B87" s="39"/>
      <c r="C87" s="39"/>
      <c r="D87" s="39"/>
      <c r="E87" s="39"/>
      <c r="F87" s="39"/>
      <c r="G87" s="39"/>
      <c r="H87" s="39"/>
      <c r="I87" s="39"/>
      <c r="J87" s="39"/>
      <c r="K87" s="39"/>
      <c r="L87" s="39"/>
      <c r="M87" s="39"/>
      <c r="N87" s="39"/>
      <c r="O87" s="39"/>
      <c r="P87" s="100"/>
      <c r="Q87" s="892"/>
      <c r="R87" s="892"/>
      <c r="S87" s="892"/>
      <c r="T87" s="892"/>
      <c r="U87" s="100"/>
      <c r="Y87" s="1"/>
      <c r="Z87" s="1"/>
      <c r="AA87" s="1"/>
      <c r="AB87" s="1"/>
      <c r="AC87" s="1"/>
      <c r="AD87" s="1"/>
      <c r="AE87" s="1"/>
      <c r="AF87" s="1"/>
      <c r="AG87" s="1"/>
      <c r="AH87" s="1"/>
      <c r="AI87" s="1"/>
      <c r="AJ87" s="1"/>
      <c r="AK87" s="1"/>
      <c r="AL87" s="1"/>
      <c r="AM87" s="1"/>
      <c r="AN87" s="1"/>
      <c r="AO87" s="1"/>
      <c r="AP87" s="1"/>
      <c r="AQ87" s="1"/>
      <c r="AR87" s="1"/>
      <c r="AS87" s="1"/>
      <c r="AT87" s="1"/>
      <c r="AU87" s="1"/>
      <c r="AV87" s="1"/>
      <c r="AW87" s="1"/>
      <c r="AX87" s="1"/>
      <c r="AY87" s="1"/>
      <c r="AZ87" s="1"/>
      <c r="BA87" s="1"/>
      <c r="BB87" s="1"/>
      <c r="BC87" s="1"/>
      <c r="BD87" s="1"/>
      <c r="BE87" s="1"/>
      <c r="BF87" s="1"/>
      <c r="BG87" s="1"/>
    </row>
    <row r="88" spans="1:59" s="23" customFormat="1">
      <c r="A88" s="100"/>
      <c r="B88" s="39"/>
      <c r="C88" s="39"/>
      <c r="D88" s="39"/>
      <c r="E88" s="39"/>
      <c r="F88" s="39"/>
      <c r="G88" s="39"/>
      <c r="H88" s="39"/>
      <c r="I88" s="39"/>
      <c r="J88" s="39"/>
      <c r="K88" s="39"/>
      <c r="L88" s="39"/>
      <c r="M88" s="39"/>
      <c r="N88" s="39"/>
      <c r="O88" s="39"/>
      <c r="P88" s="100"/>
      <c r="Q88" s="892"/>
      <c r="R88" s="892"/>
      <c r="S88" s="892"/>
      <c r="T88" s="892"/>
      <c r="U88" s="100"/>
      <c r="Y88" s="361" t="s">
        <v>227</v>
      </c>
      <c r="Z88" s="1"/>
      <c r="AA88" s="1"/>
      <c r="AB88" s="1"/>
      <c r="AC88" s="1"/>
      <c r="AD88" s="1"/>
      <c r="AE88" s="1"/>
      <c r="AF88" s="1"/>
      <c r="AG88" s="1"/>
      <c r="AH88" s="1"/>
      <c r="AI88" s="1"/>
      <c r="AJ88" s="1"/>
      <c r="AK88" s="1"/>
      <c r="AL88" s="1"/>
      <c r="AM88" s="1"/>
      <c r="AN88" s="1"/>
      <c r="AO88" s="1"/>
      <c r="AP88" s="1"/>
      <c r="AQ88" s="1"/>
      <c r="AR88" s="1"/>
      <c r="AS88" s="1"/>
      <c r="AT88" s="1"/>
      <c r="AU88" s="1"/>
      <c r="AV88" s="1"/>
      <c r="AW88" s="1"/>
      <c r="AX88" s="1"/>
      <c r="AY88" s="1"/>
      <c r="AZ88" s="1"/>
      <c r="BA88" s="1"/>
      <c r="BB88" s="1"/>
      <c r="BC88" s="1"/>
      <c r="BD88" s="1"/>
      <c r="BE88" s="1"/>
      <c r="BF88" s="1"/>
      <c r="BG88" s="1"/>
    </row>
    <row r="89" spans="1:59">
      <c r="A89" s="100"/>
      <c r="B89" s="39"/>
      <c r="C89" s="39"/>
      <c r="D89" s="39"/>
      <c r="E89" s="39"/>
      <c r="F89" s="39"/>
      <c r="G89" s="39"/>
      <c r="H89" s="39"/>
      <c r="I89" s="39"/>
      <c r="J89" s="39"/>
      <c r="K89" s="39"/>
      <c r="L89" s="39"/>
      <c r="M89" s="39"/>
      <c r="N89" s="39"/>
      <c r="O89" s="39"/>
      <c r="P89" s="544"/>
      <c r="Y89" s="342"/>
      <c r="Z89" s="74"/>
      <c r="AA89" s="10">
        <v>1990</v>
      </c>
      <c r="AB89" s="10">
        <f t="shared" ref="AB89:BE89" si="69">AA89+1</f>
        <v>1991</v>
      </c>
      <c r="AC89" s="10">
        <f t="shared" si="69"/>
        <v>1992</v>
      </c>
      <c r="AD89" s="10">
        <f t="shared" si="69"/>
        <v>1993</v>
      </c>
      <c r="AE89" s="10">
        <f t="shared" si="69"/>
        <v>1994</v>
      </c>
      <c r="AF89" s="10">
        <f t="shared" si="69"/>
        <v>1995</v>
      </c>
      <c r="AG89" s="10">
        <f t="shared" si="69"/>
        <v>1996</v>
      </c>
      <c r="AH89" s="10">
        <f t="shared" si="69"/>
        <v>1997</v>
      </c>
      <c r="AI89" s="10">
        <f t="shared" si="69"/>
        <v>1998</v>
      </c>
      <c r="AJ89" s="10">
        <f t="shared" si="69"/>
        <v>1999</v>
      </c>
      <c r="AK89" s="10">
        <f t="shared" si="69"/>
        <v>2000</v>
      </c>
      <c r="AL89" s="10">
        <f t="shared" si="69"/>
        <v>2001</v>
      </c>
      <c r="AM89" s="10">
        <f t="shared" si="69"/>
        <v>2002</v>
      </c>
      <c r="AN89" s="10">
        <f t="shared" si="69"/>
        <v>2003</v>
      </c>
      <c r="AO89" s="10">
        <f t="shared" si="69"/>
        <v>2004</v>
      </c>
      <c r="AP89" s="10">
        <f t="shared" si="69"/>
        <v>2005</v>
      </c>
      <c r="AQ89" s="10">
        <f t="shared" si="69"/>
        <v>2006</v>
      </c>
      <c r="AR89" s="10">
        <f t="shared" si="69"/>
        <v>2007</v>
      </c>
      <c r="AS89" s="10">
        <f t="shared" si="69"/>
        <v>2008</v>
      </c>
      <c r="AT89" s="10">
        <f t="shared" si="69"/>
        <v>2009</v>
      </c>
      <c r="AU89" s="10">
        <f t="shared" si="69"/>
        <v>2010</v>
      </c>
      <c r="AV89" s="10">
        <f t="shared" si="69"/>
        <v>2011</v>
      </c>
      <c r="AW89" s="10">
        <f t="shared" si="69"/>
        <v>2012</v>
      </c>
      <c r="AX89" s="10">
        <f t="shared" si="69"/>
        <v>2013</v>
      </c>
      <c r="AY89" s="10">
        <f t="shared" si="69"/>
        <v>2014</v>
      </c>
      <c r="AZ89" s="10">
        <f t="shared" si="69"/>
        <v>2015</v>
      </c>
      <c r="BA89" s="10">
        <f t="shared" si="69"/>
        <v>2016</v>
      </c>
      <c r="BB89" s="10">
        <f t="shared" si="69"/>
        <v>2017</v>
      </c>
      <c r="BC89" s="10">
        <f t="shared" si="69"/>
        <v>2018</v>
      </c>
      <c r="BD89" s="10">
        <f t="shared" si="69"/>
        <v>2019</v>
      </c>
      <c r="BE89" s="10">
        <f t="shared" si="69"/>
        <v>2020</v>
      </c>
      <c r="BF89" s="10" t="s">
        <v>213</v>
      </c>
      <c r="BG89" s="10" t="s">
        <v>1</v>
      </c>
    </row>
    <row r="90" spans="1:59">
      <c r="A90" s="100"/>
      <c r="B90" s="39"/>
      <c r="C90" s="39"/>
      <c r="D90" s="39"/>
      <c r="E90" s="39"/>
      <c r="F90" s="39"/>
      <c r="G90" s="39"/>
      <c r="H90" s="39"/>
      <c r="I90" s="39"/>
      <c r="J90" s="39"/>
      <c r="K90" s="39"/>
      <c r="L90" s="39"/>
      <c r="M90" s="39"/>
      <c r="N90" s="39"/>
      <c r="O90" s="39"/>
      <c r="P90" s="493"/>
      <c r="Y90" s="289" t="s">
        <v>215</v>
      </c>
      <c r="Z90" s="26"/>
      <c r="AA90" s="127"/>
      <c r="AB90" s="636">
        <f>AB42/AA42-1</f>
        <v>3.8195969836001264E-3</v>
      </c>
      <c r="AC90" s="15">
        <f t="shared" ref="AC90:BC90" si="70">AC42/AB42-1</f>
        <v>1.5392906789660099E-2</v>
      </c>
      <c r="AD90" s="15">
        <f t="shared" si="70"/>
        <v>-4.6184210093978662E-2</v>
      </c>
      <c r="AE90" s="15">
        <f t="shared" si="70"/>
        <v>0.10035163213988385</v>
      </c>
      <c r="AF90" s="15">
        <f t="shared" si="70"/>
        <v>-3.2521233019166873E-2</v>
      </c>
      <c r="AG90" s="636">
        <f t="shared" si="70"/>
        <v>5.1964109753466214E-3</v>
      </c>
      <c r="AH90" s="15">
        <f t="shared" si="70"/>
        <v>-1.3317765430918116E-2</v>
      </c>
      <c r="AI90" s="15">
        <f t="shared" si="70"/>
        <v>-3.6698724076736799E-2</v>
      </c>
      <c r="AJ90" s="15">
        <f t="shared" si="70"/>
        <v>6.3013395269847505E-2</v>
      </c>
      <c r="AK90" s="15">
        <f t="shared" si="70"/>
        <v>2.3740043537262556E-2</v>
      </c>
      <c r="AL90" s="15">
        <f t="shared" si="70"/>
        <v>-2.4214437128361577E-2</v>
      </c>
      <c r="AM90" s="15">
        <f t="shared" si="70"/>
        <v>6.9925113846734499E-2</v>
      </c>
      <c r="AN90" s="15">
        <f t="shared" si="70"/>
        <v>4.1702630035595822E-2</v>
      </c>
      <c r="AO90" s="15">
        <f t="shared" si="70"/>
        <v>-9.7285465461779408E-3</v>
      </c>
      <c r="AP90" s="15">
        <f t="shared" si="70"/>
        <v>4.9895895486311348E-2</v>
      </c>
      <c r="AQ90" s="15">
        <f t="shared" si="70"/>
        <v>-2.1362690448745614E-2</v>
      </c>
      <c r="AR90" s="15">
        <f t="shared" si="70"/>
        <v>0.12610776655304057</v>
      </c>
      <c r="AS90" s="15">
        <f t="shared" si="70"/>
        <v>-6.5566007254907244E-2</v>
      </c>
      <c r="AT90" s="15">
        <f t="shared" si="70"/>
        <v>-8.9049267267826249E-2</v>
      </c>
      <c r="AU90" s="15">
        <f t="shared" si="70"/>
        <v>6.126748556077799E-2</v>
      </c>
      <c r="AV90" s="15">
        <f t="shared" si="70"/>
        <v>0.13580128461088803</v>
      </c>
      <c r="AW90" s="15">
        <f t="shared" si="70"/>
        <v>9.5012041588889762E-2</v>
      </c>
      <c r="AX90" s="636">
        <f t="shared" si="70"/>
        <v>1.1059819416736616E-4</v>
      </c>
      <c r="AY90" s="15">
        <f t="shared" si="70"/>
        <v>-5.0509877538831072E-2</v>
      </c>
      <c r="AZ90" s="15">
        <f t="shared" si="70"/>
        <v>-5.0557614117295313E-2</v>
      </c>
      <c r="BA90" s="15">
        <f t="shared" si="70"/>
        <v>6.8539164357183546E-2</v>
      </c>
      <c r="BB90" s="15">
        <f t="shared" si="70"/>
        <v>-2.5640811223224591E-2</v>
      </c>
      <c r="BC90" s="15">
        <f t="shared" si="70"/>
        <v>-7.4427185971591481E-2</v>
      </c>
      <c r="BD90" s="15">
        <f t="shared" ref="BD90:BD98" si="71">BD42/BC42-1</f>
        <v>-1</v>
      </c>
      <c r="BE90" s="15" t="e">
        <f t="shared" ref="BE90:BE98" si="72">BE42/BD42-1</f>
        <v>#DIV/0!</v>
      </c>
      <c r="BF90" s="22"/>
      <c r="BG90" s="22"/>
    </row>
    <row r="91" spans="1:59" s="23" customFormat="1">
      <c r="A91" s="100"/>
      <c r="B91" s="39"/>
      <c r="C91" s="39"/>
      <c r="D91" s="39"/>
      <c r="E91" s="39"/>
      <c r="F91" s="39"/>
      <c r="G91" s="39"/>
      <c r="H91" s="39"/>
      <c r="I91" s="39"/>
      <c r="J91" s="39"/>
      <c r="K91" s="39"/>
      <c r="L91" s="39"/>
      <c r="M91" s="39"/>
      <c r="N91" s="39"/>
      <c r="O91" s="39"/>
      <c r="P91" s="493"/>
      <c r="Q91" s="892"/>
      <c r="R91" s="892"/>
      <c r="S91" s="892"/>
      <c r="T91" s="892"/>
      <c r="U91" s="100"/>
      <c r="Y91" s="289" t="s">
        <v>216</v>
      </c>
      <c r="Z91" s="26"/>
      <c r="AA91" s="127"/>
      <c r="AB91" s="636">
        <f t="shared" ref="AB91:BC91" si="73">AB43/AA43-1</f>
        <v>-6.5902935730478562E-3</v>
      </c>
      <c r="AC91" s="15">
        <f t="shared" si="73"/>
        <v>-1.483771643632692E-2</v>
      </c>
      <c r="AD91" s="636">
        <f t="shared" si="73"/>
        <v>4.931773710697307E-3</v>
      </c>
      <c r="AE91" s="15">
        <f t="shared" si="73"/>
        <v>1.7817946785003258E-2</v>
      </c>
      <c r="AF91" s="15">
        <f t="shared" si="73"/>
        <v>1.8485788534146952E-2</v>
      </c>
      <c r="AG91" s="15">
        <f t="shared" si="73"/>
        <v>1.2175096712178313E-2</v>
      </c>
      <c r="AH91" s="15">
        <f t="shared" si="73"/>
        <v>-1.1191573608691274E-2</v>
      </c>
      <c r="AI91" s="15">
        <f t="shared" si="73"/>
        <v>-6.1600024460017666E-2</v>
      </c>
      <c r="AJ91" s="15">
        <f t="shared" si="73"/>
        <v>1.2652004977577791E-2</v>
      </c>
      <c r="AK91" s="15">
        <f t="shared" si="73"/>
        <v>2.6921919125809657E-2</v>
      </c>
      <c r="AL91" s="15">
        <f t="shared" si="73"/>
        <v>-1.6186674072943275E-2</v>
      </c>
      <c r="AM91" s="15">
        <f t="shared" si="73"/>
        <v>1.4191449315824611E-2</v>
      </c>
      <c r="AN91" s="636">
        <f t="shared" si="73"/>
        <v>-9.6384811274152771E-4</v>
      </c>
      <c r="AO91" s="636">
        <f t="shared" si="73"/>
        <v>1.988120340598698E-3</v>
      </c>
      <c r="AP91" s="15">
        <f t="shared" si="73"/>
        <v>-2.8651709877095755E-2</v>
      </c>
      <c r="AQ91" s="15">
        <f t="shared" si="73"/>
        <v>-9.6242302628483101E-3</v>
      </c>
      <c r="AR91" s="15">
        <f t="shared" si="73"/>
        <v>-1.01074138651851E-2</v>
      </c>
      <c r="AS91" s="15">
        <f t="shared" si="73"/>
        <v>-8.5570739752644287E-2</v>
      </c>
      <c r="AT91" s="15">
        <f t="shared" si="73"/>
        <v>-4.2067899534150355E-2</v>
      </c>
      <c r="AU91" s="15">
        <f t="shared" si="73"/>
        <v>4.5719457424287624E-2</v>
      </c>
      <c r="AV91" s="636">
        <f t="shared" si="73"/>
        <v>-7.4107338116059518E-3</v>
      </c>
      <c r="AW91" s="636">
        <f t="shared" si="73"/>
        <v>-5.8236176477536317E-3</v>
      </c>
      <c r="AX91" s="15">
        <f t="shared" si="73"/>
        <v>2.248503971547966E-2</v>
      </c>
      <c r="AY91" s="15">
        <f t="shared" si="73"/>
        <v>-2.8064627660757346E-2</v>
      </c>
      <c r="AZ91" s="15">
        <f t="shared" si="73"/>
        <v>-2.6391977262386068E-2</v>
      </c>
      <c r="BA91" s="15">
        <f t="shared" si="73"/>
        <v>-4.6449322385618941E-2</v>
      </c>
      <c r="BB91" s="15">
        <f t="shared" si="73"/>
        <v>-2.2045548892475009E-2</v>
      </c>
      <c r="BC91" s="15">
        <f t="shared" si="73"/>
        <v>-2.355000830352838E-2</v>
      </c>
      <c r="BD91" s="15">
        <f t="shared" si="71"/>
        <v>-1</v>
      </c>
      <c r="BE91" s="15" t="e">
        <f t="shared" si="72"/>
        <v>#DIV/0!</v>
      </c>
      <c r="BF91" s="22"/>
      <c r="BG91" s="22"/>
    </row>
    <row r="92" spans="1:59" s="23" customFormat="1">
      <c r="A92" s="100"/>
      <c r="B92" s="39"/>
      <c r="C92" s="39"/>
      <c r="D92" s="39"/>
      <c r="E92" s="39"/>
      <c r="F92" s="39"/>
      <c r="G92" s="39"/>
      <c r="H92" s="39"/>
      <c r="I92" s="39"/>
      <c r="J92" s="39"/>
      <c r="K92" s="39"/>
      <c r="L92" s="39"/>
      <c r="M92" s="39"/>
      <c r="N92" s="39"/>
      <c r="O92" s="39"/>
      <c r="P92" s="493"/>
      <c r="Q92" s="892"/>
      <c r="R92" s="892"/>
      <c r="S92" s="892"/>
      <c r="T92" s="892"/>
      <c r="U92" s="100"/>
      <c r="Y92" s="289" t="s">
        <v>217</v>
      </c>
      <c r="Z92" s="26"/>
      <c r="AA92" s="127"/>
      <c r="AB92" s="15">
        <f t="shared" ref="AB92:BC92" si="74">AB44/AA44-1</f>
        <v>5.8354222986186199E-2</v>
      </c>
      <c r="AC92" s="15">
        <f t="shared" si="74"/>
        <v>3.1375454135283309E-2</v>
      </c>
      <c r="AD92" s="15">
        <f t="shared" si="74"/>
        <v>1.7556019387372279E-2</v>
      </c>
      <c r="AE92" s="15">
        <f t="shared" si="74"/>
        <v>4.2064109093917779E-2</v>
      </c>
      <c r="AF92" s="15">
        <f t="shared" si="74"/>
        <v>4.0531001086943741E-2</v>
      </c>
      <c r="AG92" s="15">
        <f t="shared" si="74"/>
        <v>2.7860320694355067E-2</v>
      </c>
      <c r="AH92" s="636">
        <f t="shared" si="74"/>
        <v>7.2896008530913825E-3</v>
      </c>
      <c r="AI92" s="636">
        <f t="shared" si="74"/>
        <v>-7.1581804776408298E-3</v>
      </c>
      <c r="AJ92" s="15">
        <f t="shared" si="74"/>
        <v>1.6598094320847689E-2</v>
      </c>
      <c r="AK92" s="636">
        <f t="shared" si="74"/>
        <v>-1.2831451862507226E-3</v>
      </c>
      <c r="AL92" s="15">
        <f t="shared" si="74"/>
        <v>1.6596717841531605E-2</v>
      </c>
      <c r="AM92" s="15">
        <f t="shared" si="74"/>
        <v>-1.4096272285850864E-2</v>
      </c>
      <c r="AN92" s="15">
        <f t="shared" si="74"/>
        <v>-1.5828311567774089E-2</v>
      </c>
      <c r="AO92" s="15">
        <f t="shared" si="74"/>
        <v>-2.3768537637980924E-2</v>
      </c>
      <c r="AP92" s="15">
        <f t="shared" si="74"/>
        <v>-2.2550779357871087E-2</v>
      </c>
      <c r="AQ92" s="15">
        <f t="shared" si="74"/>
        <v>-1.1086010531507262E-2</v>
      </c>
      <c r="AR92" s="15">
        <f t="shared" si="74"/>
        <v>-1.1614060422728611E-2</v>
      </c>
      <c r="AS92" s="15">
        <f t="shared" si="74"/>
        <v>-3.2657084807758974E-2</v>
      </c>
      <c r="AT92" s="15">
        <f t="shared" si="74"/>
        <v>-1.4554829860172203E-2</v>
      </c>
      <c r="AU92" s="636">
        <f t="shared" si="74"/>
        <v>2.282367998608148E-3</v>
      </c>
      <c r="AV92" s="15">
        <f t="shared" si="74"/>
        <v>-2.1598568705017751E-2</v>
      </c>
      <c r="AW92" s="636">
        <f t="shared" si="74"/>
        <v>4.1225119216696804E-3</v>
      </c>
      <c r="AX92" s="15">
        <f t="shared" si="74"/>
        <v>-1.3267563393877135E-2</v>
      </c>
      <c r="AY92" s="15">
        <f t="shared" si="74"/>
        <v>-2.3132224831053039E-2</v>
      </c>
      <c r="AZ92" s="636">
        <f t="shared" si="74"/>
        <v>-6.0184266637042239E-3</v>
      </c>
      <c r="BA92" s="636">
        <f t="shared" si="74"/>
        <v>-8.9987287569528451E-3</v>
      </c>
      <c r="BB92" s="636">
        <f t="shared" si="74"/>
        <v>-7.629148934829022E-3</v>
      </c>
      <c r="BC92" s="15">
        <f t="shared" si="74"/>
        <v>-1.2189481840361838E-2</v>
      </c>
      <c r="BD92" s="15">
        <f t="shared" si="71"/>
        <v>-1</v>
      </c>
      <c r="BE92" s="15" t="e">
        <f t="shared" si="72"/>
        <v>#DIV/0!</v>
      </c>
      <c r="BF92" s="22"/>
      <c r="BG92" s="22"/>
    </row>
    <row r="93" spans="1:59" s="23" customFormat="1">
      <c r="A93" s="100"/>
      <c r="B93" s="39"/>
      <c r="C93" s="39"/>
      <c r="D93" s="39"/>
      <c r="E93" s="39"/>
      <c r="F93" s="39"/>
      <c r="G93" s="39"/>
      <c r="H93" s="39"/>
      <c r="I93" s="39"/>
      <c r="J93" s="39"/>
      <c r="K93" s="39"/>
      <c r="L93" s="39"/>
      <c r="M93" s="39"/>
      <c r="N93" s="39"/>
      <c r="O93" s="39"/>
      <c r="P93" s="493"/>
      <c r="Q93" s="892"/>
      <c r="R93" s="892"/>
      <c r="S93" s="892"/>
      <c r="T93" s="892"/>
      <c r="U93" s="100"/>
      <c r="Y93" s="289" t="s">
        <v>218</v>
      </c>
      <c r="Z93" s="26"/>
      <c r="AA93" s="127"/>
      <c r="AB93" s="15">
        <f t="shared" ref="AB93:BC93" si="75">AB45/AA45-1</f>
        <v>-1.7361242456451542E-2</v>
      </c>
      <c r="AC93" s="15">
        <f t="shared" si="75"/>
        <v>-1.7377057784280558E-2</v>
      </c>
      <c r="AD93" s="15">
        <f t="shared" si="75"/>
        <v>3.1724131594207172E-2</v>
      </c>
      <c r="AE93" s="15">
        <f t="shared" si="75"/>
        <v>2.0344477429221852E-2</v>
      </c>
      <c r="AF93" s="15">
        <f t="shared" si="75"/>
        <v>3.9395596980607461E-2</v>
      </c>
      <c r="AG93" s="15">
        <f t="shared" si="75"/>
        <v>-5.8043969629881231E-2</v>
      </c>
      <c r="AH93" s="15">
        <f t="shared" si="75"/>
        <v>5.8477745102258227E-2</v>
      </c>
      <c r="AI93" s="15">
        <f t="shared" si="75"/>
        <v>5.759006215235396E-2</v>
      </c>
      <c r="AJ93" s="15">
        <f t="shared" si="75"/>
        <v>4.5330891570459775E-2</v>
      </c>
      <c r="AK93" s="15">
        <f t="shared" si="75"/>
        <v>-1.1573520260255377E-2</v>
      </c>
      <c r="AL93" s="15">
        <f t="shared" si="75"/>
        <v>1.8698252582327157E-2</v>
      </c>
      <c r="AM93" s="15">
        <f t="shared" si="75"/>
        <v>1.6911633829602923E-2</v>
      </c>
      <c r="AN93" s="636">
        <f t="shared" si="75"/>
        <v>-2.4095319640899948E-3</v>
      </c>
      <c r="AO93" s="15">
        <f t="shared" si="75"/>
        <v>5.3806974674669883E-2</v>
      </c>
      <c r="AP93" s="636">
        <f t="shared" si="75"/>
        <v>8.1790093014428855E-3</v>
      </c>
      <c r="AQ93" s="15">
        <f t="shared" si="75"/>
        <v>-2.2634442503296048E-2</v>
      </c>
      <c r="AR93" s="15">
        <f t="shared" si="75"/>
        <v>-9.4320566515086246E-2</v>
      </c>
      <c r="AS93" s="15">
        <f t="shared" si="75"/>
        <v>5.7291922879737944E-2</v>
      </c>
      <c r="AT93" s="15">
        <f t="shared" si="75"/>
        <v>-3.729569962778978E-2</v>
      </c>
      <c r="AU93" s="15">
        <f t="shared" si="75"/>
        <v>8.4288989230579592E-2</v>
      </c>
      <c r="AV93" s="15">
        <f t="shared" si="75"/>
        <v>2.5441616296722369E-2</v>
      </c>
      <c r="AW93" s="15">
        <f t="shared" si="75"/>
        <v>-5.1621333592236973E-2</v>
      </c>
      <c r="AX93" s="15">
        <f t="shared" si="75"/>
        <v>5.8797701162533134E-2</v>
      </c>
      <c r="AY93" s="15">
        <f t="shared" si="75"/>
        <v>-5.4040258974144439E-2</v>
      </c>
      <c r="AZ93" s="15">
        <f t="shared" si="75"/>
        <v>-1.7157855450959492E-2</v>
      </c>
      <c r="BA93" s="15">
        <f t="shared" si="75"/>
        <v>-0.35913194628185341</v>
      </c>
      <c r="BB93" s="15">
        <f t="shared" si="75"/>
        <v>-2.3036540057512878E-2</v>
      </c>
      <c r="BC93" s="15">
        <f t="shared" si="75"/>
        <v>5.1421113965101517E-2</v>
      </c>
      <c r="BD93" s="15">
        <f t="shared" si="71"/>
        <v>-1</v>
      </c>
      <c r="BE93" s="15" t="e">
        <f t="shared" si="72"/>
        <v>#DIV/0!</v>
      </c>
      <c r="BF93" s="22"/>
      <c r="BG93" s="22"/>
    </row>
    <row r="94" spans="1:59" s="23" customFormat="1">
      <c r="A94" s="100"/>
      <c r="B94" s="39"/>
      <c r="C94" s="39"/>
      <c r="D94" s="39"/>
      <c r="E94" s="39"/>
      <c r="F94" s="39"/>
      <c r="G94" s="39"/>
      <c r="H94" s="39"/>
      <c r="I94" s="39"/>
      <c r="J94" s="39"/>
      <c r="K94" s="39"/>
      <c r="L94" s="39"/>
      <c r="M94" s="39"/>
      <c r="N94" s="39"/>
      <c r="O94" s="39"/>
      <c r="P94" s="493"/>
      <c r="Q94" s="892"/>
      <c r="R94" s="892"/>
      <c r="S94" s="892"/>
      <c r="T94" s="892"/>
      <c r="U94" s="100"/>
      <c r="Y94" s="289" t="s">
        <v>219</v>
      </c>
      <c r="Z94" s="26"/>
      <c r="AA94" s="127"/>
      <c r="AB94" s="15">
        <f t="shared" ref="AB94:BC94" si="76">AB46/AA46-1</f>
        <v>1.9498368962505008E-2</v>
      </c>
      <c r="AC94" s="15">
        <f t="shared" si="76"/>
        <v>4.9184744869272379E-2</v>
      </c>
      <c r="AD94" s="15">
        <f t="shared" si="76"/>
        <v>5.5051488213864408E-2</v>
      </c>
      <c r="AE94" s="15">
        <f t="shared" si="76"/>
        <v>-2.7570792426251156E-2</v>
      </c>
      <c r="AF94" s="15">
        <f t="shared" si="76"/>
        <v>5.7083182986495951E-2</v>
      </c>
      <c r="AG94" s="15">
        <f t="shared" si="76"/>
        <v>3.5614077560210289E-2</v>
      </c>
      <c r="AH94" s="15">
        <f t="shared" si="76"/>
        <v>-4.5079354533821947E-2</v>
      </c>
      <c r="AI94" s="636">
        <f t="shared" si="76"/>
        <v>6.7524356328130253E-4</v>
      </c>
      <c r="AJ94" s="15">
        <f t="shared" si="76"/>
        <v>2.7159315670565842E-2</v>
      </c>
      <c r="AK94" s="15">
        <f t="shared" si="76"/>
        <v>5.3032060925366276E-2</v>
      </c>
      <c r="AL94" s="15">
        <f t="shared" si="76"/>
        <v>-5.0855563925023439E-2</v>
      </c>
      <c r="AM94" s="15">
        <f t="shared" si="76"/>
        <v>4.0578121207853535E-2</v>
      </c>
      <c r="AN94" s="15">
        <f t="shared" si="76"/>
        <v>-4.7943312193902909E-2</v>
      </c>
      <c r="AO94" s="636">
        <f t="shared" si="76"/>
        <v>1.3479773883193769E-3</v>
      </c>
      <c r="AP94" s="15">
        <f t="shared" si="76"/>
        <v>3.5130052033599313E-2</v>
      </c>
      <c r="AQ94" s="15">
        <f t="shared" si="76"/>
        <v>-6.0691515686858488E-2</v>
      </c>
      <c r="AR94" s="15">
        <f t="shared" si="76"/>
        <v>-1.0876207500939983E-2</v>
      </c>
      <c r="AS94" s="15">
        <f t="shared" si="76"/>
        <v>-5.656802423028473E-2</v>
      </c>
      <c r="AT94" s="636">
        <f t="shared" si="76"/>
        <v>-5.7246621394488884E-3</v>
      </c>
      <c r="AU94" s="15">
        <f t="shared" si="76"/>
        <v>4.6715612032403708E-2</v>
      </c>
      <c r="AV94" s="15">
        <f t="shared" si="76"/>
        <v>-2.6099239447848976E-2</v>
      </c>
      <c r="AW94" s="636">
        <f t="shared" si="76"/>
        <v>1.3672590222100212E-3</v>
      </c>
      <c r="AX94" s="15">
        <f t="shared" si="76"/>
        <v>-3.6840096403884859E-2</v>
      </c>
      <c r="AY94" s="15">
        <f t="shared" si="76"/>
        <v>-3.8221927591304827E-2</v>
      </c>
      <c r="AZ94" s="15">
        <f t="shared" si="76"/>
        <v>-4.5169611704997115E-2</v>
      </c>
      <c r="BA94" s="636">
        <f t="shared" si="76"/>
        <v>5.813379953320652E-3</v>
      </c>
      <c r="BB94" s="15">
        <f t="shared" si="76"/>
        <v>6.3608336669943144E-2</v>
      </c>
      <c r="BC94" s="15">
        <f t="shared" si="76"/>
        <v>-0.11821498014731247</v>
      </c>
      <c r="BD94" s="15">
        <f t="shared" si="71"/>
        <v>-1</v>
      </c>
      <c r="BE94" s="15" t="e">
        <f t="shared" si="72"/>
        <v>#DIV/0!</v>
      </c>
      <c r="BF94" s="22"/>
      <c r="BG94" s="22"/>
    </row>
    <row r="95" spans="1:59" s="23" customFormat="1">
      <c r="A95" s="100"/>
      <c r="B95" s="39"/>
      <c r="C95" s="39"/>
      <c r="D95" s="39"/>
      <c r="E95" s="39"/>
      <c r="F95" s="39"/>
      <c r="G95" s="39"/>
      <c r="H95" s="39"/>
      <c r="I95" s="39"/>
      <c r="J95" s="39"/>
      <c r="K95" s="39"/>
      <c r="L95" s="39"/>
      <c r="M95" s="39"/>
      <c r="N95" s="39"/>
      <c r="O95" s="39"/>
      <c r="P95" s="493"/>
      <c r="Q95" s="892"/>
      <c r="R95" s="892"/>
      <c r="S95" s="892"/>
      <c r="T95" s="892"/>
      <c r="U95" s="100"/>
      <c r="Y95" s="289" t="s">
        <v>220</v>
      </c>
      <c r="Z95" s="26"/>
      <c r="AA95" s="127"/>
      <c r="AB95" s="15">
        <f t="shared" ref="AB95:BC95" si="77">AB47/AA47-1</f>
        <v>1.6602435027015083E-2</v>
      </c>
      <c r="AC95" s="636">
        <f t="shared" si="77"/>
        <v>-8.8950457202152666E-4</v>
      </c>
      <c r="AD95" s="15">
        <f t="shared" si="77"/>
        <v>-1.8823694975710681E-2</v>
      </c>
      <c r="AE95" s="15">
        <f t="shared" si="77"/>
        <v>2.5570910309317352E-2</v>
      </c>
      <c r="AF95" s="636">
        <f t="shared" si="77"/>
        <v>4.989807466574403E-3</v>
      </c>
      <c r="AG95" s="15">
        <f t="shared" si="77"/>
        <v>1.0601136255693921E-2</v>
      </c>
      <c r="AH95" s="15">
        <f t="shared" si="77"/>
        <v>-3.798974265961319E-2</v>
      </c>
      <c r="AI95" s="15">
        <f t="shared" si="77"/>
        <v>-9.3007078667192378E-2</v>
      </c>
      <c r="AJ95" s="636">
        <f t="shared" si="77"/>
        <v>5.4452595101237566E-3</v>
      </c>
      <c r="AK95" s="636">
        <f t="shared" si="77"/>
        <v>7.9633142251502864E-3</v>
      </c>
      <c r="AL95" s="15">
        <f t="shared" si="77"/>
        <v>-2.1934576772539627E-2</v>
      </c>
      <c r="AM95" s="15">
        <f t="shared" si="77"/>
        <v>-4.4886871523265759E-2</v>
      </c>
      <c r="AN95" s="15">
        <f t="shared" si="77"/>
        <v>-1.4124885835247181E-2</v>
      </c>
      <c r="AO95" s="636">
        <f t="shared" si="77"/>
        <v>1.1871181767286743E-4</v>
      </c>
      <c r="AP95" s="15">
        <f t="shared" si="77"/>
        <v>2.1455090876382865E-2</v>
      </c>
      <c r="AQ95" s="636">
        <f t="shared" si="77"/>
        <v>6.9484364829923706E-3</v>
      </c>
      <c r="AR95" s="15">
        <f t="shared" si="77"/>
        <v>-1.3287331486213083E-2</v>
      </c>
      <c r="AS95" s="15">
        <f t="shared" si="77"/>
        <v>-7.8310166039734397E-2</v>
      </c>
      <c r="AT95" s="15">
        <f t="shared" si="77"/>
        <v>-0.10743795235037579</v>
      </c>
      <c r="AU95" s="15">
        <f t="shared" si="77"/>
        <v>2.3546767542360403E-2</v>
      </c>
      <c r="AV95" s="636">
        <f t="shared" si="77"/>
        <v>-3.1831928023771106E-3</v>
      </c>
      <c r="AW95" s="636">
        <f t="shared" si="77"/>
        <v>2.8484301976992032E-3</v>
      </c>
      <c r="AX95" s="15">
        <f t="shared" si="77"/>
        <v>3.7884021346456853E-2</v>
      </c>
      <c r="AY95" s="15">
        <f t="shared" si="77"/>
        <v>-1.2891092522361758E-2</v>
      </c>
      <c r="AZ95" s="15">
        <f t="shared" si="77"/>
        <v>-3.0854165843072212E-2</v>
      </c>
      <c r="BA95" s="636">
        <f t="shared" si="77"/>
        <v>-9.1177888779103711E-3</v>
      </c>
      <c r="BB95" s="15">
        <f t="shared" si="77"/>
        <v>1.3418738488372384E-2</v>
      </c>
      <c r="BC95" s="15">
        <f t="shared" si="77"/>
        <v>-1.1732050356593859E-2</v>
      </c>
      <c r="BD95" s="15">
        <f t="shared" si="71"/>
        <v>-1</v>
      </c>
      <c r="BE95" s="15" t="e">
        <f t="shared" si="72"/>
        <v>#DIV/0!</v>
      </c>
      <c r="BF95" s="22"/>
      <c r="BG95" s="22"/>
    </row>
    <row r="96" spans="1:59" s="23" customFormat="1">
      <c r="A96" s="100"/>
      <c r="B96" s="39"/>
      <c r="C96" s="39"/>
      <c r="D96" s="39"/>
      <c r="E96" s="39"/>
      <c r="F96" s="39"/>
      <c r="G96" s="39"/>
      <c r="H96" s="39"/>
      <c r="I96" s="39"/>
      <c r="J96" s="39"/>
      <c r="K96" s="39"/>
      <c r="L96" s="39"/>
      <c r="M96" s="39"/>
      <c r="N96" s="39"/>
      <c r="O96" s="39"/>
      <c r="P96" s="493"/>
      <c r="Q96" s="892"/>
      <c r="R96" s="892"/>
      <c r="S96" s="892"/>
      <c r="T96" s="892"/>
      <c r="U96" s="100"/>
      <c r="Y96" s="289" t="s">
        <v>221</v>
      </c>
      <c r="Z96" s="26"/>
      <c r="AA96" s="127"/>
      <c r="AB96" s="636">
        <f>AB48/AA48-1</f>
        <v>7.8514875941506634E-3</v>
      </c>
      <c r="AC96" s="15">
        <f t="shared" ref="AC96:BC96" si="78">AC48/AB48-1</f>
        <v>7.4570192273330393E-2</v>
      </c>
      <c r="AD96" s="15">
        <f t="shared" si="78"/>
        <v>-3.7609952107546585E-2</v>
      </c>
      <c r="AE96" s="15">
        <f t="shared" si="78"/>
        <v>0.14300212375007781</v>
      </c>
      <c r="AF96" s="15">
        <f t="shared" si="78"/>
        <v>1.8921743821261883E-2</v>
      </c>
      <c r="AG96" s="15">
        <f t="shared" si="78"/>
        <v>1.7506320986387935E-2</v>
      </c>
      <c r="AH96" s="15">
        <f t="shared" si="78"/>
        <v>5.2398397744490177E-2</v>
      </c>
      <c r="AI96" s="636">
        <f t="shared" si="78"/>
        <v>7.7808771701322055E-3</v>
      </c>
      <c r="AJ96" s="636">
        <f t="shared" si="78"/>
        <v>-2.6625972168560219E-3</v>
      </c>
      <c r="AK96" s="15">
        <f t="shared" si="78"/>
        <v>4.7498354058924885E-2</v>
      </c>
      <c r="AL96" s="15">
        <f t="shared" si="78"/>
        <v>-1.0187627642612718E-2</v>
      </c>
      <c r="AM96" s="636">
        <f t="shared" si="78"/>
        <v>7.5323325165186361E-3</v>
      </c>
      <c r="AN96" s="15">
        <f t="shared" si="78"/>
        <v>2.2835825356271267E-2</v>
      </c>
      <c r="AO96" s="15">
        <f t="shared" si="78"/>
        <v>-2.4238364447616845E-2</v>
      </c>
      <c r="AP96" s="15">
        <f t="shared" si="78"/>
        <v>-3.210561933953171E-2</v>
      </c>
      <c r="AQ96" s="15">
        <f t="shared" si="78"/>
        <v>-5.5192743274732115E-2</v>
      </c>
      <c r="AR96" s="15">
        <f t="shared" si="78"/>
        <v>1.9219290422081814E-2</v>
      </c>
      <c r="AS96" s="15">
        <f t="shared" si="78"/>
        <v>4.499789284385769E-2</v>
      </c>
      <c r="AT96" s="15">
        <f t="shared" si="78"/>
        <v>-0.11489516186864412</v>
      </c>
      <c r="AU96" s="15">
        <f t="shared" si="78"/>
        <v>1.8323693348861969E-2</v>
      </c>
      <c r="AV96" s="15">
        <f t="shared" si="78"/>
        <v>-2.3818756784437012E-2</v>
      </c>
      <c r="AW96" s="15">
        <f t="shared" si="78"/>
        <v>6.4245511717875958E-2</v>
      </c>
      <c r="AX96" s="15">
        <f t="shared" si="78"/>
        <v>-1.5480270558996811E-2</v>
      </c>
      <c r="AY96" s="15">
        <f t="shared" si="78"/>
        <v>-2.9396545269577135E-2</v>
      </c>
      <c r="AZ96" s="15">
        <f t="shared" si="78"/>
        <v>1.6611159994620817E-2</v>
      </c>
      <c r="BA96" s="636">
        <f t="shared" si="78"/>
        <v>6.9229898460869688E-3</v>
      </c>
      <c r="BB96" s="15">
        <f t="shared" si="78"/>
        <v>-1.000182032822261E-2</v>
      </c>
      <c r="BC96" s="15">
        <f t="shared" si="78"/>
        <v>9.7450258445355153E-3</v>
      </c>
      <c r="BD96" s="15">
        <f t="shared" si="71"/>
        <v>-1</v>
      </c>
      <c r="BE96" s="15" t="e">
        <f t="shared" si="72"/>
        <v>#DIV/0!</v>
      </c>
      <c r="BF96" s="22"/>
      <c r="BG96" s="22"/>
    </row>
    <row r="97" spans="1:59" s="23" customFormat="1" ht="19.5" thickBot="1">
      <c r="A97" s="100"/>
      <c r="B97" s="39"/>
      <c r="C97" s="39"/>
      <c r="D97" s="39"/>
      <c r="E97" s="39"/>
      <c r="F97" s="39"/>
      <c r="G97" s="39"/>
      <c r="H97" s="39"/>
      <c r="I97" s="39"/>
      <c r="J97" s="39"/>
      <c r="K97" s="39"/>
      <c r="L97" s="39"/>
      <c r="M97" s="39"/>
      <c r="N97" s="39"/>
      <c r="O97" s="39"/>
      <c r="P97" s="493"/>
      <c r="Q97" s="892"/>
      <c r="R97" s="892"/>
      <c r="S97" s="892"/>
      <c r="T97" s="892"/>
      <c r="U97" s="100"/>
      <c r="Y97" s="290" t="s">
        <v>222</v>
      </c>
      <c r="Z97" s="27"/>
      <c r="AA97" s="129"/>
      <c r="AB97" s="16">
        <f>AB49/AA49-1</f>
        <v>-3.0865957062234828E-2</v>
      </c>
      <c r="AC97" s="16">
        <f t="shared" ref="AC97:BC97" si="79">AC49/AB49-1</f>
        <v>-4.0262136142231952E-2</v>
      </c>
      <c r="AD97" s="16">
        <f t="shared" si="79"/>
        <v>-3.4307175192819672E-2</v>
      </c>
      <c r="AE97" s="16">
        <f t="shared" si="79"/>
        <v>-3.5272350388566687E-2</v>
      </c>
      <c r="AF97" s="16">
        <f t="shared" si="79"/>
        <v>3.323223957351451E-2</v>
      </c>
      <c r="AG97" s="16">
        <f t="shared" si="79"/>
        <v>1.8945006657685504E-2</v>
      </c>
      <c r="AH97" s="638">
        <f t="shared" si="79"/>
        <v>-6.6579681809791902E-3</v>
      </c>
      <c r="AI97" s="16">
        <f t="shared" si="79"/>
        <v>-7.3192682078834337E-2</v>
      </c>
      <c r="AJ97" s="638">
        <f t="shared" si="79"/>
        <v>4.1611525216296297E-3</v>
      </c>
      <c r="AK97" s="16">
        <f t="shared" si="79"/>
        <v>1.2957139763364767E-2</v>
      </c>
      <c r="AL97" s="16">
        <f t="shared" si="79"/>
        <v>-8.3394015341561323E-2</v>
      </c>
      <c r="AM97" s="16">
        <f t="shared" si="79"/>
        <v>-5.0432055389448505E-2</v>
      </c>
      <c r="AN97" s="16">
        <f t="shared" si="79"/>
        <v>-3.6316063468271986E-2</v>
      </c>
      <c r="AO97" s="16">
        <f t="shared" si="79"/>
        <v>-3.2955450687858434E-2</v>
      </c>
      <c r="AP97" s="16">
        <f t="shared" si="79"/>
        <v>-1.2445430961546378E-2</v>
      </c>
      <c r="AQ97" s="16">
        <f t="shared" si="79"/>
        <v>-1.4269049273689993E-2</v>
      </c>
      <c r="AR97" s="638">
        <f t="shared" si="79"/>
        <v>2.5519159329912E-3</v>
      </c>
      <c r="AS97" s="16">
        <f t="shared" si="79"/>
        <v>-9.4858765822578794E-2</v>
      </c>
      <c r="AT97" s="16">
        <f t="shared" si="79"/>
        <v>-8.6406644866436011E-2</v>
      </c>
      <c r="AU97" s="16">
        <f t="shared" si="79"/>
        <v>-2.8013720106078166E-2</v>
      </c>
      <c r="AV97" s="16">
        <f t="shared" si="79"/>
        <v>-3.2770463571010766E-2</v>
      </c>
      <c r="AW97" s="638">
        <f t="shared" si="79"/>
        <v>3.4177691716623659E-3</v>
      </c>
      <c r="AX97" s="638">
        <f t="shared" si="79"/>
        <v>2.307542245445493E-3</v>
      </c>
      <c r="AY97" s="16">
        <f t="shared" si="79"/>
        <v>-2.9715411075204701E-2</v>
      </c>
      <c r="AZ97" s="16">
        <f t="shared" si="79"/>
        <v>-4.2763192838228825E-2</v>
      </c>
      <c r="BA97" s="16">
        <f t="shared" si="79"/>
        <v>-2.2830689998791343E-2</v>
      </c>
      <c r="BB97" s="16">
        <f t="shared" si="79"/>
        <v>-3.5735377205596386E-2</v>
      </c>
      <c r="BC97" s="16">
        <f t="shared" si="79"/>
        <v>1.1030112490689747E-2</v>
      </c>
      <c r="BD97" s="16">
        <f t="shared" si="71"/>
        <v>-1</v>
      </c>
      <c r="BE97" s="16" t="e">
        <f t="shared" si="72"/>
        <v>#DIV/0!</v>
      </c>
      <c r="BF97" s="24"/>
      <c r="BG97" s="24"/>
    </row>
    <row r="98" spans="1:59" s="23" customFormat="1" ht="15" thickTop="1">
      <c r="A98" s="100"/>
      <c r="B98" s="39"/>
      <c r="C98" s="39"/>
      <c r="D98" s="39"/>
      <c r="E98" s="39"/>
      <c r="F98" s="39"/>
      <c r="G98" s="39"/>
      <c r="H98" s="39"/>
      <c r="I98" s="39"/>
      <c r="J98" s="39"/>
      <c r="K98" s="39"/>
      <c r="L98" s="39"/>
      <c r="M98" s="39"/>
      <c r="N98" s="39"/>
      <c r="O98" s="39"/>
      <c r="P98" s="493"/>
      <c r="Q98" s="892"/>
      <c r="R98" s="892"/>
      <c r="S98" s="892"/>
      <c r="T98" s="892"/>
      <c r="U98" s="100"/>
      <c r="Y98" s="291" t="s">
        <v>223</v>
      </c>
      <c r="Z98" s="28"/>
      <c r="AA98" s="131"/>
      <c r="AB98" s="17">
        <f>AB50/AA50-1</f>
        <v>9.740634236626633E-3</v>
      </c>
      <c r="AC98" s="637">
        <f t="shared" ref="AC98:BC98" si="80">AC50/AB50-1</f>
        <v>8.0590816851215941E-3</v>
      </c>
      <c r="AD98" s="637">
        <f t="shared" si="80"/>
        <v>-6.1332436787469025E-3</v>
      </c>
      <c r="AE98" s="17">
        <f t="shared" si="80"/>
        <v>4.6613771269921722E-2</v>
      </c>
      <c r="AF98" s="17">
        <f t="shared" si="80"/>
        <v>9.9523204999591997E-3</v>
      </c>
      <c r="AG98" s="17">
        <f t="shared" si="80"/>
        <v>9.7145917046079777E-3</v>
      </c>
      <c r="AH98" s="637">
        <f t="shared" si="80"/>
        <v>-5.5007114744897168E-3</v>
      </c>
      <c r="AI98" s="17">
        <f t="shared" si="80"/>
        <v>-3.2089388979401057E-2</v>
      </c>
      <c r="AJ98" s="17">
        <f t="shared" si="80"/>
        <v>3.0251356856396683E-2</v>
      </c>
      <c r="AK98" s="17">
        <f t="shared" si="80"/>
        <v>1.8343365823829227E-2</v>
      </c>
      <c r="AL98" s="17">
        <f t="shared" si="80"/>
        <v>-1.1875365218052658E-2</v>
      </c>
      <c r="AM98" s="17">
        <f t="shared" si="80"/>
        <v>2.3099558878863169E-2</v>
      </c>
      <c r="AN98" s="637">
        <f t="shared" si="80"/>
        <v>6.2983825680147376E-3</v>
      </c>
      <c r="AO98" s="637">
        <f t="shared" si="80"/>
        <v>-3.7325130487600999E-3</v>
      </c>
      <c r="AP98" s="637">
        <f t="shared" si="80"/>
        <v>5.567949593513255E-3</v>
      </c>
      <c r="AQ98" s="17">
        <f t="shared" si="80"/>
        <v>-1.795371893298936E-2</v>
      </c>
      <c r="AR98" s="17">
        <f t="shared" si="80"/>
        <v>2.80267530413989E-2</v>
      </c>
      <c r="AS98" s="17">
        <f t="shared" si="80"/>
        <v>-5.4322653631969309E-2</v>
      </c>
      <c r="AT98" s="17">
        <f t="shared" si="80"/>
        <v>-5.6264433624262145E-2</v>
      </c>
      <c r="AU98" s="17">
        <f t="shared" si="80"/>
        <v>4.4106752940291649E-2</v>
      </c>
      <c r="AV98" s="17">
        <f t="shared" si="80"/>
        <v>4.1093493500701239E-2</v>
      </c>
      <c r="AW98" s="17">
        <f t="shared" si="80"/>
        <v>3.2584467475380574E-2</v>
      </c>
      <c r="AX98" s="637">
        <f t="shared" si="80"/>
        <v>7.0517655565462967E-3</v>
      </c>
      <c r="AY98" s="17">
        <f t="shared" si="80"/>
        <v>-3.8167161556183937E-2</v>
      </c>
      <c r="AZ98" s="17">
        <f t="shared" si="80"/>
        <v>-3.1922044992203191E-2</v>
      </c>
      <c r="BA98" s="17">
        <f t="shared" si="80"/>
        <v>-1.4992182125810216E-2</v>
      </c>
      <c r="BB98" s="17">
        <f t="shared" si="80"/>
        <v>-1.5560181875862389E-2</v>
      </c>
      <c r="BC98" s="17">
        <f t="shared" si="80"/>
        <v>-4.2239027001190199E-2</v>
      </c>
      <c r="BD98" s="17">
        <f t="shared" si="71"/>
        <v>-1</v>
      </c>
      <c r="BE98" s="17" t="e">
        <f t="shared" si="72"/>
        <v>#DIV/0!</v>
      </c>
      <c r="BF98" s="25"/>
      <c r="BG98" s="25"/>
    </row>
    <row r="99" spans="1:59" s="23" customFormat="1">
      <c r="A99" s="100"/>
      <c r="B99" s="39"/>
      <c r="C99" s="39"/>
      <c r="D99" s="39"/>
      <c r="E99" s="39"/>
      <c r="F99" s="39"/>
      <c r="G99" s="39"/>
      <c r="H99" s="39"/>
      <c r="I99" s="39"/>
      <c r="J99" s="39"/>
      <c r="K99" s="39"/>
      <c r="L99" s="39"/>
      <c r="M99" s="39"/>
      <c r="N99" s="39"/>
      <c r="O99" s="39"/>
      <c r="P99" s="100"/>
      <c r="Q99" s="892"/>
      <c r="R99" s="892"/>
      <c r="S99" s="892"/>
      <c r="T99" s="892"/>
      <c r="U99" s="100"/>
      <c r="V99" s="39"/>
      <c r="W99" s="1"/>
      <c r="X99" s="1"/>
      <c r="Y99" s="1"/>
      <c r="Z99" s="1"/>
      <c r="AA99" s="1"/>
      <c r="AB99" s="1"/>
      <c r="AC99" s="1"/>
      <c r="AD99" s="1"/>
      <c r="AE99" s="1"/>
      <c r="AF99" s="1"/>
      <c r="AG99" s="1"/>
      <c r="AH99" s="1"/>
      <c r="AI99" s="1"/>
      <c r="AJ99" s="1"/>
      <c r="AK99" s="1"/>
      <c r="AL99" s="1"/>
      <c r="AM99" s="1"/>
      <c r="AN99" s="1"/>
      <c r="AO99" s="1"/>
      <c r="AP99" s="1"/>
      <c r="AQ99" s="1"/>
      <c r="AR99" s="1"/>
      <c r="AS99" s="1"/>
      <c r="AT99" s="1"/>
      <c r="AU99" s="1"/>
      <c r="AV99" s="1"/>
      <c r="AW99" s="1"/>
      <c r="AX99" s="1"/>
      <c r="AY99" s="1"/>
      <c r="AZ99" s="1"/>
      <c r="BA99" s="1"/>
      <c r="BB99" s="1"/>
      <c r="BC99" s="1"/>
      <c r="BD99" s="1"/>
      <c r="BE99" s="1"/>
      <c r="BF99" s="1"/>
      <c r="BG99" s="1"/>
    </row>
    <row r="102" spans="1:59">
      <c r="AZ102" s="642"/>
    </row>
    <row r="103" spans="1:59" s="23" customFormat="1">
      <c r="A103" s="75"/>
      <c r="B103" s="1"/>
      <c r="C103" s="1"/>
      <c r="D103" s="1"/>
      <c r="E103" s="1"/>
      <c r="F103" s="1"/>
      <c r="G103" s="1"/>
      <c r="H103" s="1"/>
      <c r="I103" s="1"/>
      <c r="J103" s="1"/>
      <c r="K103" s="1"/>
      <c r="L103" s="1"/>
      <c r="M103" s="1"/>
      <c r="N103" s="1"/>
      <c r="O103" s="1"/>
      <c r="P103" s="100"/>
      <c r="Q103" s="892"/>
      <c r="R103" s="892"/>
      <c r="S103" s="892"/>
      <c r="T103" s="892"/>
      <c r="U103" s="100"/>
      <c r="V103" s="1"/>
      <c r="W103" s="1"/>
      <c r="X103" s="1"/>
      <c r="Y103" s="1"/>
      <c r="Z103" s="1"/>
      <c r="AA103" s="1"/>
      <c r="AB103" s="1"/>
      <c r="AC103" s="1"/>
      <c r="AD103" s="1"/>
      <c r="AE103" s="1"/>
      <c r="AF103" s="1"/>
      <c r="AG103" s="1"/>
      <c r="AH103" s="1"/>
      <c r="AI103" s="1"/>
      <c r="AJ103" s="1"/>
      <c r="AK103" s="1"/>
      <c r="AL103" s="1"/>
      <c r="AM103" s="1"/>
      <c r="AN103" s="1"/>
      <c r="AO103" s="1"/>
      <c r="AP103" s="1"/>
      <c r="AQ103" s="1"/>
      <c r="AR103" s="1"/>
      <c r="AS103" s="1"/>
      <c r="AT103" s="1"/>
      <c r="AU103" s="1"/>
      <c r="AV103" s="1"/>
      <c r="AW103" s="1"/>
      <c r="AX103" s="1"/>
      <c r="AY103" s="1"/>
      <c r="AZ103" s="1"/>
      <c r="BA103" s="1"/>
      <c r="BB103" s="1"/>
      <c r="BC103" s="1"/>
      <c r="BD103" s="1"/>
      <c r="BE103" s="1"/>
      <c r="BF103" s="1"/>
      <c r="BG103" s="1"/>
    </row>
    <row r="104" spans="1:59" s="23" customFormat="1">
      <c r="A104" s="75"/>
      <c r="B104" s="1"/>
      <c r="C104" s="1"/>
      <c r="D104" s="1"/>
      <c r="E104" s="1"/>
      <c r="F104" s="1"/>
      <c r="G104" s="1"/>
      <c r="H104" s="1"/>
      <c r="I104" s="1"/>
      <c r="J104" s="1"/>
      <c r="K104" s="1"/>
      <c r="L104" s="1"/>
      <c r="M104" s="1"/>
      <c r="N104" s="1"/>
      <c r="O104" s="1"/>
      <c r="P104" s="100"/>
      <c r="Q104" s="892"/>
      <c r="R104" s="892"/>
      <c r="S104" s="892"/>
      <c r="T104" s="892"/>
      <c r="U104" s="100"/>
      <c r="V104" s="1"/>
      <c r="W104" s="1"/>
      <c r="X104" s="1"/>
      <c r="Y104" s="1"/>
      <c r="Z104" s="1"/>
      <c r="AA104" s="1"/>
      <c r="AB104" s="1"/>
      <c r="AC104" s="1"/>
      <c r="AD104" s="1"/>
      <c r="AE104" s="1"/>
      <c r="AF104" s="1"/>
      <c r="AG104" s="1"/>
      <c r="AH104" s="1"/>
      <c r="AI104" s="1"/>
      <c r="AJ104" s="1"/>
      <c r="AK104" s="1"/>
      <c r="AL104" s="1"/>
      <c r="AM104" s="1"/>
      <c r="AN104" s="1"/>
      <c r="AO104" s="1"/>
      <c r="AP104" s="1"/>
      <c r="AQ104" s="1"/>
      <c r="AR104" s="1"/>
      <c r="AS104" s="1"/>
      <c r="AT104" s="1"/>
      <c r="AU104" s="1"/>
      <c r="AV104" s="1"/>
      <c r="AW104" s="1"/>
      <c r="AX104" s="1"/>
      <c r="AY104" s="1"/>
      <c r="AZ104" s="1"/>
      <c r="BA104" s="1"/>
      <c r="BB104" s="1"/>
      <c r="BC104" s="1"/>
      <c r="BD104" s="1"/>
      <c r="BE104" s="1"/>
      <c r="BF104" s="1"/>
      <c r="BG104" s="1"/>
    </row>
    <row r="105" spans="1:59" s="23" customFormat="1">
      <c r="A105" s="75"/>
      <c r="B105" s="1"/>
      <c r="C105" s="1"/>
      <c r="D105" s="1"/>
      <c r="E105" s="1"/>
      <c r="F105" s="1"/>
      <c r="G105" s="1"/>
      <c r="H105" s="1"/>
      <c r="I105" s="1"/>
      <c r="J105" s="1"/>
      <c r="K105" s="1"/>
      <c r="L105" s="1"/>
      <c r="M105" s="1"/>
      <c r="N105" s="1"/>
      <c r="O105" s="1"/>
      <c r="P105" s="100"/>
      <c r="Q105" s="892"/>
      <c r="R105" s="892"/>
      <c r="S105" s="892"/>
      <c r="T105" s="892"/>
      <c r="U105" s="100"/>
      <c r="V105" s="1"/>
      <c r="W105" s="1"/>
      <c r="X105" s="1"/>
      <c r="Y105" s="1"/>
      <c r="Z105" s="1"/>
      <c r="AA105" s="1"/>
      <c r="AB105" s="1"/>
      <c r="AC105" s="1"/>
      <c r="AD105" s="1"/>
      <c r="AE105" s="1"/>
      <c r="AF105" s="1"/>
      <c r="AG105" s="1"/>
      <c r="AH105" s="1"/>
      <c r="AI105" s="1"/>
      <c r="AJ105" s="1"/>
      <c r="AK105" s="1"/>
      <c r="AL105" s="1"/>
      <c r="AM105" s="1"/>
      <c r="AN105" s="1"/>
      <c r="AO105" s="1"/>
      <c r="AP105" s="1"/>
      <c r="AQ105" s="1"/>
      <c r="AR105" s="1"/>
      <c r="AS105" s="1"/>
      <c r="AT105" s="1"/>
      <c r="AU105" s="1"/>
      <c r="AV105" s="1"/>
      <c r="AW105" s="1"/>
      <c r="AX105" s="1"/>
      <c r="AY105" s="1"/>
      <c r="AZ105" s="1"/>
      <c r="BA105" s="1"/>
      <c r="BB105" s="1"/>
      <c r="BC105" s="1"/>
      <c r="BD105" s="1"/>
      <c r="BE105" s="1"/>
      <c r="BF105" s="1"/>
      <c r="BG105" s="1"/>
    </row>
    <row r="106" spans="1:59" s="23" customFormat="1">
      <c r="A106" s="75"/>
      <c r="B106" s="1"/>
      <c r="C106" s="1"/>
      <c r="D106" s="1"/>
      <c r="E106" s="1"/>
      <c r="F106" s="1"/>
      <c r="G106" s="1"/>
      <c r="H106" s="1"/>
      <c r="I106" s="1"/>
      <c r="J106" s="1"/>
      <c r="K106" s="1"/>
      <c r="L106" s="1"/>
      <c r="M106" s="1"/>
      <c r="N106" s="1"/>
      <c r="O106" s="1"/>
      <c r="P106" s="100"/>
      <c r="Q106" s="892"/>
      <c r="R106" s="892"/>
      <c r="S106" s="892"/>
      <c r="T106" s="892"/>
      <c r="U106" s="100"/>
      <c r="V106" s="1"/>
      <c r="W106" s="1"/>
      <c r="X106" s="1"/>
      <c r="Y106" s="1"/>
      <c r="Z106" s="1"/>
      <c r="AA106" s="1"/>
      <c r="AB106" s="1"/>
      <c r="AC106" s="1"/>
      <c r="AD106" s="1"/>
      <c r="AE106" s="1"/>
      <c r="AF106" s="1"/>
      <c r="AG106" s="1"/>
      <c r="AH106" s="1"/>
      <c r="AI106" s="1"/>
      <c r="AJ106" s="1"/>
      <c r="AK106" s="1"/>
      <c r="AL106" s="1"/>
      <c r="AM106" s="1"/>
      <c r="AN106" s="1"/>
      <c r="AO106" s="1"/>
      <c r="AP106" s="1"/>
      <c r="AQ106" s="1"/>
      <c r="AR106" s="1"/>
      <c r="AS106" s="1"/>
      <c r="AT106" s="1"/>
      <c r="AU106" s="1"/>
      <c r="AV106" s="1"/>
      <c r="AW106" s="1"/>
      <c r="AX106" s="1"/>
      <c r="AY106" s="1"/>
      <c r="AZ106" s="1"/>
      <c r="BA106" s="1"/>
      <c r="BB106" s="1"/>
      <c r="BC106" s="1"/>
      <c r="BD106" s="1"/>
      <c r="BE106" s="1"/>
      <c r="BF106" s="1"/>
      <c r="BG106" s="1"/>
    </row>
    <row r="107" spans="1:59" s="23" customFormat="1">
      <c r="A107" s="75"/>
      <c r="B107" s="1"/>
      <c r="C107" s="1"/>
      <c r="D107" s="1"/>
      <c r="E107" s="1"/>
      <c r="F107" s="1"/>
      <c r="G107" s="1"/>
      <c r="H107" s="1"/>
      <c r="I107" s="1"/>
      <c r="J107" s="1"/>
      <c r="K107" s="1"/>
      <c r="L107" s="1"/>
      <c r="M107" s="1"/>
      <c r="N107" s="1"/>
      <c r="O107" s="1"/>
      <c r="P107" s="100"/>
      <c r="Q107" s="892"/>
      <c r="R107" s="892"/>
      <c r="S107" s="892"/>
      <c r="T107" s="892"/>
      <c r="U107" s="100"/>
      <c r="V107" s="1"/>
      <c r="W107" s="1"/>
      <c r="X107" s="1"/>
      <c r="Y107" s="1"/>
      <c r="Z107" s="1"/>
      <c r="AA107" s="1"/>
      <c r="AB107" s="1"/>
      <c r="AC107" s="1"/>
      <c r="AD107" s="1"/>
      <c r="AE107" s="1"/>
      <c r="AF107" s="1"/>
      <c r="AG107" s="1"/>
      <c r="AH107" s="1"/>
      <c r="AI107" s="1"/>
      <c r="AJ107" s="1"/>
      <c r="AK107" s="1"/>
      <c r="AL107" s="1"/>
      <c r="AM107" s="1"/>
      <c r="AN107" s="1"/>
      <c r="AO107" s="1"/>
      <c r="AP107" s="1"/>
      <c r="AQ107" s="1"/>
      <c r="AR107" s="1"/>
      <c r="AS107" s="1"/>
      <c r="AT107" s="1"/>
      <c r="AU107" s="1"/>
      <c r="AV107" s="1"/>
      <c r="AW107" s="1"/>
      <c r="AX107" s="1"/>
      <c r="AY107" s="1"/>
      <c r="AZ107" s="1"/>
      <c r="BA107" s="1"/>
      <c r="BB107" s="1"/>
      <c r="BC107" s="1"/>
      <c r="BD107" s="1"/>
      <c r="BE107" s="1"/>
      <c r="BF107" s="1"/>
      <c r="BG107" s="1"/>
    </row>
    <row r="108" spans="1:59" s="23" customFormat="1">
      <c r="A108" s="75"/>
      <c r="B108" s="1"/>
      <c r="C108" s="1"/>
      <c r="D108" s="1"/>
      <c r="E108" s="1"/>
      <c r="F108" s="1"/>
      <c r="G108" s="1"/>
      <c r="H108" s="1"/>
      <c r="I108" s="1"/>
      <c r="J108" s="1"/>
      <c r="K108" s="1"/>
      <c r="L108" s="1"/>
      <c r="M108" s="1"/>
      <c r="N108" s="1"/>
      <c r="O108" s="1"/>
      <c r="P108" s="100"/>
      <c r="Q108" s="892"/>
      <c r="R108" s="892"/>
      <c r="S108" s="892"/>
      <c r="T108" s="892"/>
      <c r="U108" s="100"/>
      <c r="V108" s="1"/>
      <c r="W108" s="1"/>
      <c r="X108" s="1"/>
      <c r="Y108" s="1"/>
      <c r="Z108" s="1"/>
      <c r="AA108" s="1"/>
      <c r="AB108" s="1"/>
      <c r="AC108" s="1"/>
      <c r="AD108" s="1"/>
      <c r="AE108" s="1"/>
      <c r="AF108" s="1"/>
      <c r="AG108" s="1"/>
      <c r="AH108" s="1"/>
      <c r="AI108" s="1"/>
      <c r="AJ108" s="1"/>
      <c r="AK108" s="1"/>
      <c r="AL108" s="1"/>
      <c r="AM108" s="1"/>
      <c r="AN108" s="1"/>
      <c r="AO108" s="1"/>
      <c r="AP108" s="1"/>
      <c r="AQ108" s="1"/>
      <c r="AR108" s="1"/>
      <c r="AS108" s="1"/>
      <c r="AT108" s="1"/>
      <c r="AU108" s="1"/>
      <c r="AV108" s="1"/>
      <c r="AW108" s="1"/>
      <c r="AX108" s="1"/>
      <c r="AY108" s="1"/>
      <c r="AZ108" s="1"/>
      <c r="BA108" s="1"/>
      <c r="BB108" s="1"/>
      <c r="BC108" s="1"/>
      <c r="BD108" s="1"/>
      <c r="BE108" s="1"/>
      <c r="BF108" s="1"/>
      <c r="BG108" s="1"/>
    </row>
    <row r="109" spans="1:59" s="23" customFormat="1">
      <c r="A109" s="75"/>
      <c r="B109" s="1"/>
      <c r="C109" s="1"/>
      <c r="D109" s="1"/>
      <c r="E109" s="1"/>
      <c r="F109" s="1"/>
      <c r="G109" s="1"/>
      <c r="H109" s="1"/>
      <c r="I109" s="1"/>
      <c r="J109" s="1"/>
      <c r="K109" s="1"/>
      <c r="L109" s="1"/>
      <c r="M109" s="1"/>
      <c r="N109" s="1"/>
      <c r="O109" s="1"/>
      <c r="P109" s="100"/>
      <c r="Q109" s="892"/>
      <c r="R109" s="892"/>
      <c r="S109" s="892"/>
      <c r="T109" s="892"/>
      <c r="U109" s="100"/>
      <c r="V109" s="1"/>
      <c r="W109" s="1"/>
      <c r="X109" s="1"/>
      <c r="Y109" s="1"/>
      <c r="Z109" s="1"/>
      <c r="AA109" s="1"/>
      <c r="AB109" s="1"/>
      <c r="AC109" s="1"/>
      <c r="AD109" s="1"/>
      <c r="AE109" s="1"/>
      <c r="AF109" s="1"/>
      <c r="AG109" s="1"/>
      <c r="AH109" s="1"/>
      <c r="AI109" s="1"/>
      <c r="AJ109" s="1"/>
      <c r="AK109" s="1"/>
      <c r="AL109" s="1"/>
      <c r="AM109" s="1"/>
      <c r="AN109" s="1"/>
      <c r="AO109" s="1"/>
      <c r="AP109" s="1"/>
      <c r="AQ109" s="1"/>
      <c r="AR109" s="1"/>
      <c r="AS109" s="1"/>
      <c r="AT109" s="1"/>
      <c r="AU109" s="1"/>
      <c r="AV109" s="1"/>
      <c r="AW109" s="1"/>
      <c r="AX109" s="1"/>
      <c r="AY109" s="1"/>
      <c r="AZ109" s="1"/>
      <c r="BA109" s="1"/>
      <c r="BB109" s="1"/>
      <c r="BC109" s="1"/>
      <c r="BD109" s="1"/>
      <c r="BE109" s="1"/>
      <c r="BF109" s="1"/>
      <c r="BG109" s="1"/>
    </row>
    <row r="110" spans="1:59" s="23" customFormat="1">
      <c r="A110" s="75"/>
      <c r="B110" s="1"/>
      <c r="C110" s="1"/>
      <c r="D110" s="1"/>
      <c r="E110" s="1"/>
      <c r="F110" s="1"/>
      <c r="G110" s="1"/>
      <c r="H110" s="1"/>
      <c r="I110" s="1"/>
      <c r="J110" s="1"/>
      <c r="K110" s="1"/>
      <c r="L110" s="1"/>
      <c r="M110" s="1"/>
      <c r="N110" s="1"/>
      <c r="O110" s="1"/>
      <c r="P110" s="100"/>
      <c r="Q110" s="892"/>
      <c r="R110" s="892"/>
      <c r="S110" s="892"/>
      <c r="T110" s="892"/>
      <c r="U110" s="100"/>
      <c r="V110" s="1"/>
      <c r="W110" s="1"/>
      <c r="X110" s="1"/>
      <c r="Y110" s="1"/>
      <c r="Z110" s="1"/>
      <c r="AA110" s="1"/>
      <c r="AB110" s="1"/>
      <c r="AC110" s="1"/>
      <c r="AD110" s="1"/>
      <c r="AE110" s="1"/>
      <c r="AF110" s="1"/>
      <c r="AG110" s="1"/>
      <c r="AH110" s="1"/>
      <c r="AI110" s="1"/>
      <c r="AJ110" s="1"/>
      <c r="AK110" s="1"/>
      <c r="AL110" s="1"/>
      <c r="AM110" s="1"/>
      <c r="AN110" s="1"/>
      <c r="AO110" s="1"/>
      <c r="AP110" s="1"/>
      <c r="AQ110" s="1"/>
      <c r="AR110" s="1"/>
      <c r="AS110" s="1"/>
      <c r="AT110" s="1"/>
      <c r="AU110" s="1"/>
      <c r="AV110" s="1"/>
      <c r="AW110" s="1"/>
      <c r="AX110" s="1"/>
      <c r="AY110" s="1"/>
      <c r="AZ110" s="1"/>
      <c r="BA110" s="1"/>
      <c r="BB110" s="1"/>
      <c r="BC110" s="1"/>
      <c r="BD110" s="1"/>
      <c r="BE110" s="1"/>
      <c r="BF110" s="1"/>
      <c r="BG110" s="1"/>
    </row>
    <row r="111" spans="1:59" s="23" customFormat="1">
      <c r="A111" s="75"/>
      <c r="B111" s="1"/>
      <c r="C111" s="1"/>
      <c r="D111" s="1"/>
      <c r="E111" s="1"/>
      <c r="F111" s="1"/>
      <c r="G111" s="1"/>
      <c r="H111" s="1"/>
      <c r="I111" s="1"/>
      <c r="J111" s="1"/>
      <c r="K111" s="1"/>
      <c r="L111" s="1"/>
      <c r="M111" s="1"/>
      <c r="N111" s="1"/>
      <c r="O111" s="1"/>
      <c r="P111" s="100"/>
      <c r="Q111" s="892"/>
      <c r="R111" s="892"/>
      <c r="S111" s="892"/>
      <c r="T111" s="892"/>
      <c r="U111" s="100"/>
      <c r="V111" s="1"/>
      <c r="W111" s="1"/>
      <c r="X111" s="1"/>
      <c r="Y111" s="1"/>
      <c r="Z111" s="1"/>
      <c r="AA111" s="1"/>
      <c r="AB111" s="1"/>
      <c r="AC111" s="1"/>
      <c r="AD111" s="1"/>
      <c r="AE111" s="1"/>
      <c r="AF111" s="1"/>
      <c r="AG111" s="1"/>
      <c r="AH111" s="1"/>
      <c r="AI111" s="1"/>
      <c r="AJ111" s="1"/>
      <c r="AK111" s="1"/>
      <c r="AL111" s="1"/>
      <c r="AM111" s="1"/>
      <c r="AN111" s="1"/>
      <c r="AO111" s="1"/>
      <c r="AP111" s="1"/>
      <c r="AQ111" s="1"/>
      <c r="AR111" s="1"/>
      <c r="AS111" s="1"/>
      <c r="AT111" s="1"/>
      <c r="AU111" s="1"/>
      <c r="AV111" s="1"/>
      <c r="AW111" s="1"/>
      <c r="AX111" s="1"/>
      <c r="AY111" s="1"/>
      <c r="AZ111" s="1"/>
      <c r="BA111" s="1"/>
      <c r="BB111" s="1"/>
      <c r="BC111" s="1"/>
      <c r="BD111" s="1"/>
      <c r="BE111" s="1"/>
      <c r="BF111" s="1"/>
      <c r="BG111" s="1"/>
    </row>
  </sheetData>
  <mergeCells count="4">
    <mergeCell ref="X16:Y16"/>
    <mergeCell ref="V1:Y1"/>
    <mergeCell ref="X13:Y13"/>
    <mergeCell ref="X15:Y15"/>
  </mergeCells>
  <phoneticPr fontId="9"/>
  <pageMargins left="2.0866141732283467" right="0.70866141732283472" top="1.1417322834645669" bottom="0.35433070866141736" header="0.31496062992125984" footer="0.31496062992125984"/>
  <pageSetup paperSize="9" scale="48" fitToWidth="0"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BQ116"/>
  <sheetViews>
    <sheetView zoomScale="80" zoomScaleNormal="80" workbookViewId="0">
      <pane xSplit="26" ySplit="4" topLeftCell="AX5" activePane="bottomRight" state="frozen"/>
      <selection activeCell="P1" sqref="P1"/>
      <selection pane="topRight" activeCell="AA1" sqref="AA1"/>
      <selection pane="bottomLeft" activeCell="P5" sqref="P5"/>
      <selection pane="bottomRight"/>
    </sheetView>
  </sheetViews>
  <sheetFormatPr defaultColWidth="9" defaultRowHeight="14.25"/>
  <cols>
    <col min="1" max="1" width="1.5" style="75" customWidth="1"/>
    <col min="2" max="15" width="1.5" style="1" hidden="1" customWidth="1"/>
    <col min="16" max="16" width="1.5" style="100" hidden="1" customWidth="1"/>
    <col min="17" max="20" width="1.5" style="885" hidden="1" customWidth="1"/>
    <col min="21" max="21" width="1.625" style="100" customWidth="1"/>
    <col min="22" max="24" width="1.625" style="1" customWidth="1"/>
    <col min="25" max="25" width="43.625" style="1" customWidth="1"/>
    <col min="26" max="26" width="10.625" style="1" hidden="1" customWidth="1"/>
    <col min="27" max="55" width="11.875" style="1" customWidth="1"/>
    <col min="56" max="57" width="11.875" style="1" hidden="1" customWidth="1"/>
    <col min="58" max="59" width="10.625" style="1" hidden="1" customWidth="1"/>
    <col min="60" max="60" width="9" style="1" customWidth="1"/>
    <col min="61" max="16384" width="9" style="1"/>
  </cols>
  <sheetData>
    <row r="1" spans="21:64" ht="49.5" customHeight="1">
      <c r="U1" s="893"/>
      <c r="V1" s="902" t="s">
        <v>360</v>
      </c>
      <c r="W1" s="897"/>
      <c r="X1" s="897"/>
      <c r="Y1" s="897"/>
      <c r="Z1" s="307"/>
      <c r="AE1" s="39"/>
    </row>
    <row r="2" spans="21:64" ht="21" customHeight="1">
      <c r="V2" s="665" t="str">
        <f>'0.Contents'!C2</f>
        <v>＜速報値＞</v>
      </c>
    </row>
    <row r="3" spans="21:64" ht="19.5" thickBot="1">
      <c r="V3" s="1" t="s">
        <v>212</v>
      </c>
    </row>
    <row r="4" spans="21:64" ht="26.25" thickBot="1">
      <c r="V4" s="603"/>
      <c r="W4" s="604"/>
      <c r="X4" s="604"/>
      <c r="Y4" s="605"/>
      <c r="Z4" s="606"/>
      <c r="AA4" s="607">
        <v>1990</v>
      </c>
      <c r="AB4" s="607">
        <v>1991</v>
      </c>
      <c r="AC4" s="607">
        <v>1992</v>
      </c>
      <c r="AD4" s="607">
        <v>1993</v>
      </c>
      <c r="AE4" s="607">
        <v>1994</v>
      </c>
      <c r="AF4" s="607">
        <v>1995</v>
      </c>
      <c r="AG4" s="607">
        <v>1996</v>
      </c>
      <c r="AH4" s="607">
        <v>1997</v>
      </c>
      <c r="AI4" s="607">
        <v>1998</v>
      </c>
      <c r="AJ4" s="607">
        <v>1999</v>
      </c>
      <c r="AK4" s="607">
        <v>2000</v>
      </c>
      <c r="AL4" s="607">
        <v>2001</v>
      </c>
      <c r="AM4" s="607">
        <v>2002</v>
      </c>
      <c r="AN4" s="607">
        <v>2003</v>
      </c>
      <c r="AO4" s="607">
        <v>2004</v>
      </c>
      <c r="AP4" s="607">
        <v>2005</v>
      </c>
      <c r="AQ4" s="607">
        <v>2006</v>
      </c>
      <c r="AR4" s="607">
        <v>2007</v>
      </c>
      <c r="AS4" s="607">
        <v>2008</v>
      </c>
      <c r="AT4" s="607">
        <v>2009</v>
      </c>
      <c r="AU4" s="607">
        <v>2010</v>
      </c>
      <c r="AV4" s="607">
        <v>2011</v>
      </c>
      <c r="AW4" s="607">
        <v>2012</v>
      </c>
      <c r="AX4" s="607">
        <v>2013</v>
      </c>
      <c r="AY4" s="607">
        <v>2014</v>
      </c>
      <c r="AZ4" s="607">
        <v>2015</v>
      </c>
      <c r="BA4" s="607">
        <v>2016</v>
      </c>
      <c r="BB4" s="606">
        <v>2017</v>
      </c>
      <c r="BC4" s="721" t="s">
        <v>346</v>
      </c>
      <c r="BD4" s="605" t="e">
        <f t="shared" ref="BD4" si="0">BC4+1</f>
        <v>#VALUE!</v>
      </c>
      <c r="BE4" s="607" t="e">
        <f t="shared" ref="BE4" si="1">BD4+1</f>
        <v>#VALUE!</v>
      </c>
      <c r="BF4" s="607" t="s">
        <v>213</v>
      </c>
      <c r="BG4" s="872" t="s">
        <v>1</v>
      </c>
    </row>
    <row r="5" spans="21:64">
      <c r="V5" s="308" t="s">
        <v>274</v>
      </c>
      <c r="W5" s="309"/>
      <c r="X5" s="309"/>
      <c r="Y5" s="325"/>
      <c r="Z5" s="62"/>
      <c r="AA5" s="119">
        <f>SUM(AA6,AA14,AA27,AA26,AA30)</f>
        <v>1067571.6801084999</v>
      </c>
      <c r="AB5" s="119">
        <f t="shared" ref="AB5:BC5" si="2">SUM(AB6,AB14,AB27,AB26,AB30)</f>
        <v>1077836.0749574357</v>
      </c>
      <c r="AC5" s="119">
        <f t="shared" si="2"/>
        <v>1085822.1219052449</v>
      </c>
      <c r="AD5" s="119">
        <f t="shared" si="2"/>
        <v>1081001.6257430208</v>
      </c>
      <c r="AE5" s="119">
        <f t="shared" si="2"/>
        <v>1130845.6022770428</v>
      </c>
      <c r="AF5" s="119">
        <f t="shared" si="2"/>
        <v>1142042.0610701253</v>
      </c>
      <c r="AG5" s="119">
        <f t="shared" si="2"/>
        <v>1152794.6075477321</v>
      </c>
      <c r="AH5" s="119">
        <f t="shared" si="2"/>
        <v>1146957.0057227174</v>
      </c>
      <c r="AI5" s="119">
        <f t="shared" si="2"/>
        <v>1113148.5420953049</v>
      </c>
      <c r="AJ5" s="119">
        <f t="shared" si="2"/>
        <v>1149478.6834938733</v>
      </c>
      <c r="AK5" s="119">
        <f t="shared" si="2"/>
        <v>1170300.1609849171</v>
      </c>
      <c r="AL5" s="119">
        <f t="shared" si="2"/>
        <v>1157360.1408356461</v>
      </c>
      <c r="AM5" s="119">
        <f t="shared" si="2"/>
        <v>1188990.8054189971</v>
      </c>
      <c r="AN5" s="119">
        <f t="shared" si="2"/>
        <v>1197298.2133972207</v>
      </c>
      <c r="AO5" s="119">
        <f t="shared" si="2"/>
        <v>1193442.4110291954</v>
      </c>
      <c r="AP5" s="119">
        <f t="shared" si="2"/>
        <v>1200521.0723981916</v>
      </c>
      <c r="AQ5" s="119">
        <f t="shared" si="2"/>
        <v>1178717.6815800872</v>
      </c>
      <c r="AR5" s="119">
        <f t="shared" si="2"/>
        <v>1214489.3158623695</v>
      </c>
      <c r="AS5" s="119">
        <f t="shared" si="2"/>
        <v>1147021.1880210277</v>
      </c>
      <c r="AT5" s="119">
        <f t="shared" si="2"/>
        <v>1087131.5649887184</v>
      </c>
      <c r="AU5" s="119">
        <f t="shared" si="2"/>
        <v>1137029.6587623225</v>
      </c>
      <c r="AV5" s="119">
        <f t="shared" si="2"/>
        <v>1187985.0775239856</v>
      </c>
      <c r="AW5" s="119">
        <f t="shared" si="2"/>
        <v>1227315.4456416422</v>
      </c>
      <c r="AX5" s="119">
        <f t="shared" si="2"/>
        <v>1235197.2867747636</v>
      </c>
      <c r="AY5" s="119">
        <f t="shared" si="2"/>
        <v>1186522.3460353336</v>
      </c>
      <c r="AZ5" s="119">
        <f t="shared" si="2"/>
        <v>1147248.0339538166</v>
      </c>
      <c r="BA5" s="561">
        <f t="shared" si="2"/>
        <v>1129162.4300611655</v>
      </c>
      <c r="BB5" s="119">
        <f t="shared" si="2"/>
        <v>1110143.2236768408</v>
      </c>
      <c r="BC5" s="797">
        <f t="shared" si="2"/>
        <v>1060144.1323526795</v>
      </c>
      <c r="BD5" s="685"/>
      <c r="BE5" s="119"/>
      <c r="BF5" s="119"/>
      <c r="BG5" s="797"/>
      <c r="BH5" s="569"/>
      <c r="BI5" s="50"/>
    </row>
    <row r="6" spans="21:64">
      <c r="V6" s="310"/>
      <c r="W6" s="311" t="s">
        <v>275</v>
      </c>
      <c r="X6" s="326"/>
      <c r="Y6" s="327"/>
      <c r="Z6" s="63"/>
      <c r="AA6" s="118">
        <f>SUM(AA7,AA13)</f>
        <v>96219.934651070289</v>
      </c>
      <c r="AB6" s="118">
        <f t="shared" ref="AB6:BC6" si="3">SUM(AB7,AB13)</f>
        <v>94881.816167466503</v>
      </c>
      <c r="AC6" s="118">
        <f t="shared" si="3"/>
        <v>93462.039819521087</v>
      </c>
      <c r="AD6" s="118">
        <f t="shared" si="3"/>
        <v>93566.04588192224</v>
      </c>
      <c r="AE6" s="118">
        <f t="shared" si="3"/>
        <v>93098.339373088646</v>
      </c>
      <c r="AF6" s="118">
        <f t="shared" si="3"/>
        <v>91429.708091148525</v>
      </c>
      <c r="AG6" s="118">
        <f t="shared" si="3"/>
        <v>91504.204455285071</v>
      </c>
      <c r="AH6" s="118">
        <f t="shared" si="3"/>
        <v>93610.619371065957</v>
      </c>
      <c r="AI6" s="118">
        <f t="shared" si="3"/>
        <v>86458.279478800701</v>
      </c>
      <c r="AJ6" s="118">
        <f t="shared" si="3"/>
        <v>90032.291001822538</v>
      </c>
      <c r="AK6" s="118">
        <f t="shared" si="3"/>
        <v>88925.79948772442</v>
      </c>
      <c r="AL6" s="118">
        <f t="shared" si="3"/>
        <v>86407.191663828475</v>
      </c>
      <c r="AM6" s="118">
        <f t="shared" si="3"/>
        <v>93218.792233696906</v>
      </c>
      <c r="AN6" s="118">
        <f t="shared" si="3"/>
        <v>94726.696656342741</v>
      </c>
      <c r="AO6" s="118">
        <f t="shared" si="3"/>
        <v>95041.554310204752</v>
      </c>
      <c r="AP6" s="118">
        <f t="shared" si="3"/>
        <v>98041.528972370419</v>
      </c>
      <c r="AQ6" s="118">
        <f t="shared" si="3"/>
        <v>97156.38878029953</v>
      </c>
      <c r="AR6" s="118">
        <f t="shared" si="3"/>
        <v>103094.5511100969</v>
      </c>
      <c r="AS6" s="118">
        <f t="shared" si="3"/>
        <v>99225.079999145324</v>
      </c>
      <c r="AT6" s="118">
        <f t="shared" si="3"/>
        <v>97989.10726583215</v>
      </c>
      <c r="AU6" s="118">
        <f t="shared" si="3"/>
        <v>99015.639949600663</v>
      </c>
      <c r="AV6" s="118">
        <f t="shared" si="3"/>
        <v>101003.56622827375</v>
      </c>
      <c r="AW6" s="118">
        <f t="shared" si="3"/>
        <v>103944.26120511293</v>
      </c>
      <c r="AX6" s="118">
        <f t="shared" si="3"/>
        <v>101959.99325119944</v>
      </c>
      <c r="AY6" s="118">
        <f t="shared" si="3"/>
        <v>96125.498303620057</v>
      </c>
      <c r="AZ6" s="118">
        <f t="shared" si="3"/>
        <v>92504.085837585822</v>
      </c>
      <c r="BA6" s="562">
        <f t="shared" si="3"/>
        <v>97683.827634398098</v>
      </c>
      <c r="BB6" s="118">
        <f t="shared" si="3"/>
        <v>91319.827750864861</v>
      </c>
      <c r="BC6" s="180">
        <f t="shared" si="3"/>
        <v>90906.044755278665</v>
      </c>
      <c r="BD6" s="186"/>
      <c r="BE6" s="118"/>
      <c r="BF6" s="118"/>
      <c r="BG6" s="180"/>
      <c r="BH6" s="149"/>
    </row>
    <row r="7" spans="21:64">
      <c r="V7" s="310"/>
      <c r="W7" s="312"/>
      <c r="X7" s="311" t="s">
        <v>276</v>
      </c>
      <c r="Y7" s="327"/>
      <c r="Z7" s="63"/>
      <c r="AA7" s="118">
        <f>SUM(AA8:AA12)</f>
        <v>96226.531970894415</v>
      </c>
      <c r="AB7" s="118">
        <f t="shared" ref="AB7:BC7" si="4">SUM(AB8:AB12)</f>
        <v>95415.126659230766</v>
      </c>
      <c r="AC7" s="118">
        <f t="shared" si="4"/>
        <v>94334.817172211086</v>
      </c>
      <c r="AD7" s="118">
        <f t="shared" si="4"/>
        <v>94442.963216101736</v>
      </c>
      <c r="AE7" s="118">
        <f t="shared" si="4"/>
        <v>94582.709525437342</v>
      </c>
      <c r="AF7" s="118">
        <f t="shared" si="4"/>
        <v>93234.29696822181</v>
      </c>
      <c r="AG7" s="118">
        <f t="shared" si="4"/>
        <v>93503.604341520302</v>
      </c>
      <c r="AH7" s="118">
        <f t="shared" si="4"/>
        <v>95898.870643770162</v>
      </c>
      <c r="AI7" s="118">
        <f t="shared" si="4"/>
        <v>91606.054818037315</v>
      </c>
      <c r="AJ7" s="118">
        <f t="shared" si="4"/>
        <v>95246.417828031786</v>
      </c>
      <c r="AK7" s="118">
        <f t="shared" si="4"/>
        <v>95290.470195037036</v>
      </c>
      <c r="AL7" s="118">
        <f t="shared" si="4"/>
        <v>93048.126872465014</v>
      </c>
      <c r="AM7" s="118">
        <f t="shared" si="4"/>
        <v>95542.271136769443</v>
      </c>
      <c r="AN7" s="118">
        <f t="shared" si="4"/>
        <v>96854.961790917761</v>
      </c>
      <c r="AO7" s="118">
        <f t="shared" si="4"/>
        <v>96970.43782832619</v>
      </c>
      <c r="AP7" s="118">
        <f t="shared" si="4"/>
        <v>102438.79859556357</v>
      </c>
      <c r="AQ7" s="118">
        <f t="shared" si="4"/>
        <v>100683.71661303042</v>
      </c>
      <c r="AR7" s="118">
        <f t="shared" si="4"/>
        <v>105648.94692844023</v>
      </c>
      <c r="AS7" s="118">
        <f t="shared" si="4"/>
        <v>103517.56322062408</v>
      </c>
      <c r="AT7" s="118">
        <f t="shared" si="4"/>
        <v>100734.74225317671</v>
      </c>
      <c r="AU7" s="118">
        <f t="shared" si="4"/>
        <v>104113.76384560495</v>
      </c>
      <c r="AV7" s="118">
        <f t="shared" si="4"/>
        <v>105161.85061638181</v>
      </c>
      <c r="AW7" s="118">
        <f t="shared" si="4"/>
        <v>107067.83913043181</v>
      </c>
      <c r="AX7" s="118">
        <f t="shared" si="4"/>
        <v>105063.0033846865</v>
      </c>
      <c r="AY7" s="118">
        <f t="shared" si="4"/>
        <v>98462.68595210636</v>
      </c>
      <c r="AZ7" s="118">
        <f t="shared" si="4"/>
        <v>95478.756069002586</v>
      </c>
      <c r="BA7" s="562">
        <f t="shared" si="4"/>
        <v>101868.58538711592</v>
      </c>
      <c r="BB7" s="118">
        <f t="shared" si="4"/>
        <v>95844.01218836983</v>
      </c>
      <c r="BC7" s="180">
        <f t="shared" si="4"/>
        <v>94991.067354481303</v>
      </c>
      <c r="BD7" s="186"/>
      <c r="BE7" s="118"/>
      <c r="BF7" s="118"/>
      <c r="BG7" s="180"/>
      <c r="BH7" s="149"/>
    </row>
    <row r="8" spans="21:64">
      <c r="V8" s="310"/>
      <c r="W8" s="313"/>
      <c r="X8" s="313"/>
      <c r="Y8" s="873" t="s">
        <v>362</v>
      </c>
      <c r="Z8" s="701"/>
      <c r="AA8" s="701">
        <v>27758.47098295431</v>
      </c>
      <c r="AB8" s="701">
        <v>25805.721359606483</v>
      </c>
      <c r="AC8" s="701">
        <v>23042.951867936696</v>
      </c>
      <c r="AD8" s="701">
        <v>22954.523658293198</v>
      </c>
      <c r="AE8" s="701">
        <v>19618.555630236209</v>
      </c>
      <c r="AF8" s="701">
        <v>18824.146739546508</v>
      </c>
      <c r="AG8" s="701">
        <v>18313.876561137942</v>
      </c>
      <c r="AH8" s="701">
        <v>17170.34331751565</v>
      </c>
      <c r="AI8" s="701">
        <v>15308.917030313338</v>
      </c>
      <c r="AJ8" s="701">
        <v>16355.56346031915</v>
      </c>
      <c r="AK8" s="701">
        <v>17169.721524939989</v>
      </c>
      <c r="AL8" s="701">
        <v>16494.55284742354</v>
      </c>
      <c r="AM8" s="701">
        <v>16305.642392602591</v>
      </c>
      <c r="AN8" s="701">
        <v>15870.723866040764</v>
      </c>
      <c r="AO8" s="701">
        <v>16167.09644809782</v>
      </c>
      <c r="AP8" s="701">
        <v>18780.732284674959</v>
      </c>
      <c r="AQ8" s="701">
        <v>19366.793018590673</v>
      </c>
      <c r="AR8" s="701">
        <v>19342.251249290428</v>
      </c>
      <c r="AS8" s="701">
        <v>19043.258130069971</v>
      </c>
      <c r="AT8" s="701">
        <v>18788.198907065766</v>
      </c>
      <c r="AU8" s="701">
        <v>19474.477445552526</v>
      </c>
      <c r="AV8" s="701">
        <v>18234.764630118923</v>
      </c>
      <c r="AW8" s="701">
        <v>17674.774004083331</v>
      </c>
      <c r="AX8" s="701">
        <v>15838.802055679396</v>
      </c>
      <c r="AY8" s="701">
        <v>15597.891903385513</v>
      </c>
      <c r="AZ8" s="701">
        <v>15121.278092534714</v>
      </c>
      <c r="BA8" s="702">
        <v>15430.396239867066</v>
      </c>
      <c r="BB8" s="701">
        <v>15179.520364514887</v>
      </c>
      <c r="BC8" s="179">
        <v>16625.030843150722</v>
      </c>
      <c r="BD8" s="187"/>
      <c r="BE8" s="124"/>
      <c r="BF8" s="124"/>
      <c r="BG8" s="179"/>
      <c r="BH8" s="680"/>
      <c r="BI8" s="51"/>
      <c r="BJ8" s="51"/>
      <c r="BK8" s="51"/>
      <c r="BL8" s="51"/>
    </row>
    <row r="9" spans="21:64">
      <c r="V9" s="310"/>
      <c r="W9" s="313"/>
      <c r="X9" s="313"/>
      <c r="Y9" s="874" t="s">
        <v>363</v>
      </c>
      <c r="Z9" s="703"/>
      <c r="AA9" s="703">
        <v>36100.63118421557</v>
      </c>
      <c r="AB9" s="703">
        <v>36690.651358703471</v>
      </c>
      <c r="AC9" s="703">
        <v>37395.872323575008</v>
      </c>
      <c r="AD9" s="703">
        <v>39631.921989957817</v>
      </c>
      <c r="AE9" s="703">
        <v>39598.221010898298</v>
      </c>
      <c r="AF9" s="703">
        <v>39965.373921660459</v>
      </c>
      <c r="AG9" s="703">
        <v>41380.937803756955</v>
      </c>
      <c r="AH9" s="703">
        <v>44281.012977261198</v>
      </c>
      <c r="AI9" s="703">
        <v>44086.951806932397</v>
      </c>
      <c r="AJ9" s="703">
        <v>44974.823894797606</v>
      </c>
      <c r="AK9" s="703">
        <v>45137.630308856948</v>
      </c>
      <c r="AL9" s="703">
        <v>44261.102195528198</v>
      </c>
      <c r="AM9" s="703">
        <v>43232.674749467966</v>
      </c>
      <c r="AN9" s="703">
        <v>43505.156540879078</v>
      </c>
      <c r="AO9" s="703">
        <v>44277.135602799426</v>
      </c>
      <c r="AP9" s="703">
        <v>45828.387463903535</v>
      </c>
      <c r="AQ9" s="703">
        <v>45312.462005593537</v>
      </c>
      <c r="AR9" s="703">
        <v>45040.442319221882</v>
      </c>
      <c r="AS9" s="703">
        <v>42792.949011398705</v>
      </c>
      <c r="AT9" s="703">
        <v>42299.377692690323</v>
      </c>
      <c r="AU9" s="703">
        <v>43167.283169296825</v>
      </c>
      <c r="AV9" s="703">
        <v>40131.207565937308</v>
      </c>
      <c r="AW9" s="703">
        <v>39533.385647394971</v>
      </c>
      <c r="AX9" s="703">
        <v>37678.894902911547</v>
      </c>
      <c r="AY9" s="703">
        <v>36071.472017806329</v>
      </c>
      <c r="AZ9" s="703">
        <v>36706.370647326126</v>
      </c>
      <c r="BA9" s="704">
        <v>33876.610100843507</v>
      </c>
      <c r="BB9" s="703">
        <v>32619.225520540589</v>
      </c>
      <c r="BC9" s="138">
        <v>33085.579495061931</v>
      </c>
      <c r="BD9" s="188"/>
      <c r="BE9" s="64"/>
      <c r="BF9" s="64"/>
      <c r="BG9" s="138"/>
      <c r="BH9" s="680"/>
      <c r="BI9" s="51"/>
      <c r="BJ9" s="51"/>
      <c r="BK9" s="51"/>
      <c r="BL9" s="51"/>
    </row>
    <row r="10" spans="21:64">
      <c r="V10" s="310"/>
      <c r="W10" s="313"/>
      <c r="X10" s="313"/>
      <c r="Y10" s="351" t="s">
        <v>277</v>
      </c>
      <c r="Z10" s="703"/>
      <c r="AA10" s="703">
        <v>1489.2244129893777</v>
      </c>
      <c r="AB10" s="703">
        <v>1467.0580146000532</v>
      </c>
      <c r="AC10" s="703">
        <v>1648.6466969140031</v>
      </c>
      <c r="AD10" s="703">
        <v>1559.4768030058954</v>
      </c>
      <c r="AE10" s="703">
        <v>1277.000766041989</v>
      </c>
      <c r="AF10" s="703">
        <v>1318.2907201441294</v>
      </c>
      <c r="AG10" s="703">
        <v>1117.3825321890633</v>
      </c>
      <c r="AH10" s="703">
        <v>1221.0650906651695</v>
      </c>
      <c r="AI10" s="703">
        <v>1189.1000235531883</v>
      </c>
      <c r="AJ10" s="703">
        <v>1243.3091922752101</v>
      </c>
      <c r="AK10" s="703">
        <v>1118.7614111952403</v>
      </c>
      <c r="AL10" s="703">
        <v>1083.3387511030478</v>
      </c>
      <c r="AM10" s="703">
        <v>1324.9452080967651</v>
      </c>
      <c r="AN10" s="703">
        <v>935.39104986434052</v>
      </c>
      <c r="AO10" s="703">
        <v>1452.2365199487433</v>
      </c>
      <c r="AP10" s="703">
        <v>1629.0714711826902</v>
      </c>
      <c r="AQ10" s="703">
        <v>1163.5032259873344</v>
      </c>
      <c r="AR10" s="703">
        <v>2413.5880347643447</v>
      </c>
      <c r="AS10" s="703">
        <v>2511.2195551673735</v>
      </c>
      <c r="AT10" s="703">
        <v>2587.3471540750438</v>
      </c>
      <c r="AU10" s="703">
        <v>2902.7221338633335</v>
      </c>
      <c r="AV10" s="703">
        <v>3112.9943457948743</v>
      </c>
      <c r="AW10" s="703">
        <v>4122.906570155722</v>
      </c>
      <c r="AX10" s="703">
        <v>3078.1729296058643</v>
      </c>
      <c r="AY10" s="703">
        <v>3190.9426345730053</v>
      </c>
      <c r="AZ10" s="703">
        <v>2955.5258645197559</v>
      </c>
      <c r="BA10" s="704">
        <v>3456.3927833347061</v>
      </c>
      <c r="BB10" s="703">
        <v>2569.5679104888154</v>
      </c>
      <c r="BC10" s="138">
        <v>2284.8808564523124</v>
      </c>
      <c r="BD10" s="188"/>
      <c r="BE10" s="64"/>
      <c r="BF10" s="64"/>
      <c r="BG10" s="138"/>
      <c r="BH10" s="680"/>
      <c r="BI10" s="51"/>
      <c r="BJ10" s="51"/>
      <c r="BK10" s="51"/>
      <c r="BL10" s="51"/>
    </row>
    <row r="11" spans="21:64">
      <c r="V11" s="310"/>
      <c r="W11" s="313"/>
      <c r="X11" s="313"/>
      <c r="Y11" s="351" t="s">
        <v>278</v>
      </c>
      <c r="Z11" s="703"/>
      <c r="AA11" s="703">
        <v>30871.107203934811</v>
      </c>
      <c r="AB11" s="703">
        <v>31444.482904017041</v>
      </c>
      <c r="AC11" s="703">
        <v>32239.592590170072</v>
      </c>
      <c r="AD11" s="703">
        <v>30288.73657759629</v>
      </c>
      <c r="AE11" s="703">
        <v>34078.842440694702</v>
      </c>
      <c r="AF11" s="703">
        <v>33116.257767082076</v>
      </c>
      <c r="AG11" s="703">
        <v>32680.707414198961</v>
      </c>
      <c r="AH11" s="703">
        <v>33213.141064915268</v>
      </c>
      <c r="AI11" s="703">
        <v>31007.368394196805</v>
      </c>
      <c r="AJ11" s="703">
        <v>32657.690333948703</v>
      </c>
      <c r="AK11" s="703">
        <v>31849.5154022809</v>
      </c>
      <c r="AL11" s="703">
        <v>31194.306110487702</v>
      </c>
      <c r="AM11" s="703">
        <v>34666.816710251653</v>
      </c>
      <c r="AN11" s="703">
        <v>36532.007764412083</v>
      </c>
      <c r="AO11" s="703">
        <v>35060.011240847452</v>
      </c>
      <c r="AP11" s="703">
        <v>36179.624113238206</v>
      </c>
      <c r="AQ11" s="703">
        <v>34820.583478114109</v>
      </c>
      <c r="AR11" s="703">
        <v>38831.629909195093</v>
      </c>
      <c r="AS11" s="703">
        <v>39151.527710732611</v>
      </c>
      <c r="AT11" s="703">
        <v>37037.635770641406</v>
      </c>
      <c r="AU11" s="703">
        <v>38541.383441750426</v>
      </c>
      <c r="AV11" s="703">
        <v>43660.672073519971</v>
      </c>
      <c r="AW11" s="703">
        <v>45713.867194752354</v>
      </c>
      <c r="AX11" s="703">
        <v>48446.472768421532</v>
      </c>
      <c r="AY11" s="703">
        <v>43581.439810379765</v>
      </c>
      <c r="AZ11" s="703">
        <v>40670.475435026223</v>
      </c>
      <c r="BA11" s="704">
        <v>49078.616094850018</v>
      </c>
      <c r="BB11" s="703">
        <v>45439.598499394328</v>
      </c>
      <c r="BC11" s="138">
        <v>42960.417978177677</v>
      </c>
      <c r="BD11" s="188"/>
      <c r="BE11" s="64"/>
      <c r="BF11" s="64"/>
      <c r="BG11" s="138"/>
      <c r="BH11" s="680"/>
      <c r="BI11" s="51"/>
      <c r="BJ11" s="51"/>
      <c r="BK11" s="51"/>
      <c r="BL11" s="51"/>
    </row>
    <row r="12" spans="21:64">
      <c r="V12" s="310"/>
      <c r="W12" s="313"/>
      <c r="X12" s="313"/>
      <c r="Y12" s="875" t="s">
        <v>364</v>
      </c>
      <c r="Z12" s="705"/>
      <c r="AA12" s="706">
        <v>7.0981868003457018</v>
      </c>
      <c r="AB12" s="706">
        <v>7.21302230372899</v>
      </c>
      <c r="AC12" s="706">
        <v>7.7536936153065419</v>
      </c>
      <c r="AD12" s="706">
        <v>8.3041872485368184</v>
      </c>
      <c r="AE12" s="706">
        <v>10.089677566153114</v>
      </c>
      <c r="AF12" s="706">
        <v>10.227819788646663</v>
      </c>
      <c r="AG12" s="706">
        <v>10.700030237381505</v>
      </c>
      <c r="AH12" s="706">
        <v>13.308193412870612</v>
      </c>
      <c r="AI12" s="706">
        <v>13.717563041584828</v>
      </c>
      <c r="AJ12" s="706">
        <v>15.030946691112771</v>
      </c>
      <c r="AK12" s="706">
        <v>14.841547763949173</v>
      </c>
      <c r="AL12" s="706">
        <v>14.826967922541014</v>
      </c>
      <c r="AM12" s="706">
        <v>12.192076350471293</v>
      </c>
      <c r="AN12" s="706">
        <v>11.682569721506653</v>
      </c>
      <c r="AO12" s="706">
        <v>13.958016632733004</v>
      </c>
      <c r="AP12" s="706">
        <v>20.983262564175316</v>
      </c>
      <c r="AQ12" s="706">
        <v>20.374884744767616</v>
      </c>
      <c r="AR12" s="706">
        <v>21.035415968486181</v>
      </c>
      <c r="AS12" s="706">
        <v>18.60881325541461</v>
      </c>
      <c r="AT12" s="706">
        <v>22.182728704160986</v>
      </c>
      <c r="AU12" s="706">
        <v>27.897655141834914</v>
      </c>
      <c r="AV12" s="706">
        <v>22.212001010729377</v>
      </c>
      <c r="AW12" s="706">
        <v>22.905714045434451</v>
      </c>
      <c r="AX12" s="706">
        <v>20.660728068169131</v>
      </c>
      <c r="AY12" s="706">
        <v>20.939585961746676</v>
      </c>
      <c r="AZ12" s="706">
        <v>25.106029595778111</v>
      </c>
      <c r="BA12" s="707">
        <v>26.570168220618918</v>
      </c>
      <c r="BB12" s="706">
        <v>36.099893431207981</v>
      </c>
      <c r="BC12" s="138">
        <v>35.158181638661482</v>
      </c>
      <c r="BD12" s="188"/>
      <c r="BE12" s="64"/>
      <c r="BF12" s="64"/>
      <c r="BG12" s="138"/>
      <c r="BH12" s="680"/>
      <c r="BI12" s="51"/>
      <c r="BJ12" s="51"/>
      <c r="BK12" s="51"/>
      <c r="BL12" s="51"/>
    </row>
    <row r="13" spans="21:64" ht="14.25" customHeight="1">
      <c r="V13" s="310"/>
      <c r="W13" s="313"/>
      <c r="X13" s="900" t="s">
        <v>358</v>
      </c>
      <c r="Y13" s="901"/>
      <c r="Z13" s="316"/>
      <c r="AA13" s="708">
        <v>-6.5973198241306932</v>
      </c>
      <c r="AB13" s="178">
        <v>-533.31049176426461</v>
      </c>
      <c r="AC13" s="178">
        <v>-872.77735268999857</v>
      </c>
      <c r="AD13" s="178">
        <v>-876.91733417948865</v>
      </c>
      <c r="AE13" s="178">
        <v>-1484.3701523487011</v>
      </c>
      <c r="AF13" s="178">
        <v>-1804.5888770732854</v>
      </c>
      <c r="AG13" s="178">
        <v>-1999.3998862352255</v>
      </c>
      <c r="AH13" s="178">
        <v>-2288.2512727042017</v>
      </c>
      <c r="AI13" s="178">
        <v>-5147.7753392366158</v>
      </c>
      <c r="AJ13" s="178">
        <v>-5214.1268262092426</v>
      </c>
      <c r="AK13" s="178">
        <v>-6364.6707073126117</v>
      </c>
      <c r="AL13" s="178">
        <v>-6640.9352086365434</v>
      </c>
      <c r="AM13" s="178">
        <v>-2323.4789030725415</v>
      </c>
      <c r="AN13" s="178">
        <v>-2128.265134575026</v>
      </c>
      <c r="AO13" s="178">
        <v>-1928.883518121439</v>
      </c>
      <c r="AP13" s="178">
        <v>-4397.2696231931432</v>
      </c>
      <c r="AQ13" s="178">
        <v>-3527.3278327308999</v>
      </c>
      <c r="AR13" s="178">
        <v>-2554.3958183433274</v>
      </c>
      <c r="AS13" s="178">
        <v>-4292.4832214787575</v>
      </c>
      <c r="AT13" s="178">
        <v>-2745.6349873445638</v>
      </c>
      <c r="AU13" s="178">
        <v>-5098.1238960042774</v>
      </c>
      <c r="AV13" s="178">
        <v>-4158.2843881080644</v>
      </c>
      <c r="AW13" s="178">
        <v>-3123.5779253188862</v>
      </c>
      <c r="AX13" s="178">
        <v>-3103.0101334870624</v>
      </c>
      <c r="AY13" s="178">
        <v>-2337.1876484863028</v>
      </c>
      <c r="AZ13" s="178">
        <v>-2974.6702314167615</v>
      </c>
      <c r="BA13" s="709">
        <v>-4184.7577527178182</v>
      </c>
      <c r="BB13" s="178">
        <v>-4524.1844375049695</v>
      </c>
      <c r="BC13" s="798">
        <v>-4085.0225992026344</v>
      </c>
      <c r="BD13" s="710"/>
      <c r="BE13" s="178"/>
      <c r="BF13" s="178"/>
      <c r="BG13" s="798"/>
      <c r="BH13" s="680"/>
      <c r="BI13" s="51"/>
      <c r="BJ13" s="51"/>
      <c r="BK13" s="51"/>
      <c r="BL13" s="51"/>
    </row>
    <row r="14" spans="21:64">
      <c r="V14" s="310"/>
      <c r="W14" s="317" t="s">
        <v>279</v>
      </c>
      <c r="X14" s="330"/>
      <c r="Y14" s="331"/>
      <c r="Z14" s="65"/>
      <c r="AA14" s="117">
        <f>SUM(AA15:AA16)</f>
        <v>503455.18821843556</v>
      </c>
      <c r="AB14" s="117">
        <f t="shared" ref="AB14:BC14" si="5">SUM(AB15:AB16)</f>
        <v>497207.3571137418</v>
      </c>
      <c r="AC14" s="117">
        <f t="shared" si="5"/>
        <v>488739.34341546206</v>
      </c>
      <c r="AD14" s="117">
        <f t="shared" si="5"/>
        <v>476541.05875983223</v>
      </c>
      <c r="AE14" s="117">
        <f t="shared" si="5"/>
        <v>493396.15389684722</v>
      </c>
      <c r="AF14" s="117">
        <f t="shared" si="5"/>
        <v>490092.87343069288</v>
      </c>
      <c r="AG14" s="117">
        <f t="shared" si="5"/>
        <v>493687.90321593353</v>
      </c>
      <c r="AH14" s="117">
        <f t="shared" si="5"/>
        <v>484105.65040506492</v>
      </c>
      <c r="AI14" s="117">
        <f t="shared" si="5"/>
        <v>454181.78993025445</v>
      </c>
      <c r="AJ14" s="117">
        <f t="shared" si="5"/>
        <v>464788.7894047483</v>
      </c>
      <c r="AK14" s="117">
        <f t="shared" si="5"/>
        <v>477634.73948661482</v>
      </c>
      <c r="AL14" s="117">
        <f t="shared" si="5"/>
        <v>465692.0659064338</v>
      </c>
      <c r="AM14" s="117">
        <f t="shared" si="5"/>
        <v>473431.99089732266</v>
      </c>
      <c r="AN14" s="117">
        <f t="shared" si="5"/>
        <v>475003.2468935803</v>
      </c>
      <c r="AO14" s="117">
        <f t="shared" si="5"/>
        <v>471249.84363988036</v>
      </c>
      <c r="AP14" s="117">
        <f t="shared" si="5"/>
        <v>467454.26350099983</v>
      </c>
      <c r="AQ14" s="117">
        <f t="shared" si="5"/>
        <v>461203.62322972302</v>
      </c>
      <c r="AR14" s="117">
        <f t="shared" si="5"/>
        <v>472519.95009867311</v>
      </c>
      <c r="AS14" s="117">
        <f t="shared" si="5"/>
        <v>428387.75745328882</v>
      </c>
      <c r="AT14" s="117">
        <f t="shared" si="5"/>
        <v>403151.54328488256</v>
      </c>
      <c r="AU14" s="117">
        <f t="shared" si="5"/>
        <v>430312.66815220338</v>
      </c>
      <c r="AV14" s="117">
        <f t="shared" si="5"/>
        <v>444902.60728021013</v>
      </c>
      <c r="AW14" s="117">
        <f t="shared" si="5"/>
        <v>456495.12841896556</v>
      </c>
      <c r="AX14" s="117">
        <f t="shared" si="5"/>
        <v>464819.12765883841</v>
      </c>
      <c r="AY14" s="117">
        <f t="shared" si="5"/>
        <v>448745.42777063826</v>
      </c>
      <c r="AZ14" s="117">
        <f t="shared" si="5"/>
        <v>432210.03302248032</v>
      </c>
      <c r="BA14" s="566">
        <f t="shared" si="5"/>
        <v>419181.05801945948</v>
      </c>
      <c r="BB14" s="117">
        <f t="shared" si="5"/>
        <v>410805.42969896679</v>
      </c>
      <c r="BC14" s="139">
        <f t="shared" si="5"/>
        <v>396452.44583486405</v>
      </c>
      <c r="BD14" s="190"/>
      <c r="BE14" s="117"/>
      <c r="BF14" s="117"/>
      <c r="BG14" s="139"/>
      <c r="BH14" s="149"/>
    </row>
    <row r="15" spans="21:64" ht="14.25" customHeight="1">
      <c r="V15" s="310"/>
      <c r="W15" s="318"/>
      <c r="X15" s="895" t="s">
        <v>280</v>
      </c>
      <c r="Y15" s="896"/>
      <c r="Z15" s="65"/>
      <c r="AA15" s="117">
        <v>40604.135061330198</v>
      </c>
      <c r="AB15" s="117">
        <v>40392.89652289635</v>
      </c>
      <c r="AC15" s="117">
        <v>40277.989750286972</v>
      </c>
      <c r="AD15" s="117">
        <v>39080.992606261694</v>
      </c>
      <c r="AE15" s="117">
        <v>38660.440175243573</v>
      </c>
      <c r="AF15" s="117">
        <v>37750.161594041027</v>
      </c>
      <c r="AG15" s="117">
        <v>37862.567318127905</v>
      </c>
      <c r="AH15" s="117">
        <v>36605.97317352875</v>
      </c>
      <c r="AI15" s="117">
        <v>35712.927956928579</v>
      </c>
      <c r="AJ15" s="117">
        <v>34912.315906970573</v>
      </c>
      <c r="AK15" s="117">
        <v>34292.366582766874</v>
      </c>
      <c r="AL15" s="117">
        <v>34404.645165348542</v>
      </c>
      <c r="AM15" s="117">
        <v>33305.440908657511</v>
      </c>
      <c r="AN15" s="117">
        <v>32923.959082297544</v>
      </c>
      <c r="AO15" s="117">
        <v>32814.534804831019</v>
      </c>
      <c r="AP15" s="117">
        <v>31641.316577903188</v>
      </c>
      <c r="AQ15" s="117">
        <v>30070.877341297146</v>
      </c>
      <c r="AR15" s="117">
        <v>30108.687116134148</v>
      </c>
      <c r="AS15" s="117">
        <v>25236.751499372291</v>
      </c>
      <c r="AT15" s="117">
        <v>27907.823763588425</v>
      </c>
      <c r="AU15" s="117">
        <v>27182.782913864314</v>
      </c>
      <c r="AV15" s="117">
        <v>29282.013813950616</v>
      </c>
      <c r="AW15" s="117">
        <v>28810.96815673017</v>
      </c>
      <c r="AX15" s="117">
        <v>25830.411525033414</v>
      </c>
      <c r="AY15" s="117">
        <v>25485.270601777811</v>
      </c>
      <c r="AZ15" s="117">
        <v>26737.664348406313</v>
      </c>
      <c r="BA15" s="117">
        <v>27494.026558055841</v>
      </c>
      <c r="BB15" s="117">
        <v>26281.108809768768</v>
      </c>
      <c r="BC15" s="139">
        <v>25823.355160076393</v>
      </c>
      <c r="BD15" s="190"/>
      <c r="BE15" s="117"/>
      <c r="BF15" s="117"/>
      <c r="BG15" s="139"/>
      <c r="BH15" s="149"/>
    </row>
    <row r="16" spans="21:64">
      <c r="V16" s="310"/>
      <c r="W16" s="318"/>
      <c r="X16" s="895" t="s">
        <v>281</v>
      </c>
      <c r="Y16" s="896"/>
      <c r="Z16" s="65"/>
      <c r="AA16" s="117">
        <f>SUM(AA17:AA25)</f>
        <v>462851.05315710534</v>
      </c>
      <c r="AB16" s="117">
        <f t="shared" ref="AB16:BC16" si="6">SUM(AB17:AB25)</f>
        <v>456814.46059084544</v>
      </c>
      <c r="AC16" s="117">
        <f t="shared" si="6"/>
        <v>448461.35366517509</v>
      </c>
      <c r="AD16" s="117">
        <f t="shared" si="6"/>
        <v>437460.06615357054</v>
      </c>
      <c r="AE16" s="117">
        <f t="shared" si="6"/>
        <v>454735.71372160362</v>
      </c>
      <c r="AF16" s="117">
        <f t="shared" si="6"/>
        <v>452342.71183665184</v>
      </c>
      <c r="AG16" s="117">
        <f t="shared" si="6"/>
        <v>455825.33589780563</v>
      </c>
      <c r="AH16" s="117">
        <f t="shared" si="6"/>
        <v>447499.67723153619</v>
      </c>
      <c r="AI16" s="117">
        <f t="shared" si="6"/>
        <v>418468.8619733259</v>
      </c>
      <c r="AJ16" s="117">
        <f t="shared" si="6"/>
        <v>429876.47349777771</v>
      </c>
      <c r="AK16" s="117">
        <f t="shared" si="6"/>
        <v>443342.37290384795</v>
      </c>
      <c r="AL16" s="117">
        <f t="shared" si="6"/>
        <v>431287.42074108525</v>
      </c>
      <c r="AM16" s="117">
        <f t="shared" si="6"/>
        <v>440126.54998866515</v>
      </c>
      <c r="AN16" s="117">
        <f t="shared" si="6"/>
        <v>442079.28781128279</v>
      </c>
      <c r="AO16" s="117">
        <f t="shared" si="6"/>
        <v>438435.30883504933</v>
      </c>
      <c r="AP16" s="117">
        <f t="shared" si="6"/>
        <v>435812.94692309666</v>
      </c>
      <c r="AQ16" s="117">
        <f t="shared" si="6"/>
        <v>431132.74588842585</v>
      </c>
      <c r="AR16" s="117">
        <f t="shared" si="6"/>
        <v>442411.26298253896</v>
      </c>
      <c r="AS16" s="117">
        <f t="shared" si="6"/>
        <v>403151.00595391652</v>
      </c>
      <c r="AT16" s="117">
        <f t="shared" si="6"/>
        <v>375243.71952129412</v>
      </c>
      <c r="AU16" s="117">
        <f t="shared" si="6"/>
        <v>403129.88523833908</v>
      </c>
      <c r="AV16" s="117">
        <f t="shared" si="6"/>
        <v>415620.59346625948</v>
      </c>
      <c r="AW16" s="117">
        <f t="shared" si="6"/>
        <v>427684.16026223538</v>
      </c>
      <c r="AX16" s="117">
        <f t="shared" si="6"/>
        <v>438988.71613380499</v>
      </c>
      <c r="AY16" s="117">
        <f t="shared" si="6"/>
        <v>423260.15716886043</v>
      </c>
      <c r="AZ16" s="117">
        <f t="shared" si="6"/>
        <v>405472.36867407401</v>
      </c>
      <c r="BA16" s="566">
        <f t="shared" si="6"/>
        <v>391687.03146140365</v>
      </c>
      <c r="BB16" s="117">
        <f t="shared" si="6"/>
        <v>384524.32088919805</v>
      </c>
      <c r="BC16" s="139">
        <f t="shared" si="6"/>
        <v>370629.09067478764</v>
      </c>
      <c r="BD16" s="190"/>
      <c r="BE16" s="117"/>
      <c r="BF16" s="117"/>
      <c r="BG16" s="139"/>
      <c r="BH16" s="149"/>
    </row>
    <row r="17" spans="22:60" ht="14.25" customHeight="1">
      <c r="V17" s="310"/>
      <c r="W17" s="318"/>
      <c r="X17" s="318"/>
      <c r="Y17" s="353" t="s">
        <v>282</v>
      </c>
      <c r="Z17" s="701"/>
      <c r="AA17" s="701">
        <v>13943.931101861821</v>
      </c>
      <c r="AB17" s="701">
        <v>14481.166896083241</v>
      </c>
      <c r="AC17" s="701">
        <v>15098.318527134275</v>
      </c>
      <c r="AD17" s="701">
        <v>15358.256903054214</v>
      </c>
      <c r="AE17" s="701">
        <v>16376.804444518239</v>
      </c>
      <c r="AF17" s="701">
        <v>17047.136607521879</v>
      </c>
      <c r="AG17" s="701">
        <v>16919.657202848666</v>
      </c>
      <c r="AH17" s="701">
        <v>17093.843275597286</v>
      </c>
      <c r="AI17" s="701">
        <v>17698.436297559707</v>
      </c>
      <c r="AJ17" s="701">
        <v>18406.224852712017</v>
      </c>
      <c r="AK17" s="701">
        <v>18752.60807533787</v>
      </c>
      <c r="AL17" s="701">
        <v>19219.450224953944</v>
      </c>
      <c r="AM17" s="701">
        <v>20229.849465939711</v>
      </c>
      <c r="AN17" s="701">
        <v>20409.836825534221</v>
      </c>
      <c r="AO17" s="701">
        <v>21026.518003993348</v>
      </c>
      <c r="AP17" s="701">
        <v>21233.072665418083</v>
      </c>
      <c r="AQ17" s="701">
        <v>20811.631576124957</v>
      </c>
      <c r="AR17" s="701">
        <v>21340.846377749527</v>
      </c>
      <c r="AS17" s="701">
        <v>22268.19926500646</v>
      </c>
      <c r="AT17" s="701">
        <v>19569.431103137049</v>
      </c>
      <c r="AU17" s="701">
        <v>21332.309927850198</v>
      </c>
      <c r="AV17" s="701">
        <v>23186.703012496429</v>
      </c>
      <c r="AW17" s="701">
        <v>23653.402740091358</v>
      </c>
      <c r="AX17" s="701">
        <v>25230.220896920429</v>
      </c>
      <c r="AY17" s="701">
        <v>23425.525546754474</v>
      </c>
      <c r="AZ17" s="701">
        <v>22519.213540048953</v>
      </c>
      <c r="BA17" s="702">
        <v>21647.340232908453</v>
      </c>
      <c r="BB17" s="701">
        <v>20325.075507951278</v>
      </c>
      <c r="BC17" s="138">
        <v>19344.329601440164</v>
      </c>
      <c r="BD17" s="188"/>
      <c r="BE17" s="64"/>
      <c r="BF17" s="64"/>
      <c r="BG17" s="138"/>
      <c r="BH17" s="680"/>
    </row>
    <row r="18" spans="22:60" ht="14.1" customHeight="1">
      <c r="V18" s="310"/>
      <c r="W18" s="318"/>
      <c r="X18" s="318"/>
      <c r="Y18" s="354" t="s">
        <v>283</v>
      </c>
      <c r="Z18" s="703"/>
      <c r="AA18" s="703">
        <v>20803.570733006109</v>
      </c>
      <c r="AB18" s="703">
        <v>20105.965710967263</v>
      </c>
      <c r="AC18" s="703">
        <v>19962.360986487718</v>
      </c>
      <c r="AD18" s="703">
        <v>18988.800807244661</v>
      </c>
      <c r="AE18" s="703">
        <v>19623.837195359385</v>
      </c>
      <c r="AF18" s="703">
        <v>19204.422914036746</v>
      </c>
      <c r="AG18" s="703">
        <v>18404.964319571733</v>
      </c>
      <c r="AH18" s="703">
        <v>18213.731686748888</v>
      </c>
      <c r="AI18" s="703">
        <v>17873.927200619259</v>
      </c>
      <c r="AJ18" s="703">
        <v>17090.173650818029</v>
      </c>
      <c r="AK18" s="703">
        <v>16294.612821425733</v>
      </c>
      <c r="AL18" s="703">
        <v>15809.131375145937</v>
      </c>
      <c r="AM18" s="703">
        <v>15559.844699367277</v>
      </c>
      <c r="AN18" s="703">
        <v>15311.619988559843</v>
      </c>
      <c r="AO18" s="703">
        <v>14509.97882750793</v>
      </c>
      <c r="AP18" s="703">
        <v>12911.341111070549</v>
      </c>
      <c r="AQ18" s="703">
        <v>12096.753216798719</v>
      </c>
      <c r="AR18" s="703">
        <v>11669.828191103799</v>
      </c>
      <c r="AS18" s="703">
        <v>9767.2810182545199</v>
      </c>
      <c r="AT18" s="703">
        <v>9062.4288546555908</v>
      </c>
      <c r="AU18" s="703">
        <v>9633.9544305968793</v>
      </c>
      <c r="AV18" s="703">
        <v>9803.994480869178</v>
      </c>
      <c r="AW18" s="703">
        <v>9261.2346681597919</v>
      </c>
      <c r="AX18" s="703">
        <v>9663.2814843353299</v>
      </c>
      <c r="AY18" s="703">
        <v>9355.1409871096585</v>
      </c>
      <c r="AZ18" s="703">
        <v>9905.7312712648945</v>
      </c>
      <c r="BA18" s="704">
        <v>8900.2835628698795</v>
      </c>
      <c r="BB18" s="703">
        <v>8462.8197454316924</v>
      </c>
      <c r="BC18" s="138">
        <v>8215.1783294133529</v>
      </c>
      <c r="BD18" s="188"/>
      <c r="BE18" s="64"/>
      <c r="BF18" s="64"/>
      <c r="BG18" s="138"/>
      <c r="BH18" s="680"/>
    </row>
    <row r="19" spans="22:60" ht="14.25" customHeight="1">
      <c r="V19" s="310"/>
      <c r="W19" s="318"/>
      <c r="X19" s="318"/>
      <c r="Y19" s="354" t="s">
        <v>284</v>
      </c>
      <c r="Z19" s="703"/>
      <c r="AA19" s="703">
        <v>32632.698045499383</v>
      </c>
      <c r="AB19" s="703">
        <v>32663.716493901666</v>
      </c>
      <c r="AC19" s="703">
        <v>32004.334983180706</v>
      </c>
      <c r="AD19" s="703">
        <v>31919.874281619919</v>
      </c>
      <c r="AE19" s="703">
        <v>33144.081909958601</v>
      </c>
      <c r="AF19" s="703">
        <v>34387.893862031124</v>
      </c>
      <c r="AG19" s="703">
        <v>34688.739889079545</v>
      </c>
      <c r="AH19" s="703">
        <v>34518.124223304781</v>
      </c>
      <c r="AI19" s="703">
        <v>33046.8430674583</v>
      </c>
      <c r="AJ19" s="703">
        <v>33692.477423035845</v>
      </c>
      <c r="AK19" s="703">
        <v>34523.552381178801</v>
      </c>
      <c r="AL19" s="703">
        <v>33782.927670722056</v>
      </c>
      <c r="AM19" s="703">
        <v>33248.135785061851</v>
      </c>
      <c r="AN19" s="703">
        <v>32957.624433950987</v>
      </c>
      <c r="AO19" s="703">
        <v>32429.073319077652</v>
      </c>
      <c r="AP19" s="703">
        <v>31036.790550199454</v>
      </c>
      <c r="AQ19" s="703">
        <v>29040.930039785853</v>
      </c>
      <c r="AR19" s="703">
        <v>28452.187612677997</v>
      </c>
      <c r="AS19" s="703">
        <v>26599.454865673804</v>
      </c>
      <c r="AT19" s="703">
        <v>24428.547539978994</v>
      </c>
      <c r="AU19" s="703">
        <v>23992.726977804567</v>
      </c>
      <c r="AV19" s="703">
        <v>24384.510387650236</v>
      </c>
      <c r="AW19" s="703">
        <v>26136.366388080238</v>
      </c>
      <c r="AX19" s="703">
        <v>25327.900594740968</v>
      </c>
      <c r="AY19" s="703">
        <v>23797.042659136096</v>
      </c>
      <c r="AZ19" s="703">
        <v>23593.846370736886</v>
      </c>
      <c r="BA19" s="704">
        <v>23296.134482233043</v>
      </c>
      <c r="BB19" s="703">
        <v>22721.199174827354</v>
      </c>
      <c r="BC19" s="138">
        <v>22462.832255862926</v>
      </c>
      <c r="BD19" s="188"/>
      <c r="BE19" s="64"/>
      <c r="BF19" s="64"/>
      <c r="BG19" s="138"/>
      <c r="BH19" s="680"/>
    </row>
    <row r="20" spans="22:60" ht="14.25" customHeight="1">
      <c r="V20" s="310"/>
      <c r="W20" s="318"/>
      <c r="X20" s="318"/>
      <c r="Y20" s="733" t="s">
        <v>303</v>
      </c>
      <c r="Z20" s="703"/>
      <c r="AA20" s="703">
        <v>63578.666742495552</v>
      </c>
      <c r="AB20" s="703">
        <v>64179.507493572411</v>
      </c>
      <c r="AC20" s="703">
        <v>64429.805801736089</v>
      </c>
      <c r="AD20" s="703">
        <v>63751.986672653802</v>
      </c>
      <c r="AE20" s="703">
        <v>67942.183519440121</v>
      </c>
      <c r="AF20" s="703">
        <v>68706.85174047637</v>
      </c>
      <c r="AG20" s="703">
        <v>70837.798060165354</v>
      </c>
      <c r="AH20" s="703">
        <v>71757.592765769426</v>
      </c>
      <c r="AI20" s="703">
        <v>67167.552543004902</v>
      </c>
      <c r="AJ20" s="703">
        <v>68525.451175046212</v>
      </c>
      <c r="AK20" s="703">
        <v>72325.278903810744</v>
      </c>
      <c r="AL20" s="703">
        <v>69376.545828231421</v>
      </c>
      <c r="AM20" s="703">
        <v>69028.654726040419</v>
      </c>
      <c r="AN20" s="703">
        <v>68301.999618609116</v>
      </c>
      <c r="AO20" s="703">
        <v>68629.477692870831</v>
      </c>
      <c r="AP20" s="703">
        <v>71156.446826579777</v>
      </c>
      <c r="AQ20" s="703">
        <v>69453.057477493188</v>
      </c>
      <c r="AR20" s="703">
        <v>69795.580229339015</v>
      </c>
      <c r="AS20" s="703">
        <v>64790.507363929544</v>
      </c>
      <c r="AT20" s="703">
        <v>64240.555681098762</v>
      </c>
      <c r="AU20" s="703">
        <v>66231.819010549079</v>
      </c>
      <c r="AV20" s="703">
        <v>68149.458986144135</v>
      </c>
      <c r="AW20" s="703">
        <v>66319.667572969556</v>
      </c>
      <c r="AX20" s="703">
        <v>69463.52583966036</v>
      </c>
      <c r="AY20" s="703">
        <v>66337.323596254661</v>
      </c>
      <c r="AZ20" s="703">
        <v>64568.301621097678</v>
      </c>
      <c r="BA20" s="704">
        <v>60684.362656460864</v>
      </c>
      <c r="BB20" s="703">
        <v>59255.834101178974</v>
      </c>
      <c r="BC20" s="138">
        <v>57218.986297570242</v>
      </c>
      <c r="BD20" s="188"/>
      <c r="BE20" s="64"/>
      <c r="BF20" s="64"/>
      <c r="BG20" s="138"/>
      <c r="BH20" s="680"/>
    </row>
    <row r="21" spans="22:60" ht="14.25" customHeight="1">
      <c r="V21" s="310"/>
      <c r="W21" s="318"/>
      <c r="X21" s="318"/>
      <c r="Y21" s="732" t="s">
        <v>365</v>
      </c>
      <c r="Z21" s="703"/>
      <c r="AA21" s="703">
        <v>53786.046207255196</v>
      </c>
      <c r="AB21" s="703">
        <v>53815.898013207574</v>
      </c>
      <c r="AC21" s="703">
        <v>53912.749307199381</v>
      </c>
      <c r="AD21" s="703">
        <v>53091.882429852783</v>
      </c>
      <c r="AE21" s="703">
        <v>54207.993521296929</v>
      </c>
      <c r="AF21" s="703">
        <v>53849.575976427346</v>
      </c>
      <c r="AG21" s="703">
        <v>53506.083229193959</v>
      </c>
      <c r="AH21" s="703">
        <v>51584.526445063173</v>
      </c>
      <c r="AI21" s="703">
        <v>46621.404840833289</v>
      </c>
      <c r="AJ21" s="703">
        <v>46493.338881041847</v>
      </c>
      <c r="AK21" s="703">
        <v>46436.834659326887</v>
      </c>
      <c r="AL21" s="703">
        <v>44617.363519647261</v>
      </c>
      <c r="AM21" s="703">
        <v>44002.305890337826</v>
      </c>
      <c r="AN21" s="703">
        <v>43632.371848712122</v>
      </c>
      <c r="AO21" s="703">
        <v>41110.841410207293</v>
      </c>
      <c r="AP21" s="703">
        <v>39902.72158758877</v>
      </c>
      <c r="AQ21" s="703">
        <v>39772.669661707958</v>
      </c>
      <c r="AR21" s="703">
        <v>38985.889858372975</v>
      </c>
      <c r="AS21" s="703">
        <v>36220.600908877015</v>
      </c>
      <c r="AT21" s="703">
        <v>32324.820804823103</v>
      </c>
      <c r="AU21" s="703">
        <v>32571.011032041082</v>
      </c>
      <c r="AV21" s="703">
        <v>33059.613022680511</v>
      </c>
      <c r="AW21" s="703">
        <v>33876.62192225863</v>
      </c>
      <c r="AX21" s="703">
        <v>34870.091586846203</v>
      </c>
      <c r="AY21" s="703">
        <v>33238.034791661528</v>
      </c>
      <c r="AZ21" s="703">
        <v>31676.447036314043</v>
      </c>
      <c r="BA21" s="704">
        <v>31906.253746749164</v>
      </c>
      <c r="BB21" s="703">
        <v>31512.502199045215</v>
      </c>
      <c r="BC21" s="138">
        <v>30360.099662253124</v>
      </c>
      <c r="BD21" s="188"/>
      <c r="BE21" s="64"/>
      <c r="BF21" s="64"/>
      <c r="BG21" s="138"/>
      <c r="BH21" s="680"/>
    </row>
    <row r="22" spans="22:60" ht="14.25" customHeight="1">
      <c r="V22" s="310"/>
      <c r="W22" s="318"/>
      <c r="X22" s="318"/>
      <c r="Y22" s="354" t="s">
        <v>285</v>
      </c>
      <c r="Z22" s="703"/>
      <c r="AA22" s="703">
        <v>174333.77846795786</v>
      </c>
      <c r="AB22" s="703">
        <v>168970.46312672104</v>
      </c>
      <c r="AC22" s="703">
        <v>161769.89277500106</v>
      </c>
      <c r="AD22" s="703">
        <v>159526.60024082585</v>
      </c>
      <c r="AE22" s="703">
        <v>163324.98810994858</v>
      </c>
      <c r="AF22" s="703">
        <v>163949.73766878233</v>
      </c>
      <c r="AG22" s="703">
        <v>165384.30332511681</v>
      </c>
      <c r="AH22" s="703">
        <v>167488.73741520953</v>
      </c>
      <c r="AI22" s="703">
        <v>156054.91653487302</v>
      </c>
      <c r="AJ22" s="703">
        <v>161811.74591972888</v>
      </c>
      <c r="AK22" s="703">
        <v>168715.28318345005</v>
      </c>
      <c r="AL22" s="703">
        <v>164363.3757318416</v>
      </c>
      <c r="AM22" s="703">
        <v>170764.99826778946</v>
      </c>
      <c r="AN22" s="703">
        <v>172763.04356248191</v>
      </c>
      <c r="AO22" s="703">
        <v>172872.44718395348</v>
      </c>
      <c r="AP22" s="703">
        <v>170772.03889136339</v>
      </c>
      <c r="AQ22" s="703">
        <v>172981.45763711332</v>
      </c>
      <c r="AR22" s="703">
        <v>179898.88045542425</v>
      </c>
      <c r="AS22" s="703">
        <v>162175.91863996259</v>
      </c>
      <c r="AT22" s="703">
        <v>150667.46114796246</v>
      </c>
      <c r="AU22" s="703">
        <v>171169.30168161384</v>
      </c>
      <c r="AV22" s="703">
        <v>171388.96751094441</v>
      </c>
      <c r="AW22" s="703">
        <v>175436.97313310916</v>
      </c>
      <c r="AX22" s="703">
        <v>182312.00438928531</v>
      </c>
      <c r="AY22" s="703">
        <v>179183.00826196576</v>
      </c>
      <c r="AZ22" s="703">
        <v>170894.83425121094</v>
      </c>
      <c r="BA22" s="704">
        <v>166400.01667839149</v>
      </c>
      <c r="BB22" s="703">
        <v>163659.27763981704</v>
      </c>
      <c r="BC22" s="138">
        <v>158868.24006916612</v>
      </c>
      <c r="BD22" s="188"/>
      <c r="BE22" s="64"/>
      <c r="BF22" s="64"/>
      <c r="BG22" s="138"/>
      <c r="BH22" s="680"/>
    </row>
    <row r="23" spans="22:60" ht="14.25" customHeight="1">
      <c r="V23" s="310"/>
      <c r="W23" s="318"/>
      <c r="X23" s="318"/>
      <c r="Y23" s="732" t="s">
        <v>366</v>
      </c>
      <c r="Z23" s="703"/>
      <c r="AA23" s="703">
        <v>14878.755717365739</v>
      </c>
      <c r="AB23" s="703">
        <v>14443.959265352805</v>
      </c>
      <c r="AC23" s="703">
        <v>14264.661038400054</v>
      </c>
      <c r="AD23" s="703">
        <v>13366.079446834208</v>
      </c>
      <c r="AE23" s="703">
        <v>13251.696011581751</v>
      </c>
      <c r="AF23" s="703">
        <v>12451.72241040454</v>
      </c>
      <c r="AG23" s="703">
        <v>11640.267920980432</v>
      </c>
      <c r="AH23" s="703">
        <v>12007.216824714069</v>
      </c>
      <c r="AI23" s="703">
        <v>11659.485298668924</v>
      </c>
      <c r="AJ23" s="703">
        <v>11997.695694518525</v>
      </c>
      <c r="AK23" s="703">
        <v>11975.489300313646</v>
      </c>
      <c r="AL23" s="703">
        <v>11843.509537950908</v>
      </c>
      <c r="AM23" s="703">
        <v>12001.03149355234</v>
      </c>
      <c r="AN23" s="703">
        <v>12208.118804323996</v>
      </c>
      <c r="AO23" s="703">
        <v>12010.497333514948</v>
      </c>
      <c r="AP23" s="703">
        <v>11586.787476572636</v>
      </c>
      <c r="AQ23" s="703">
        <v>11446.635148331574</v>
      </c>
      <c r="AR23" s="703">
        <v>11510.852041401951</v>
      </c>
      <c r="AS23" s="703">
        <v>10671.085613061123</v>
      </c>
      <c r="AT23" s="703">
        <v>9133.7391545171886</v>
      </c>
      <c r="AU23" s="703">
        <v>9284.6549968973304</v>
      </c>
      <c r="AV23" s="703">
        <v>9600.8369471015176</v>
      </c>
      <c r="AW23" s="703">
        <v>11385.392248464461</v>
      </c>
      <c r="AX23" s="703">
        <v>10184.290386074157</v>
      </c>
      <c r="AY23" s="703">
        <v>9284.9483025307345</v>
      </c>
      <c r="AZ23" s="703">
        <v>8654.8897143309459</v>
      </c>
      <c r="BA23" s="704">
        <v>9086.9617213697802</v>
      </c>
      <c r="BB23" s="703">
        <v>8657.0121712681903</v>
      </c>
      <c r="BC23" s="138">
        <v>8148.5245042377346</v>
      </c>
      <c r="BD23" s="188"/>
      <c r="BE23" s="64"/>
      <c r="BF23" s="64"/>
      <c r="BG23" s="138"/>
      <c r="BH23" s="680"/>
    </row>
    <row r="24" spans="22:60">
      <c r="V24" s="310"/>
      <c r="W24" s="318"/>
      <c r="X24" s="318"/>
      <c r="Y24" s="732" t="s">
        <v>304</v>
      </c>
      <c r="Z24" s="703"/>
      <c r="AA24" s="703">
        <v>66539.701071123156</v>
      </c>
      <c r="AB24" s="703">
        <v>66437.478155752266</v>
      </c>
      <c r="AC24" s="703">
        <v>65885.613951459032</v>
      </c>
      <c r="AD24" s="703">
        <v>61923.262624332259</v>
      </c>
      <c r="AE24" s="703">
        <v>66344.507977320362</v>
      </c>
      <c r="AF24" s="703">
        <v>63359.774690304941</v>
      </c>
      <c r="AG24" s="703">
        <v>65131.957999014943</v>
      </c>
      <c r="AH24" s="703">
        <v>55416.413975099997</v>
      </c>
      <c r="AI24" s="703">
        <v>48581.800195185162</v>
      </c>
      <c r="AJ24" s="703">
        <v>51356.54434877052</v>
      </c>
      <c r="AK24" s="703">
        <v>53155.056034130175</v>
      </c>
      <c r="AL24" s="703">
        <v>51549.061172408845</v>
      </c>
      <c r="AM24" s="703">
        <v>54102.162230484289</v>
      </c>
      <c r="AN24" s="703">
        <v>55095.339073242889</v>
      </c>
      <c r="AO24" s="703">
        <v>54673.942097093728</v>
      </c>
      <c r="AP24" s="703">
        <v>56147.759788845215</v>
      </c>
      <c r="AQ24" s="703">
        <v>56087.312003590021</v>
      </c>
      <c r="AR24" s="703">
        <v>60588.215755491939</v>
      </c>
      <c r="AS24" s="703">
        <v>53527.098609429639</v>
      </c>
      <c r="AT24" s="703">
        <v>49657.476108401614</v>
      </c>
      <c r="AU24" s="703">
        <v>52280.65240739935</v>
      </c>
      <c r="AV24" s="703">
        <v>57355.277616273059</v>
      </c>
      <c r="AW24" s="703">
        <v>61851.307462287004</v>
      </c>
      <c r="AX24" s="703">
        <v>61477.672524149508</v>
      </c>
      <c r="AY24" s="703">
        <v>57844.144452011606</v>
      </c>
      <c r="AZ24" s="703">
        <v>54658.353845768543</v>
      </c>
      <c r="BA24" s="704">
        <v>51570.845592234902</v>
      </c>
      <c r="BB24" s="703">
        <v>51620.39908622855</v>
      </c>
      <c r="BC24" s="138">
        <v>48780.585564498811</v>
      </c>
      <c r="BD24" s="188"/>
      <c r="BE24" s="64"/>
      <c r="BF24" s="64"/>
      <c r="BG24" s="138"/>
      <c r="BH24" s="680"/>
    </row>
    <row r="25" spans="22:60" ht="14.1" customHeight="1">
      <c r="V25" s="310"/>
      <c r="W25" s="318"/>
      <c r="X25" s="318"/>
      <c r="Y25" s="356" t="s">
        <v>62</v>
      </c>
      <c r="Z25" s="711"/>
      <c r="AA25" s="711">
        <v>22353.905070540502</v>
      </c>
      <c r="AB25" s="711">
        <v>21716.30543528717</v>
      </c>
      <c r="AC25" s="711">
        <v>21133.616294576739</v>
      </c>
      <c r="AD25" s="711">
        <v>19533.322747152819</v>
      </c>
      <c r="AE25" s="711">
        <v>20519.621032179686</v>
      </c>
      <c r="AF25" s="711">
        <v>19385.595966666551</v>
      </c>
      <c r="AG25" s="711">
        <v>19311.563951834192</v>
      </c>
      <c r="AH25" s="711">
        <v>19419.49062002905</v>
      </c>
      <c r="AI25" s="711">
        <v>19764.495995123325</v>
      </c>
      <c r="AJ25" s="711">
        <v>20502.821552105801</v>
      </c>
      <c r="AK25" s="711">
        <v>21163.657544874073</v>
      </c>
      <c r="AL25" s="711">
        <v>20726.055680183246</v>
      </c>
      <c r="AM25" s="711">
        <v>21189.567430091975</v>
      </c>
      <c r="AN25" s="711">
        <v>21399.333655867638</v>
      </c>
      <c r="AO25" s="711">
        <v>21172.532966830047</v>
      </c>
      <c r="AP25" s="711">
        <v>21065.988025458806</v>
      </c>
      <c r="AQ25" s="711">
        <v>19442.29912748023</v>
      </c>
      <c r="AR25" s="711">
        <v>20168.982460977517</v>
      </c>
      <c r="AS25" s="711">
        <v>17130.859669721835</v>
      </c>
      <c r="AT25" s="711">
        <v>16159.259126719378</v>
      </c>
      <c r="AU25" s="711">
        <v>16633.454773586738</v>
      </c>
      <c r="AV25" s="711">
        <v>18691.23150210009</v>
      </c>
      <c r="AW25" s="711">
        <v>19763.194126815211</v>
      </c>
      <c r="AX25" s="711">
        <v>20459.728431792657</v>
      </c>
      <c r="AY25" s="711">
        <v>20794.988571435915</v>
      </c>
      <c r="AZ25" s="711">
        <v>19000.751023301116</v>
      </c>
      <c r="BA25" s="712">
        <v>18194.832788186057</v>
      </c>
      <c r="BB25" s="711">
        <v>18310.201263449722</v>
      </c>
      <c r="BC25" s="138">
        <v>17230.314390345193</v>
      </c>
      <c r="BD25" s="188"/>
      <c r="BE25" s="64"/>
      <c r="BF25" s="64"/>
      <c r="BG25" s="138"/>
      <c r="BH25" s="680"/>
    </row>
    <row r="26" spans="22:60" ht="14.25" customHeight="1">
      <c r="V26" s="310"/>
      <c r="W26" s="320" t="s">
        <v>286</v>
      </c>
      <c r="X26" s="332"/>
      <c r="Y26" s="333"/>
      <c r="Z26" s="125"/>
      <c r="AA26" s="126">
        <v>129957.31901583464</v>
      </c>
      <c r="AB26" s="126">
        <v>134042.01126634903</v>
      </c>
      <c r="AC26" s="126">
        <v>138322.56057885205</v>
      </c>
      <c r="AD26" s="126">
        <v>142670.97389330048</v>
      </c>
      <c r="AE26" s="126">
        <v>156772.25920453828</v>
      </c>
      <c r="AF26" s="126">
        <v>161803.55980609439</v>
      </c>
      <c r="AG26" s="126">
        <v>159539.06964282639</v>
      </c>
      <c r="AH26" s="126">
        <v>164457.62369554152</v>
      </c>
      <c r="AI26" s="126">
        <v>172474.37937302433</v>
      </c>
      <c r="AJ26" s="126">
        <v>183108.0790713462</v>
      </c>
      <c r="AK26" s="126">
        <v>189832.83300327812</v>
      </c>
      <c r="AL26" s="126">
        <v>190391.09347248124</v>
      </c>
      <c r="AM26" s="126">
        <v>199848.93393204489</v>
      </c>
      <c r="AN26" s="126">
        <v>206272.12375143767</v>
      </c>
      <c r="AO26" s="126">
        <v>213571.74472806868</v>
      </c>
      <c r="AP26" s="126">
        <v>220394.51239762135</v>
      </c>
      <c r="AQ26" s="126">
        <v>217164.56888579187</v>
      </c>
      <c r="AR26" s="126">
        <v>226831.80657632905</v>
      </c>
      <c r="AS26" s="126">
        <v>219836.63560757061</v>
      </c>
      <c r="AT26" s="126">
        <v>196176.59421381785</v>
      </c>
      <c r="AU26" s="126">
        <v>200072.33595565631</v>
      </c>
      <c r="AV26" s="126">
        <v>223080.80913463258</v>
      </c>
      <c r="AW26" s="126">
        <v>228040.95743129228</v>
      </c>
      <c r="AX26" s="126">
        <v>236349.0711082808</v>
      </c>
      <c r="AY26" s="126">
        <v>229028.74560091834</v>
      </c>
      <c r="AZ26" s="126">
        <v>218246.44221872769</v>
      </c>
      <c r="BA26" s="713">
        <v>212434.72941298469</v>
      </c>
      <c r="BB26" s="126">
        <v>208161.12358273362</v>
      </c>
      <c r="BC26" s="141">
        <v>196568.69560442696</v>
      </c>
      <c r="BD26" s="191"/>
      <c r="BE26" s="126"/>
      <c r="BF26" s="126"/>
      <c r="BG26" s="141"/>
      <c r="BH26" s="149"/>
    </row>
    <row r="27" spans="22:60">
      <c r="V27" s="310"/>
      <c r="W27" s="321" t="s">
        <v>287</v>
      </c>
      <c r="X27" s="334"/>
      <c r="Y27" s="335"/>
      <c r="Z27" s="66"/>
      <c r="AA27" s="120">
        <f>SUM(AA28:AA29)</f>
        <v>207273.97127957264</v>
      </c>
      <c r="AB27" s="120">
        <f t="shared" ref="AB27:BC27" si="7">SUM(AB28:AB29)</f>
        <v>219210.50474000233</v>
      </c>
      <c r="AC27" s="120">
        <f t="shared" si="7"/>
        <v>225943.68959210202</v>
      </c>
      <c r="AD27" s="120">
        <f t="shared" si="7"/>
        <v>229419.97430766866</v>
      </c>
      <c r="AE27" s="120">
        <f t="shared" si="7"/>
        <v>239265.17054206887</v>
      </c>
      <c r="AF27" s="120">
        <f t="shared" si="7"/>
        <v>248415.02920168603</v>
      </c>
      <c r="AG27" s="120">
        <f t="shared" si="7"/>
        <v>255039.7610959929</v>
      </c>
      <c r="AH27" s="120">
        <f t="shared" si="7"/>
        <v>256647.35322655443</v>
      </c>
      <c r="AI27" s="120">
        <f t="shared" si="7"/>
        <v>254496.05341613517</v>
      </c>
      <c r="AJ27" s="120">
        <f t="shared" si="7"/>
        <v>258874.08048575214</v>
      </c>
      <c r="AK27" s="120">
        <f t="shared" si="7"/>
        <v>258321.61423827329</v>
      </c>
      <c r="AL27" s="120">
        <f t="shared" si="7"/>
        <v>262443.42347333295</v>
      </c>
      <c r="AM27" s="120">
        <f t="shared" si="7"/>
        <v>259243.59259277192</v>
      </c>
      <c r="AN27" s="120">
        <f t="shared" si="7"/>
        <v>255605.00882002834</v>
      </c>
      <c r="AO27" s="120">
        <f t="shared" si="7"/>
        <v>249498.49210123974</v>
      </c>
      <c r="AP27" s="120">
        <f t="shared" si="7"/>
        <v>244161.30008917092</v>
      </c>
      <c r="AQ27" s="120">
        <f t="shared" si="7"/>
        <v>241264.48873863238</v>
      </c>
      <c r="AR27" s="120">
        <f t="shared" si="7"/>
        <v>239243.43795704114</v>
      </c>
      <c r="AS27" s="120">
        <f t="shared" si="7"/>
        <v>231564.14894510218</v>
      </c>
      <c r="AT27" s="120">
        <f t="shared" si="7"/>
        <v>227942.46879110998</v>
      </c>
      <c r="AU27" s="120">
        <f t="shared" si="7"/>
        <v>228778.23592578035</v>
      </c>
      <c r="AV27" s="120">
        <f t="shared" si="7"/>
        <v>225177.01596979881</v>
      </c>
      <c r="AW27" s="120">
        <f t="shared" si="7"/>
        <v>226971.09474386604</v>
      </c>
      <c r="AX27" s="120">
        <f t="shared" si="7"/>
        <v>224244.6192826542</v>
      </c>
      <c r="AY27" s="120">
        <f t="shared" si="7"/>
        <v>218896.88523774908</v>
      </c>
      <c r="AZ27" s="120">
        <f t="shared" si="7"/>
        <v>217423.42268806795</v>
      </c>
      <c r="BA27" s="567">
        <f t="shared" si="7"/>
        <v>215252.1484811054</v>
      </c>
      <c r="BB27" s="120">
        <f t="shared" si="7"/>
        <v>213384.6931288233</v>
      </c>
      <c r="BC27" s="140">
        <f t="shared" si="7"/>
        <v>210368.35551110149</v>
      </c>
      <c r="BD27" s="192"/>
      <c r="BE27" s="120"/>
      <c r="BF27" s="120"/>
      <c r="BG27" s="140"/>
      <c r="BH27" s="149"/>
    </row>
    <row r="28" spans="22:60">
      <c r="V28" s="310"/>
      <c r="W28" s="336"/>
      <c r="X28" s="802" t="s">
        <v>318</v>
      </c>
      <c r="Y28" s="781"/>
      <c r="Z28" s="787"/>
      <c r="AA28" s="787">
        <v>105689.84356409605</v>
      </c>
      <c r="AB28" s="787">
        <v>113598.92095978161</v>
      </c>
      <c r="AC28" s="787">
        <v>119937.18825807577</v>
      </c>
      <c r="AD28" s="787">
        <v>123246.70857962771</v>
      </c>
      <c r="AE28" s="787">
        <v>128984.39358323517</v>
      </c>
      <c r="AF28" s="787">
        <v>135872.56428748634</v>
      </c>
      <c r="AG28" s="787">
        <v>141594.17115230171</v>
      </c>
      <c r="AH28" s="787">
        <v>145940.40694415363</v>
      </c>
      <c r="AI28" s="787">
        <v>146319.93096056025</v>
      </c>
      <c r="AJ28" s="787">
        <v>151162.4707806595</v>
      </c>
      <c r="AK28" s="787">
        <v>151246.80631343948</v>
      </c>
      <c r="AL28" s="787">
        <v>155694.23770570185</v>
      </c>
      <c r="AM28" s="787">
        <v>156080.72771786258</v>
      </c>
      <c r="AN28" s="787">
        <v>154269.94281598355</v>
      </c>
      <c r="AO28" s="787">
        <v>148779.45319999676</v>
      </c>
      <c r="AP28" s="787">
        <v>144301.96693319047</v>
      </c>
      <c r="AQ28" s="787">
        <v>140775.84545691617</v>
      </c>
      <c r="AR28" s="787">
        <v>140450.80059065984</v>
      </c>
      <c r="AS28" s="787">
        <v>135749.27095868651</v>
      </c>
      <c r="AT28" s="787">
        <v>136743.52226341859</v>
      </c>
      <c r="AU28" s="787">
        <v>136325.39838944934</v>
      </c>
      <c r="AV28" s="787">
        <v>135911.2456617158</v>
      </c>
      <c r="AW28" s="787">
        <v>137727.30245679698</v>
      </c>
      <c r="AX28" s="787">
        <v>134754.77093904291</v>
      </c>
      <c r="AY28" s="787">
        <v>129464.55061607715</v>
      </c>
      <c r="AZ28" s="787">
        <v>128662.46895631768</v>
      </c>
      <c r="BA28" s="803">
        <v>127880.58032456595</v>
      </c>
      <c r="BB28" s="787">
        <v>126891.64464730596</v>
      </c>
      <c r="BC28" s="804">
        <v>124715.03923250671</v>
      </c>
      <c r="BD28" s="783"/>
      <c r="BE28" s="782"/>
      <c r="BF28" s="782"/>
      <c r="BG28" s="784"/>
      <c r="BH28" s="149"/>
    </row>
    <row r="29" spans="22:60">
      <c r="V29" s="310"/>
      <c r="W29" s="322"/>
      <c r="X29" s="742" t="s">
        <v>319</v>
      </c>
      <c r="Y29" s="785"/>
      <c r="Z29" s="786"/>
      <c r="AA29" s="786">
        <v>101584.12771547658</v>
      </c>
      <c r="AB29" s="786">
        <v>105611.58378022074</v>
      </c>
      <c r="AC29" s="786">
        <v>106006.50133402625</v>
      </c>
      <c r="AD29" s="786">
        <v>106173.26572804095</v>
      </c>
      <c r="AE29" s="786">
        <v>110280.7769588337</v>
      </c>
      <c r="AF29" s="786">
        <v>112542.46491419968</v>
      </c>
      <c r="AG29" s="786">
        <v>113445.58994369119</v>
      </c>
      <c r="AH29" s="786">
        <v>110706.94628240081</v>
      </c>
      <c r="AI29" s="786">
        <v>108176.12245557492</v>
      </c>
      <c r="AJ29" s="786">
        <v>107711.60970509266</v>
      </c>
      <c r="AK29" s="786">
        <v>107074.8079248338</v>
      </c>
      <c r="AL29" s="786">
        <v>106749.18576763112</v>
      </c>
      <c r="AM29" s="786">
        <v>103162.86487490934</v>
      </c>
      <c r="AN29" s="786">
        <v>101335.0660040448</v>
      </c>
      <c r="AO29" s="786">
        <v>100719.038901243</v>
      </c>
      <c r="AP29" s="786">
        <v>99859.33315598045</v>
      </c>
      <c r="AQ29" s="786">
        <v>100488.64328171621</v>
      </c>
      <c r="AR29" s="786">
        <v>98792.637366381299</v>
      </c>
      <c r="AS29" s="786">
        <v>95814.877986415668</v>
      </c>
      <c r="AT29" s="786">
        <v>91198.946527691383</v>
      </c>
      <c r="AU29" s="786">
        <v>92452.837536331004</v>
      </c>
      <c r="AV29" s="786">
        <v>89265.770308083011</v>
      </c>
      <c r="AW29" s="786">
        <v>89243.792287069053</v>
      </c>
      <c r="AX29" s="786">
        <v>89489.848343611287</v>
      </c>
      <c r="AY29" s="786">
        <v>89432.334621671951</v>
      </c>
      <c r="AZ29" s="786">
        <v>88760.953731750255</v>
      </c>
      <c r="BA29" s="805">
        <v>87371.568156539463</v>
      </c>
      <c r="BB29" s="786">
        <v>86493.048481517355</v>
      </c>
      <c r="BC29" s="799">
        <v>85653.316278594764</v>
      </c>
      <c r="BD29" s="778"/>
      <c r="BE29" s="777"/>
      <c r="BF29" s="786"/>
      <c r="BG29" s="799"/>
      <c r="BH29" s="680"/>
    </row>
    <row r="30" spans="22:60" ht="15" thickBot="1">
      <c r="V30" s="310"/>
      <c r="W30" s="714" t="s">
        <v>288</v>
      </c>
      <c r="X30" s="337"/>
      <c r="Y30" s="715"/>
      <c r="Z30" s="716"/>
      <c r="AA30" s="121">
        <v>130665.26694358686</v>
      </c>
      <c r="AB30" s="121">
        <v>132494.38566987615</v>
      </c>
      <c r="AC30" s="121">
        <v>139354.4884993076</v>
      </c>
      <c r="AD30" s="121">
        <v>138803.57290029715</v>
      </c>
      <c r="AE30" s="121">
        <v>148313.67926049975</v>
      </c>
      <c r="AF30" s="121">
        <v>150300.89054050352</v>
      </c>
      <c r="AG30" s="121">
        <v>153023.66913769406</v>
      </c>
      <c r="AH30" s="121">
        <v>148135.75902449049</v>
      </c>
      <c r="AI30" s="121">
        <v>145538.03989709023</v>
      </c>
      <c r="AJ30" s="121">
        <v>152675.44353020427</v>
      </c>
      <c r="AK30" s="121">
        <v>155585.1747690264</v>
      </c>
      <c r="AL30" s="121">
        <v>152426.36631956953</v>
      </c>
      <c r="AM30" s="121">
        <v>163247.49576316072</v>
      </c>
      <c r="AN30" s="121">
        <v>165691.13727583174</v>
      </c>
      <c r="AO30" s="121">
        <v>164080.77624980189</v>
      </c>
      <c r="AP30" s="121">
        <v>170469.46743802918</v>
      </c>
      <c r="AQ30" s="121">
        <v>161928.61194564024</v>
      </c>
      <c r="AR30" s="121">
        <v>172799.57012022936</v>
      </c>
      <c r="AS30" s="121">
        <v>168007.56601592083</v>
      </c>
      <c r="AT30" s="121">
        <v>161871.85143307579</v>
      </c>
      <c r="AU30" s="121">
        <v>178850.7787790818</v>
      </c>
      <c r="AV30" s="121">
        <v>193821.07891107039</v>
      </c>
      <c r="AW30" s="121">
        <v>211864.00384240548</v>
      </c>
      <c r="AX30" s="121">
        <v>207824.47547379069</v>
      </c>
      <c r="AY30" s="121">
        <v>193725.78912240785</v>
      </c>
      <c r="AZ30" s="121">
        <v>186864.05018695482</v>
      </c>
      <c r="BA30" s="717">
        <v>184610.66651321776</v>
      </c>
      <c r="BB30" s="121">
        <v>186472.14951545227</v>
      </c>
      <c r="BC30" s="181">
        <v>165848.59064700818</v>
      </c>
      <c r="BD30" s="193"/>
      <c r="BE30" s="121"/>
      <c r="BF30" s="121"/>
      <c r="BG30" s="181"/>
      <c r="BH30" s="149"/>
    </row>
    <row r="31" spans="22:60">
      <c r="V31" s="687" t="s">
        <v>289</v>
      </c>
      <c r="W31" s="579"/>
      <c r="X31" s="579"/>
      <c r="Y31" s="577"/>
      <c r="Z31" s="578"/>
      <c r="AA31" s="678">
        <f>AA32+AA33+AA35</f>
        <v>96308.286810648919</v>
      </c>
      <c r="AB31" s="678">
        <f t="shared" ref="AB31:BC31" si="8">AB32+AB33+AB35</f>
        <v>97380.821014809597</v>
      </c>
      <c r="AC31" s="678">
        <f t="shared" si="8"/>
        <v>98865.9430293763</v>
      </c>
      <c r="AD31" s="678">
        <f t="shared" si="8"/>
        <v>96420.458606052562</v>
      </c>
      <c r="AE31" s="678">
        <f t="shared" si="8"/>
        <v>101460.56580003319</v>
      </c>
      <c r="AF31" s="678">
        <f t="shared" si="8"/>
        <v>102528.4129457298</v>
      </c>
      <c r="AG31" s="678">
        <f t="shared" si="8"/>
        <v>103866.36047079804</v>
      </c>
      <c r="AH31" s="678">
        <f t="shared" si="8"/>
        <v>102791.43288948965</v>
      </c>
      <c r="AI31" s="678">
        <f t="shared" si="8"/>
        <v>96496.232743875938</v>
      </c>
      <c r="AJ31" s="678">
        <f t="shared" si="8"/>
        <v>96759.487098443002</v>
      </c>
      <c r="AK31" s="678">
        <f t="shared" si="8"/>
        <v>98798.212274193575</v>
      </c>
      <c r="AL31" s="678">
        <f t="shared" si="8"/>
        <v>96667.225743376723</v>
      </c>
      <c r="AM31" s="678">
        <f t="shared" si="8"/>
        <v>94004.040150023284</v>
      </c>
      <c r="AN31" s="678">
        <f t="shared" si="8"/>
        <v>93777.424541984714</v>
      </c>
      <c r="AO31" s="678">
        <f t="shared" si="8"/>
        <v>92814.270244465515</v>
      </c>
      <c r="AP31" s="678">
        <f t="shared" si="8"/>
        <v>92897.421241120639</v>
      </c>
      <c r="AQ31" s="678">
        <f t="shared" si="8"/>
        <v>91479.139961694586</v>
      </c>
      <c r="AR31" s="678">
        <f t="shared" si="8"/>
        <v>91306.998310733412</v>
      </c>
      <c r="AS31" s="678">
        <f t="shared" si="8"/>
        <v>87840.805263347997</v>
      </c>
      <c r="AT31" s="678">
        <f t="shared" si="8"/>
        <v>78251.617639384363</v>
      </c>
      <c r="AU31" s="678">
        <f t="shared" si="8"/>
        <v>79754.791982729061</v>
      </c>
      <c r="AV31" s="678">
        <f t="shared" si="8"/>
        <v>78801.29713951172</v>
      </c>
      <c r="AW31" s="678">
        <f t="shared" si="8"/>
        <v>80748.488445332725</v>
      </c>
      <c r="AX31" s="678">
        <f t="shared" si="8"/>
        <v>82090.807508366983</v>
      </c>
      <c r="AY31" s="678">
        <f t="shared" si="8"/>
        <v>80488.600737254688</v>
      </c>
      <c r="AZ31" s="678">
        <f t="shared" si="8"/>
        <v>79317.332370283213</v>
      </c>
      <c r="BA31" s="678">
        <f t="shared" si="8"/>
        <v>79014.044901792426</v>
      </c>
      <c r="BB31" s="678">
        <f t="shared" si="8"/>
        <v>79233.805597555081</v>
      </c>
      <c r="BC31" s="688">
        <f t="shared" si="8"/>
        <v>78994.768467599788</v>
      </c>
      <c r="BD31" s="699"/>
      <c r="BE31" s="678"/>
      <c r="BF31" s="678"/>
      <c r="BG31" s="688"/>
      <c r="BH31" s="149"/>
    </row>
    <row r="32" spans="22:60">
      <c r="V32" s="689"/>
      <c r="W32" s="759" t="s">
        <v>290</v>
      </c>
      <c r="X32" s="690"/>
      <c r="Y32" s="691"/>
      <c r="Z32" s="718"/>
      <c r="AA32" s="694">
        <f>'2.CO2-Sector'!AA32</f>
        <v>65634.810561869905</v>
      </c>
      <c r="AB32" s="694">
        <f>'2.CO2-Sector'!AB32</f>
        <v>66724.508239733783</v>
      </c>
      <c r="AC32" s="694">
        <f>'2.CO2-Sector'!AC32</f>
        <v>66665.156484588646</v>
      </c>
      <c r="AD32" s="694">
        <f>'2.CO2-Sector'!AD32</f>
        <v>65410.271913414726</v>
      </c>
      <c r="AE32" s="694">
        <f>'2.CO2-Sector'!AE32</f>
        <v>67082.872109820732</v>
      </c>
      <c r="AF32" s="694">
        <f>'2.CO2-Sector'!AF32</f>
        <v>67417.602725953577</v>
      </c>
      <c r="AG32" s="694">
        <f>'2.CO2-Sector'!AG32</f>
        <v>68132.305918483646</v>
      </c>
      <c r="AH32" s="694">
        <f>'2.CO2-Sector'!AH32</f>
        <v>65543.97714983442</v>
      </c>
      <c r="AI32" s="694">
        <f>'2.CO2-Sector'!AI32</f>
        <v>59447.92331089911</v>
      </c>
      <c r="AJ32" s="694">
        <f>'2.CO2-Sector'!AJ32</f>
        <v>59771.632680664894</v>
      </c>
      <c r="AK32" s="694">
        <f>'2.CO2-Sector'!AK32</f>
        <v>60247.612973451294</v>
      </c>
      <c r="AL32" s="694">
        <f>'2.CO2-Sector'!AL32</f>
        <v>58926.107081322873</v>
      </c>
      <c r="AM32" s="694">
        <f>'2.CO2-Sector'!AM32</f>
        <v>56281.098483397334</v>
      </c>
      <c r="AN32" s="694">
        <f>'2.CO2-Sector'!AN32</f>
        <v>55486.134392637046</v>
      </c>
      <c r="AO32" s="694">
        <f>'2.CO2-Sector'!AO32</f>
        <v>55492.721252506431</v>
      </c>
      <c r="AP32" s="694">
        <f>'2.CO2-Sector'!AP32</f>
        <v>56683.32262995674</v>
      </c>
      <c r="AQ32" s="694">
        <f>'2.CO2-Sector'!AQ32</f>
        <v>57077.183096895955</v>
      </c>
      <c r="AR32" s="694">
        <f>'2.CO2-Sector'!AR32</f>
        <v>56318.779644788221</v>
      </c>
      <c r="AS32" s="694">
        <f>'2.CO2-Sector'!AS32</f>
        <v>51908.446659649642</v>
      </c>
      <c r="AT32" s="694">
        <f>'2.CO2-Sector'!AT32</f>
        <v>46331.509440848182</v>
      </c>
      <c r="AU32" s="694">
        <f>'2.CO2-Sector'!AU32</f>
        <v>47422.466723538506</v>
      </c>
      <c r="AV32" s="694">
        <f>'2.CO2-Sector'!AV32</f>
        <v>47271.511868793168</v>
      </c>
      <c r="AW32" s="694">
        <f>'2.CO2-Sector'!AW32</f>
        <v>47406.161470691135</v>
      </c>
      <c r="AX32" s="694">
        <f>'2.CO2-Sector'!AX32</f>
        <v>49202.097503800382</v>
      </c>
      <c r="AY32" s="694">
        <f>'2.CO2-Sector'!AY32</f>
        <v>48567.828712584625</v>
      </c>
      <c r="AZ32" s="694">
        <f>'2.CO2-Sector'!AZ32</f>
        <v>47069.308870848618</v>
      </c>
      <c r="BA32" s="695">
        <f>'2.CO2-Sector'!BA32</f>
        <v>46640.140849935065</v>
      </c>
      <c r="BB32" s="694">
        <f>'2.CO2-Sector'!BB32</f>
        <v>47265.992703061202</v>
      </c>
      <c r="BC32" s="696">
        <f>'2.CO2-Sector'!BC32</f>
        <v>46711.46569651449</v>
      </c>
      <c r="BD32" s="700"/>
      <c r="BE32" s="694"/>
      <c r="BF32" s="694"/>
      <c r="BG32" s="696"/>
      <c r="BH32" s="682"/>
    </row>
    <row r="33" spans="22:63">
      <c r="V33" s="692"/>
      <c r="W33" s="751" t="s">
        <v>291</v>
      </c>
      <c r="X33" s="752"/>
      <c r="Y33" s="753"/>
      <c r="Z33" s="788"/>
      <c r="AA33" s="756">
        <f>'2.CO2-Sector'!AA33</f>
        <v>24009.919440480939</v>
      </c>
      <c r="AB33" s="756">
        <f>'2.CO2-Sector'!AB33</f>
        <v>24198.43302510443</v>
      </c>
      <c r="AC33" s="756">
        <f>'2.CO2-Sector'!AC33</f>
        <v>26002.914828499775</v>
      </c>
      <c r="AD33" s="756">
        <f>'2.CO2-Sector'!AD33</f>
        <v>25024.946447143288</v>
      </c>
      <c r="AE33" s="756">
        <f>'2.CO2-Sector'!AE33</f>
        <v>28603.56693581674</v>
      </c>
      <c r="AF33" s="756">
        <f>'2.CO2-Sector'!AF33</f>
        <v>29144.796301750583</v>
      </c>
      <c r="AG33" s="756">
        <f>'2.CO2-Sector'!AG33</f>
        <v>29655.014460891914</v>
      </c>
      <c r="AH33" s="756">
        <f>'2.CO2-Sector'!AH33</f>
        <v>31208.889703732337</v>
      </c>
      <c r="AI33" s="756">
        <f>'2.CO2-Sector'!AI33</f>
        <v>31451.722241133284</v>
      </c>
      <c r="AJ33" s="756">
        <f>'2.CO2-Sector'!AJ33</f>
        <v>31367.978973028712</v>
      </c>
      <c r="AK33" s="756">
        <f>'2.CO2-Sector'!AK33</f>
        <v>32857.906344402545</v>
      </c>
      <c r="AL33" s="756">
        <f>'2.CO2-Sector'!AL33</f>
        <v>32523.162229449932</v>
      </c>
      <c r="AM33" s="756">
        <f>'2.CO2-Sector'!AM33</f>
        <v>32768.137501850826</v>
      </c>
      <c r="AN33" s="756">
        <f>'2.CO2-Sector'!AN33</f>
        <v>33516.424967093371</v>
      </c>
      <c r="AO33" s="756">
        <f>'2.CO2-Sector'!AO33</f>
        <v>32704.04164375976</v>
      </c>
      <c r="AP33" s="756">
        <f>'2.CO2-Sector'!AP33</f>
        <v>31654.058131881015</v>
      </c>
      <c r="AQ33" s="756">
        <f>'2.CO2-Sector'!AQ33</f>
        <v>29906.983827804659</v>
      </c>
      <c r="AR33" s="756">
        <f>'2.CO2-Sector'!AR33</f>
        <v>30481.774835639739</v>
      </c>
      <c r="AS33" s="756">
        <f>'2.CO2-Sector'!AS33</f>
        <v>31853.390473384454</v>
      </c>
      <c r="AT33" s="756">
        <f>'2.CO2-Sector'!AT33</f>
        <v>28193.590018879822</v>
      </c>
      <c r="AU33" s="756">
        <f>'2.CO2-Sector'!AU33</f>
        <v>28710.200716789313</v>
      </c>
      <c r="AV33" s="756">
        <f>'2.CO2-Sector'!AV33</f>
        <v>28026.35942868374</v>
      </c>
      <c r="AW33" s="756">
        <f>'2.CO2-Sector'!AW33</f>
        <v>29826.927231768648</v>
      </c>
      <c r="AX33" s="756">
        <f>'2.CO2-Sector'!AX33</f>
        <v>29365.198328277358</v>
      </c>
      <c r="AY33" s="756">
        <f>'2.CO2-Sector'!AY33</f>
        <v>28501.96294627004</v>
      </c>
      <c r="AZ33" s="756">
        <f>'2.CO2-Sector'!AZ33</f>
        <v>28975.413612931283</v>
      </c>
      <c r="BA33" s="755">
        <f>'2.CO2-Sector'!BA33</f>
        <v>29176.010107159775</v>
      </c>
      <c r="BB33" s="756">
        <f>'2.CO2-Sector'!BB33</f>
        <v>28884.196896173555</v>
      </c>
      <c r="BC33" s="758">
        <f>'2.CO2-Sector'!BC33</f>
        <v>29165.674141425421</v>
      </c>
      <c r="BD33" s="757"/>
      <c r="BE33" s="756"/>
      <c r="BF33" s="756"/>
      <c r="BG33" s="758"/>
      <c r="BH33" s="680"/>
    </row>
    <row r="34" spans="22:63">
      <c r="V34" s="580"/>
      <c r="W34" s="767"/>
      <c r="X34" s="792" t="s">
        <v>317</v>
      </c>
      <c r="Y34" s="793"/>
      <c r="Z34" s="794"/>
      <c r="AA34" s="772">
        <f>'2.CO2-Sector'!AA34</f>
        <v>10877.600981426513</v>
      </c>
      <c r="AB34" s="772">
        <f>'2.CO2-Sector'!AB34</f>
        <v>11049.806368923906</v>
      </c>
      <c r="AC34" s="772">
        <f>'2.CO2-Sector'!AC34</f>
        <v>11807.005324140289</v>
      </c>
      <c r="AD34" s="772">
        <f>'2.CO2-Sector'!AD34</f>
        <v>11076.355908637637</v>
      </c>
      <c r="AE34" s="772">
        <f>'2.CO2-Sector'!AE34</f>
        <v>12141.64258301512</v>
      </c>
      <c r="AF34" s="772">
        <f>'2.CO2-Sector'!AF34</f>
        <v>12430.812103547969</v>
      </c>
      <c r="AG34" s="772">
        <f>'2.CO2-Sector'!AG34</f>
        <v>12524.696163572877</v>
      </c>
      <c r="AH34" s="772">
        <f>'2.CO2-Sector'!AH34</f>
        <v>13494.993714847755</v>
      </c>
      <c r="AI34" s="772">
        <f>'2.CO2-Sector'!AI34</f>
        <v>13752.536966155511</v>
      </c>
      <c r="AJ34" s="772">
        <f>'2.CO2-Sector'!AJ34</f>
        <v>13872.228730078583</v>
      </c>
      <c r="AK34" s="772">
        <f>'2.CO2-Sector'!AK34</f>
        <v>15214.352327328641</v>
      </c>
      <c r="AL34" s="772">
        <f>'2.CO2-Sector'!AL34</f>
        <v>16132.526380314026</v>
      </c>
      <c r="AM34" s="772">
        <f>'2.CO2-Sector'!AM34</f>
        <v>16997.608754950557</v>
      </c>
      <c r="AN34" s="772">
        <f>'2.CO2-Sector'!AN34</f>
        <v>17808.352586478897</v>
      </c>
      <c r="AO34" s="772">
        <f>'2.CO2-Sector'!AO34</f>
        <v>17549.375263856604</v>
      </c>
      <c r="AP34" s="772">
        <f>'2.CO2-Sector'!AP34</f>
        <v>17053.973678155497</v>
      </c>
      <c r="AQ34" s="772">
        <f>'2.CO2-Sector'!AQ34</f>
        <v>16145.248330322505</v>
      </c>
      <c r="AR34" s="772">
        <f>'2.CO2-Sector'!AR34</f>
        <v>16502.025788668187</v>
      </c>
      <c r="AS34" s="772">
        <f>'2.CO2-Sector'!AS34</f>
        <v>16805.064836398626</v>
      </c>
      <c r="AT34" s="772">
        <f>'2.CO2-Sector'!AT34</f>
        <v>15621.709115611065</v>
      </c>
      <c r="AU34" s="772">
        <f>'2.CO2-Sector'!AU34</f>
        <v>15885.030087507934</v>
      </c>
      <c r="AV34" s="772">
        <f>'2.CO2-Sector'!AV34</f>
        <v>15957.255370641471</v>
      </c>
      <c r="AW34" s="772">
        <f>'2.CO2-Sector'!AW34</f>
        <v>17122.68573158178</v>
      </c>
      <c r="AX34" s="772">
        <f>'2.CO2-Sector'!AX34</f>
        <v>16692.107033381984</v>
      </c>
      <c r="AY34" s="772">
        <f>'2.CO2-Sector'!AY34</f>
        <v>16327.397566529307</v>
      </c>
      <c r="AZ34" s="772">
        <f>'2.CO2-Sector'!AZ34</f>
        <v>16844.374028003105</v>
      </c>
      <c r="BA34" s="771">
        <f>'2.CO2-Sector'!BA34</f>
        <v>17568.592342778695</v>
      </c>
      <c r="BB34" s="772">
        <f>'2.CO2-Sector'!BB34</f>
        <v>17442.722517485636</v>
      </c>
      <c r="BC34" s="800">
        <f>'2.CO2-Sector'!BC34</f>
        <v>17686.429546360479</v>
      </c>
      <c r="BD34" s="796"/>
      <c r="BE34" s="795"/>
      <c r="BF34" s="795"/>
      <c r="BG34" s="800"/>
      <c r="BH34" s="697"/>
    </row>
    <row r="35" spans="22:63" ht="19.5" thickBot="1">
      <c r="V35" s="698"/>
      <c r="W35" s="760" t="s">
        <v>292</v>
      </c>
      <c r="X35" s="761"/>
      <c r="Y35" s="762"/>
      <c r="Z35" s="789"/>
      <c r="AA35" s="790">
        <f>'2.CO2-Sector'!AA35</f>
        <v>6663.5568082980681</v>
      </c>
      <c r="AB35" s="790">
        <f>'2.CO2-Sector'!AB35</f>
        <v>6457.8797499713774</v>
      </c>
      <c r="AC35" s="790">
        <f>'2.CO2-Sector'!AC35</f>
        <v>6197.8717162878675</v>
      </c>
      <c r="AD35" s="790">
        <f>'2.CO2-Sector'!AD35</f>
        <v>5985.2402454945568</v>
      </c>
      <c r="AE35" s="790">
        <f>'2.CO2-Sector'!AE35</f>
        <v>5774.1267543957229</v>
      </c>
      <c r="AF35" s="790">
        <f>'2.CO2-Sector'!AF35</f>
        <v>5966.013918025641</v>
      </c>
      <c r="AG35" s="790">
        <f>'2.CO2-Sector'!AG35</f>
        <v>6079.0400914224811</v>
      </c>
      <c r="AH35" s="790">
        <f>'2.CO2-Sector'!AH35</f>
        <v>6038.5660359228932</v>
      </c>
      <c r="AI35" s="790">
        <f>'2.CO2-Sector'!AI35</f>
        <v>5596.5871918435423</v>
      </c>
      <c r="AJ35" s="790">
        <f>'2.CO2-Sector'!AJ35</f>
        <v>5619.875444749402</v>
      </c>
      <c r="AK35" s="790">
        <f>'2.CO2-Sector'!AK35</f>
        <v>5692.6929563397216</v>
      </c>
      <c r="AL35" s="790">
        <f>'2.CO2-Sector'!AL35</f>
        <v>5217.956432603929</v>
      </c>
      <c r="AM35" s="790">
        <f>'2.CO2-Sector'!AM35</f>
        <v>4954.8041647751179</v>
      </c>
      <c r="AN35" s="790">
        <f>'2.CO2-Sector'!AN35</f>
        <v>4774.8651822542861</v>
      </c>
      <c r="AO35" s="790">
        <f>'2.CO2-Sector'!AO35</f>
        <v>4617.5073481993331</v>
      </c>
      <c r="AP35" s="790">
        <f>'2.CO2-Sector'!AP35</f>
        <v>4560.0404792828849</v>
      </c>
      <c r="AQ35" s="790">
        <f>'2.CO2-Sector'!AQ35</f>
        <v>4494.9730369939771</v>
      </c>
      <c r="AR35" s="790">
        <f>'2.CO2-Sector'!AR35</f>
        <v>4506.4438303054476</v>
      </c>
      <c r="AS35" s="790">
        <f>'2.CO2-Sector'!AS35</f>
        <v>4078.9681303138982</v>
      </c>
      <c r="AT35" s="790">
        <f>'2.CO2-Sector'!AT35</f>
        <v>3726.5181796563547</v>
      </c>
      <c r="AU35" s="790">
        <f>'2.CO2-Sector'!AU35</f>
        <v>3622.1245424012495</v>
      </c>
      <c r="AV35" s="790">
        <f>'2.CO2-Sector'!AV35</f>
        <v>3503.4258420348256</v>
      </c>
      <c r="AW35" s="790">
        <f>'2.CO2-Sector'!AW35</f>
        <v>3515.3997428729372</v>
      </c>
      <c r="AX35" s="790">
        <f>'2.CO2-Sector'!AX35</f>
        <v>3523.5116762892449</v>
      </c>
      <c r="AY35" s="790">
        <f>'2.CO2-Sector'!AY35</f>
        <v>3418.809078400026</v>
      </c>
      <c r="AZ35" s="790">
        <f>'2.CO2-Sector'!AZ35</f>
        <v>3272.6098865033182</v>
      </c>
      <c r="BA35" s="791">
        <f>'2.CO2-Sector'!BA35</f>
        <v>3197.8939446975814</v>
      </c>
      <c r="BB35" s="790">
        <f>'2.CO2-Sector'!BB35</f>
        <v>3083.6159983203211</v>
      </c>
      <c r="BC35" s="766">
        <f>'2.CO2-Sector'!BC35</f>
        <v>3117.6286296598846</v>
      </c>
      <c r="BD35" s="765"/>
      <c r="BE35" s="763"/>
      <c r="BF35" s="763"/>
      <c r="BG35" s="766"/>
      <c r="BH35" s="682"/>
    </row>
    <row r="36" spans="22:63" ht="15.75" thickTop="1" thickBot="1">
      <c r="V36" s="339" t="s">
        <v>293</v>
      </c>
      <c r="W36" s="340"/>
      <c r="X36" s="340"/>
      <c r="Y36" s="341"/>
      <c r="Z36" s="151"/>
      <c r="AA36" s="152">
        <f>SUM(AA5,AA31)</f>
        <v>1163879.9669191488</v>
      </c>
      <c r="AB36" s="152">
        <f t="shared" ref="AB36:BC36" si="9">SUM(AB5,AB31)</f>
        <v>1175216.8959722454</v>
      </c>
      <c r="AC36" s="152">
        <f t="shared" si="9"/>
        <v>1184688.0649346211</v>
      </c>
      <c r="AD36" s="152">
        <f t="shared" si="9"/>
        <v>1177422.0843490735</v>
      </c>
      <c r="AE36" s="152">
        <f t="shared" si="9"/>
        <v>1232306.1680770761</v>
      </c>
      <c r="AF36" s="152">
        <f t="shared" si="9"/>
        <v>1244570.4740158552</v>
      </c>
      <c r="AG36" s="152">
        <f t="shared" si="9"/>
        <v>1256660.9680185302</v>
      </c>
      <c r="AH36" s="152">
        <f t="shared" si="9"/>
        <v>1249748.4386122071</v>
      </c>
      <c r="AI36" s="152">
        <f t="shared" si="9"/>
        <v>1209644.774839181</v>
      </c>
      <c r="AJ36" s="152">
        <f t="shared" si="9"/>
        <v>1246238.1705923164</v>
      </c>
      <c r="AK36" s="152">
        <f t="shared" si="9"/>
        <v>1269098.3732591106</v>
      </c>
      <c r="AL36" s="152">
        <f t="shared" si="9"/>
        <v>1254027.3665790227</v>
      </c>
      <c r="AM36" s="152">
        <f t="shared" si="9"/>
        <v>1282994.8455690204</v>
      </c>
      <c r="AN36" s="152">
        <f t="shared" si="9"/>
        <v>1291075.6379392054</v>
      </c>
      <c r="AO36" s="152">
        <f t="shared" si="9"/>
        <v>1286256.6812736609</v>
      </c>
      <c r="AP36" s="152">
        <f t="shared" si="9"/>
        <v>1293418.4936393122</v>
      </c>
      <c r="AQ36" s="152">
        <f t="shared" si="9"/>
        <v>1270196.8215417818</v>
      </c>
      <c r="AR36" s="152">
        <f t="shared" si="9"/>
        <v>1305796.3141731028</v>
      </c>
      <c r="AS36" s="152">
        <f t="shared" si="9"/>
        <v>1234861.9932843756</v>
      </c>
      <c r="AT36" s="152">
        <f t="shared" si="9"/>
        <v>1165383.1826281028</v>
      </c>
      <c r="AU36" s="152">
        <f t="shared" si="9"/>
        <v>1216784.4507450515</v>
      </c>
      <c r="AV36" s="152">
        <f t="shared" si="9"/>
        <v>1266786.3746634973</v>
      </c>
      <c r="AW36" s="152">
        <f t="shared" si="9"/>
        <v>1308063.9340869749</v>
      </c>
      <c r="AX36" s="152">
        <f t="shared" si="9"/>
        <v>1317288.0942831305</v>
      </c>
      <c r="AY36" s="152">
        <f t="shared" si="9"/>
        <v>1267010.9467725882</v>
      </c>
      <c r="AZ36" s="152">
        <f t="shared" si="9"/>
        <v>1226565.3663240999</v>
      </c>
      <c r="BA36" s="719">
        <f t="shared" si="9"/>
        <v>1208176.4749629579</v>
      </c>
      <c r="BB36" s="152">
        <f t="shared" si="9"/>
        <v>1189377.0292743959</v>
      </c>
      <c r="BC36" s="801">
        <f t="shared" si="9"/>
        <v>1139138.9008202793</v>
      </c>
      <c r="BD36" s="720"/>
      <c r="BE36" s="152"/>
      <c r="BF36" s="152"/>
      <c r="BG36" s="801"/>
      <c r="BH36" s="149"/>
    </row>
    <row r="37" spans="22:63">
      <c r="V37" s="100"/>
      <c r="W37" s="100"/>
      <c r="X37" s="100"/>
      <c r="Y37" s="148"/>
      <c r="Z37" s="148"/>
      <c r="AA37" s="149"/>
      <c r="AB37" s="149"/>
      <c r="AC37" s="149"/>
      <c r="AD37" s="149"/>
      <c r="AE37" s="149"/>
      <c r="AF37" s="149"/>
      <c r="AG37" s="149"/>
      <c r="AH37" s="149"/>
      <c r="AI37" s="149"/>
      <c r="AJ37" s="149"/>
      <c r="AK37" s="149"/>
      <c r="AL37" s="149"/>
      <c r="AM37" s="149"/>
      <c r="AN37" s="149"/>
      <c r="AO37" s="149"/>
      <c r="AP37" s="149"/>
      <c r="AQ37" s="149"/>
      <c r="AR37" s="149"/>
      <c r="AS37" s="149"/>
      <c r="AT37" s="149"/>
      <c r="AU37" s="149"/>
      <c r="AV37" s="149"/>
      <c r="AW37" s="149"/>
      <c r="AX37" s="149"/>
      <c r="AY37" s="149"/>
      <c r="AZ37" s="149"/>
      <c r="BA37" s="149"/>
      <c r="BB37" s="149"/>
      <c r="BC37" s="149"/>
      <c r="BD37" s="149"/>
      <c r="BE37" s="149"/>
      <c r="BF37" s="149"/>
      <c r="BG37" s="149"/>
    </row>
    <row r="38" spans="22:63">
      <c r="V38" s="100"/>
      <c r="W38" s="100"/>
      <c r="X38" s="100"/>
      <c r="Y38" s="148"/>
      <c r="Z38" s="148"/>
      <c r="AA38" s="149"/>
      <c r="AB38" s="149"/>
      <c r="AC38" s="149"/>
      <c r="AD38" s="149"/>
      <c r="AE38" s="149"/>
      <c r="AF38" s="149"/>
      <c r="AG38" s="149"/>
      <c r="AH38" s="149"/>
      <c r="AI38" s="149"/>
      <c r="AJ38" s="149"/>
      <c r="AK38" s="149"/>
      <c r="AL38" s="149"/>
      <c r="AM38" s="149"/>
      <c r="AN38" s="149"/>
      <c r="AO38" s="149"/>
      <c r="AP38" s="149"/>
      <c r="AQ38" s="149"/>
      <c r="AR38" s="149"/>
      <c r="AS38" s="149"/>
      <c r="AT38" s="149"/>
      <c r="AU38" s="149"/>
      <c r="AV38" s="149"/>
      <c r="AW38" s="149"/>
      <c r="AX38" s="149"/>
      <c r="AY38" s="149"/>
      <c r="AZ38" s="149"/>
      <c r="BA38" s="149"/>
      <c r="BB38" s="149"/>
      <c r="BC38" s="149"/>
      <c r="BD38" s="149"/>
      <c r="BE38" s="149"/>
      <c r="BF38" s="149"/>
      <c r="BG38" s="149"/>
    </row>
    <row r="39" spans="22:63">
      <c r="Z39" s="148"/>
      <c r="AA39" s="149"/>
      <c r="AB39" s="149"/>
      <c r="AC39" s="149"/>
      <c r="AD39" s="149"/>
      <c r="AE39" s="149"/>
      <c r="AF39" s="149"/>
      <c r="AG39" s="149"/>
      <c r="AH39" s="149"/>
      <c r="AI39" s="149"/>
      <c r="AJ39" s="149"/>
      <c r="AK39" s="149"/>
      <c r="AL39" s="149"/>
      <c r="AM39" s="149"/>
      <c r="AN39" s="149"/>
      <c r="AO39" s="149"/>
      <c r="AP39" s="149"/>
      <c r="AQ39" s="149"/>
      <c r="AR39" s="149"/>
      <c r="AS39" s="149"/>
      <c r="AT39" s="149"/>
      <c r="AU39" s="149"/>
      <c r="AV39" s="149"/>
      <c r="AW39" s="149"/>
      <c r="AX39" s="149"/>
      <c r="AY39" s="149"/>
      <c r="AZ39" s="149"/>
      <c r="BA39" s="149"/>
      <c r="BB39" s="149"/>
      <c r="BC39" s="149"/>
      <c r="BD39" s="149"/>
      <c r="BE39" s="149"/>
      <c r="BF39" s="149"/>
      <c r="BG39" s="149"/>
    </row>
    <row r="40" spans="22:63" ht="15" customHeight="1">
      <c r="Y40" s="1" t="s">
        <v>214</v>
      </c>
      <c r="Z40" s="21"/>
      <c r="AA40" s="21"/>
      <c r="AB40" s="21"/>
      <c r="AC40" s="21"/>
      <c r="AD40" s="21"/>
      <c r="AE40" s="21"/>
      <c r="AF40" s="21"/>
      <c r="AG40" s="21"/>
      <c r="AH40" s="21"/>
      <c r="AI40" s="21"/>
      <c r="AJ40" s="21"/>
      <c r="AK40" s="21"/>
      <c r="AL40" s="21"/>
      <c r="AM40" s="21"/>
      <c r="AN40" s="21"/>
      <c r="AO40" s="21"/>
      <c r="AP40" s="21"/>
      <c r="AQ40" s="21"/>
      <c r="AR40" s="21"/>
      <c r="AS40" s="21"/>
      <c r="AT40" s="21"/>
      <c r="AU40" s="21"/>
      <c r="AV40" s="21"/>
      <c r="AW40" s="21"/>
      <c r="AX40" s="21"/>
      <c r="AY40" s="21"/>
      <c r="AZ40" s="21"/>
      <c r="BA40" s="21"/>
      <c r="BB40" s="21"/>
      <c r="BC40" s="21"/>
      <c r="BD40" s="21"/>
      <c r="BE40" s="21"/>
    </row>
    <row r="41" spans="22:63">
      <c r="Y41" s="342"/>
      <c r="Z41" s="74"/>
      <c r="AA41" s="10">
        <v>1990</v>
      </c>
      <c r="AB41" s="10">
        <f t="shared" ref="AB41:BE41" si="10">AA41+1</f>
        <v>1991</v>
      </c>
      <c r="AC41" s="10">
        <f t="shared" si="10"/>
        <v>1992</v>
      </c>
      <c r="AD41" s="10">
        <f t="shared" si="10"/>
        <v>1993</v>
      </c>
      <c r="AE41" s="10">
        <f t="shared" si="10"/>
        <v>1994</v>
      </c>
      <c r="AF41" s="10">
        <f t="shared" si="10"/>
        <v>1995</v>
      </c>
      <c r="AG41" s="10">
        <f t="shared" si="10"/>
        <v>1996</v>
      </c>
      <c r="AH41" s="10">
        <f t="shared" si="10"/>
        <v>1997</v>
      </c>
      <c r="AI41" s="10">
        <f t="shared" si="10"/>
        <v>1998</v>
      </c>
      <c r="AJ41" s="10">
        <f t="shared" si="10"/>
        <v>1999</v>
      </c>
      <c r="AK41" s="10">
        <f t="shared" si="10"/>
        <v>2000</v>
      </c>
      <c r="AL41" s="10">
        <f t="shared" si="10"/>
        <v>2001</v>
      </c>
      <c r="AM41" s="10">
        <f t="shared" si="10"/>
        <v>2002</v>
      </c>
      <c r="AN41" s="10">
        <f t="shared" si="10"/>
        <v>2003</v>
      </c>
      <c r="AO41" s="10">
        <f t="shared" si="10"/>
        <v>2004</v>
      </c>
      <c r="AP41" s="10">
        <f>AO41+1</f>
        <v>2005</v>
      </c>
      <c r="AQ41" s="10">
        <f t="shared" si="10"/>
        <v>2006</v>
      </c>
      <c r="AR41" s="10">
        <f t="shared" si="10"/>
        <v>2007</v>
      </c>
      <c r="AS41" s="10">
        <f t="shared" si="10"/>
        <v>2008</v>
      </c>
      <c r="AT41" s="10">
        <f t="shared" si="10"/>
        <v>2009</v>
      </c>
      <c r="AU41" s="10">
        <f t="shared" si="10"/>
        <v>2010</v>
      </c>
      <c r="AV41" s="10">
        <f t="shared" si="10"/>
        <v>2011</v>
      </c>
      <c r="AW41" s="10">
        <f t="shared" si="10"/>
        <v>2012</v>
      </c>
      <c r="AX41" s="10">
        <f t="shared" si="10"/>
        <v>2013</v>
      </c>
      <c r="AY41" s="10">
        <f t="shared" si="10"/>
        <v>2014</v>
      </c>
      <c r="AZ41" s="10">
        <f t="shared" si="10"/>
        <v>2015</v>
      </c>
      <c r="BA41" s="10">
        <f t="shared" si="10"/>
        <v>2016</v>
      </c>
      <c r="BB41" s="10">
        <f t="shared" si="10"/>
        <v>2017</v>
      </c>
      <c r="BC41" s="10">
        <f t="shared" si="10"/>
        <v>2018</v>
      </c>
      <c r="BD41" s="10">
        <f t="shared" si="10"/>
        <v>2019</v>
      </c>
      <c r="BE41" s="10">
        <f t="shared" si="10"/>
        <v>2020</v>
      </c>
      <c r="BF41" s="10" t="s">
        <v>213</v>
      </c>
      <c r="BG41" s="10" t="s">
        <v>1</v>
      </c>
    </row>
    <row r="42" spans="22:63">
      <c r="Y42" s="343" t="s">
        <v>228</v>
      </c>
      <c r="Z42" s="3"/>
      <c r="AA42" s="654">
        <f t="shared" ref="AA42:BC42" si="11">AA13/10^3</f>
        <v>-6.5973198241306933E-3</v>
      </c>
      <c r="AB42" s="654">
        <f t="shared" si="11"/>
        <v>-0.53331049176426459</v>
      </c>
      <c r="AC42" s="654">
        <f t="shared" si="11"/>
        <v>-0.87277735268999856</v>
      </c>
      <c r="AD42" s="654">
        <f t="shared" si="11"/>
        <v>-0.87691733417948869</v>
      </c>
      <c r="AE42" s="273">
        <f t="shared" si="11"/>
        <v>-1.4843701523487012</v>
      </c>
      <c r="AF42" s="273">
        <f t="shared" si="11"/>
        <v>-1.8045888770732854</v>
      </c>
      <c r="AG42" s="273">
        <f t="shared" si="11"/>
        <v>-1.9993998862352256</v>
      </c>
      <c r="AH42" s="273">
        <f t="shared" si="11"/>
        <v>-2.2882512727042017</v>
      </c>
      <c r="AI42" s="273">
        <f t="shared" si="11"/>
        <v>-5.1477753392366159</v>
      </c>
      <c r="AJ42" s="273">
        <f t="shared" si="11"/>
        <v>-5.2141268262092426</v>
      </c>
      <c r="AK42" s="273">
        <f t="shared" si="11"/>
        <v>-6.3646707073126114</v>
      </c>
      <c r="AL42" s="273">
        <f t="shared" si="11"/>
        <v>-6.6409352086365434</v>
      </c>
      <c r="AM42" s="273">
        <f t="shared" si="11"/>
        <v>-2.3234789030725413</v>
      </c>
      <c r="AN42" s="273">
        <f t="shared" si="11"/>
        <v>-2.1282651345750261</v>
      </c>
      <c r="AO42" s="273">
        <f t="shared" si="11"/>
        <v>-1.928883518121439</v>
      </c>
      <c r="AP42" s="273">
        <f t="shared" si="11"/>
        <v>-4.397269623193143</v>
      </c>
      <c r="AQ42" s="273">
        <f t="shared" si="11"/>
        <v>-3.5273278327308999</v>
      </c>
      <c r="AR42" s="273">
        <f t="shared" si="11"/>
        <v>-2.5543958183433273</v>
      </c>
      <c r="AS42" s="273">
        <f t="shared" si="11"/>
        <v>-4.2924832214787578</v>
      </c>
      <c r="AT42" s="273">
        <f t="shared" si="11"/>
        <v>-2.7456349873445638</v>
      </c>
      <c r="AU42" s="273">
        <f t="shared" si="11"/>
        <v>-5.0981238960042772</v>
      </c>
      <c r="AV42" s="273">
        <f t="shared" si="11"/>
        <v>-4.158284388108064</v>
      </c>
      <c r="AW42" s="273">
        <f t="shared" si="11"/>
        <v>-3.123577925318886</v>
      </c>
      <c r="AX42" s="273">
        <f t="shared" si="11"/>
        <v>-3.1030101334870626</v>
      </c>
      <c r="AY42" s="273">
        <f t="shared" si="11"/>
        <v>-2.337187648486303</v>
      </c>
      <c r="AZ42" s="273">
        <f t="shared" si="11"/>
        <v>-2.9746702314167615</v>
      </c>
      <c r="BA42" s="273">
        <f t="shared" si="11"/>
        <v>-4.1847577527178181</v>
      </c>
      <c r="BB42" s="273">
        <f t="shared" si="11"/>
        <v>-4.5241844375049691</v>
      </c>
      <c r="BC42" s="273">
        <f t="shared" si="11"/>
        <v>-4.0850225992026346</v>
      </c>
      <c r="BD42" s="273">
        <f t="shared" ref="BD42:BE42" si="12">BD13/10^3</f>
        <v>0</v>
      </c>
      <c r="BE42" s="273">
        <f t="shared" si="12"/>
        <v>0</v>
      </c>
      <c r="BF42" s="273"/>
      <c r="BG42" s="273"/>
    </row>
    <row r="43" spans="22:63">
      <c r="Y43" s="882" t="s">
        <v>384</v>
      </c>
      <c r="Z43" s="3"/>
      <c r="AA43" s="3">
        <f t="shared" ref="AA43:BB43" si="13">AA7/10^3</f>
        <v>96.226531970894413</v>
      </c>
      <c r="AB43" s="3">
        <f t="shared" si="13"/>
        <v>95.415126659230765</v>
      </c>
      <c r="AC43" s="3">
        <f t="shared" si="13"/>
        <v>94.334817172211089</v>
      </c>
      <c r="AD43" s="3">
        <f t="shared" si="13"/>
        <v>94.442963216101731</v>
      </c>
      <c r="AE43" s="3">
        <f t="shared" si="13"/>
        <v>94.582709525437338</v>
      </c>
      <c r="AF43" s="3">
        <f t="shared" si="13"/>
        <v>93.234296968221813</v>
      </c>
      <c r="AG43" s="3">
        <f t="shared" si="13"/>
        <v>93.503604341520301</v>
      </c>
      <c r="AH43" s="3">
        <f t="shared" si="13"/>
        <v>95.898870643770167</v>
      </c>
      <c r="AI43" s="3">
        <f t="shared" si="13"/>
        <v>91.606054818037322</v>
      </c>
      <c r="AJ43" s="3">
        <f t="shared" si="13"/>
        <v>95.246417828031781</v>
      </c>
      <c r="AK43" s="3">
        <f t="shared" si="13"/>
        <v>95.290470195037031</v>
      </c>
      <c r="AL43" s="3">
        <f t="shared" si="13"/>
        <v>93.048126872465019</v>
      </c>
      <c r="AM43" s="3">
        <f t="shared" si="13"/>
        <v>95.542271136769443</v>
      </c>
      <c r="AN43" s="3">
        <f t="shared" si="13"/>
        <v>96.854961790917756</v>
      </c>
      <c r="AO43" s="3">
        <f t="shared" si="13"/>
        <v>96.970437828326197</v>
      </c>
      <c r="AP43" s="11">
        <f>AP7/10^3</f>
        <v>102.43879859556357</v>
      </c>
      <c r="AQ43" s="11">
        <f t="shared" si="13"/>
        <v>100.68371661303043</v>
      </c>
      <c r="AR43" s="11">
        <f t="shared" si="13"/>
        <v>105.64894692844022</v>
      </c>
      <c r="AS43" s="11">
        <f t="shared" si="13"/>
        <v>103.51756322062408</v>
      </c>
      <c r="AT43" s="11">
        <f t="shared" si="13"/>
        <v>100.73474225317671</v>
      </c>
      <c r="AU43" s="11">
        <f t="shared" si="13"/>
        <v>104.11376384560495</v>
      </c>
      <c r="AV43" s="11">
        <f t="shared" si="13"/>
        <v>105.16185061638181</v>
      </c>
      <c r="AW43" s="11">
        <f t="shared" si="13"/>
        <v>107.06783913043181</v>
      </c>
      <c r="AX43" s="11">
        <f t="shared" si="13"/>
        <v>105.0630033846865</v>
      </c>
      <c r="AY43" s="3">
        <f t="shared" si="13"/>
        <v>98.462685952106355</v>
      </c>
      <c r="AZ43" s="3">
        <f>AZ7/10^3</f>
        <v>95.478756069002586</v>
      </c>
      <c r="BA43" s="11">
        <f t="shared" si="13"/>
        <v>101.86858538711591</v>
      </c>
      <c r="BB43" s="3">
        <f t="shared" si="13"/>
        <v>95.844012188369831</v>
      </c>
      <c r="BC43" s="3">
        <f>BC7/10^3</f>
        <v>94.991067354481302</v>
      </c>
      <c r="BD43" s="3">
        <f t="shared" ref="BD43:BE43" si="14">BD7/10^3</f>
        <v>0</v>
      </c>
      <c r="BE43" s="3">
        <f t="shared" si="14"/>
        <v>0</v>
      </c>
      <c r="BF43" s="11"/>
      <c r="BG43" s="11"/>
    </row>
    <row r="44" spans="22:63">
      <c r="Y44" s="289" t="s">
        <v>216</v>
      </c>
      <c r="Z44" s="11"/>
      <c r="AA44" s="11">
        <f t="shared" ref="AA44:BC44" si="15">AA14/10^3</f>
        <v>503.45518821843558</v>
      </c>
      <c r="AB44" s="11">
        <f t="shared" si="15"/>
        <v>497.20735711374181</v>
      </c>
      <c r="AC44" s="11">
        <f t="shared" si="15"/>
        <v>488.73934341546209</v>
      </c>
      <c r="AD44" s="11">
        <f t="shared" si="15"/>
        <v>476.54105875983225</v>
      </c>
      <c r="AE44" s="11">
        <f t="shared" si="15"/>
        <v>493.39615389684724</v>
      </c>
      <c r="AF44" s="11">
        <f t="shared" si="15"/>
        <v>490.09287343069286</v>
      </c>
      <c r="AG44" s="11">
        <f t="shared" si="15"/>
        <v>493.68790321593355</v>
      </c>
      <c r="AH44" s="11">
        <f t="shared" si="15"/>
        <v>484.10565040506492</v>
      </c>
      <c r="AI44" s="11">
        <f t="shared" si="15"/>
        <v>454.18178993025447</v>
      </c>
      <c r="AJ44" s="11">
        <f t="shared" si="15"/>
        <v>464.78878940474829</v>
      </c>
      <c r="AK44" s="11">
        <f t="shared" si="15"/>
        <v>477.63473948661482</v>
      </c>
      <c r="AL44" s="11">
        <f t="shared" si="15"/>
        <v>465.69206590643381</v>
      </c>
      <c r="AM44" s="11">
        <f t="shared" si="15"/>
        <v>473.43199089732263</v>
      </c>
      <c r="AN44" s="11">
        <f t="shared" si="15"/>
        <v>475.0032468935803</v>
      </c>
      <c r="AO44" s="11">
        <f t="shared" si="15"/>
        <v>471.24984363988034</v>
      </c>
      <c r="AP44" s="11">
        <f t="shared" si="15"/>
        <v>467.45426350099984</v>
      </c>
      <c r="AQ44" s="11">
        <f t="shared" si="15"/>
        <v>461.20362322972301</v>
      </c>
      <c r="AR44" s="11">
        <f t="shared" si="15"/>
        <v>472.51995009867312</v>
      </c>
      <c r="AS44" s="11">
        <f t="shared" si="15"/>
        <v>428.38775745328883</v>
      </c>
      <c r="AT44" s="11">
        <f t="shared" si="15"/>
        <v>403.15154328488256</v>
      </c>
      <c r="AU44" s="11">
        <f t="shared" si="15"/>
        <v>430.3126681522034</v>
      </c>
      <c r="AV44" s="11">
        <f t="shared" si="15"/>
        <v>444.90260728021013</v>
      </c>
      <c r="AW44" s="11">
        <f t="shared" si="15"/>
        <v>456.49512841896558</v>
      </c>
      <c r="AX44" s="11">
        <f t="shared" si="15"/>
        <v>464.8191276588384</v>
      </c>
      <c r="AY44" s="11">
        <f t="shared" si="15"/>
        <v>448.74542777063823</v>
      </c>
      <c r="AZ44" s="11">
        <f t="shared" si="15"/>
        <v>432.21003302248033</v>
      </c>
      <c r="BA44" s="11">
        <f t="shared" si="15"/>
        <v>419.1810580194595</v>
      </c>
      <c r="BB44" s="11">
        <f t="shared" si="15"/>
        <v>410.8054296989668</v>
      </c>
      <c r="BC44" s="11">
        <f t="shared" si="15"/>
        <v>396.45244583486402</v>
      </c>
      <c r="BD44" s="11">
        <f t="shared" ref="BD44:BE44" si="16">BD14/10^3</f>
        <v>0</v>
      </c>
      <c r="BE44" s="11">
        <f t="shared" si="16"/>
        <v>0</v>
      </c>
      <c r="BF44" s="22"/>
      <c r="BG44" s="22"/>
    </row>
    <row r="45" spans="22:63">
      <c r="Y45" s="289" t="s">
        <v>217</v>
      </c>
      <c r="Z45" s="11"/>
      <c r="AA45" s="11">
        <f t="shared" ref="AA45:BC45" si="17">AA27/10^3</f>
        <v>207.27397127957263</v>
      </c>
      <c r="AB45" s="11">
        <f t="shared" si="17"/>
        <v>219.21050474000234</v>
      </c>
      <c r="AC45" s="11">
        <f t="shared" si="17"/>
        <v>225.94368959210203</v>
      </c>
      <c r="AD45" s="11">
        <f t="shared" si="17"/>
        <v>229.41997430766867</v>
      </c>
      <c r="AE45" s="11">
        <f t="shared" si="17"/>
        <v>239.26517054206886</v>
      </c>
      <c r="AF45" s="11">
        <f t="shared" si="17"/>
        <v>248.41502920168602</v>
      </c>
      <c r="AG45" s="11">
        <f t="shared" si="17"/>
        <v>255.0397610959929</v>
      </c>
      <c r="AH45" s="11">
        <f t="shared" si="17"/>
        <v>256.64735322655446</v>
      </c>
      <c r="AI45" s="11">
        <f t="shared" si="17"/>
        <v>254.49605341613517</v>
      </c>
      <c r="AJ45" s="11">
        <f t="shared" si="17"/>
        <v>258.87408048575213</v>
      </c>
      <c r="AK45" s="11">
        <f t="shared" si="17"/>
        <v>258.3216142382733</v>
      </c>
      <c r="AL45" s="11">
        <f t="shared" si="17"/>
        <v>262.44342347333293</v>
      </c>
      <c r="AM45" s="11">
        <f t="shared" si="17"/>
        <v>259.2435925927719</v>
      </c>
      <c r="AN45" s="11">
        <f t="shared" si="17"/>
        <v>255.60500882002833</v>
      </c>
      <c r="AO45" s="11">
        <f t="shared" si="17"/>
        <v>249.49849210123975</v>
      </c>
      <c r="AP45" s="11">
        <f t="shared" si="17"/>
        <v>244.16130008917094</v>
      </c>
      <c r="AQ45" s="11">
        <f t="shared" si="17"/>
        <v>241.26448873863239</v>
      </c>
      <c r="AR45" s="11">
        <f t="shared" si="17"/>
        <v>239.24343795704115</v>
      </c>
      <c r="AS45" s="11">
        <f t="shared" si="17"/>
        <v>231.56414894510218</v>
      </c>
      <c r="AT45" s="11">
        <f t="shared" si="17"/>
        <v>227.94246879110997</v>
      </c>
      <c r="AU45" s="11">
        <f t="shared" si="17"/>
        <v>228.77823592578034</v>
      </c>
      <c r="AV45" s="11">
        <f t="shared" si="17"/>
        <v>225.17701596979882</v>
      </c>
      <c r="AW45" s="11">
        <f t="shared" si="17"/>
        <v>226.97109474386605</v>
      </c>
      <c r="AX45" s="11">
        <f t="shared" si="17"/>
        <v>224.24461928265418</v>
      </c>
      <c r="AY45" s="11">
        <f t="shared" si="17"/>
        <v>218.89688523774907</v>
      </c>
      <c r="AZ45" s="11">
        <f t="shared" si="17"/>
        <v>217.42342268806794</v>
      </c>
      <c r="BA45" s="11">
        <f t="shared" si="17"/>
        <v>215.25214848110539</v>
      </c>
      <c r="BB45" s="11">
        <f t="shared" si="17"/>
        <v>213.3846931288233</v>
      </c>
      <c r="BC45" s="11">
        <f t="shared" si="17"/>
        <v>210.3683555111015</v>
      </c>
      <c r="BD45" s="11">
        <f t="shared" ref="BD45:BE45" si="18">BD27/10^3</f>
        <v>0</v>
      </c>
      <c r="BE45" s="11">
        <f t="shared" si="18"/>
        <v>0</v>
      </c>
      <c r="BF45" s="22"/>
      <c r="BG45" s="22"/>
    </row>
    <row r="46" spans="22:63">
      <c r="Y46" s="289" t="s">
        <v>218</v>
      </c>
      <c r="Z46" s="11"/>
      <c r="AA46" s="11">
        <f t="shared" ref="AA46:BC46" si="19">AA26/10^3</f>
        <v>129.95731901583463</v>
      </c>
      <c r="AB46" s="11">
        <f t="shared" si="19"/>
        <v>134.04201126634902</v>
      </c>
      <c r="AC46" s="11">
        <f t="shared" si="19"/>
        <v>138.32256057885203</v>
      </c>
      <c r="AD46" s="11">
        <f t="shared" si="19"/>
        <v>142.6709738933005</v>
      </c>
      <c r="AE46" s="11">
        <f t="shared" si="19"/>
        <v>156.77225920453827</v>
      </c>
      <c r="AF46" s="11">
        <f t="shared" si="19"/>
        <v>161.8035598060944</v>
      </c>
      <c r="AG46" s="11">
        <f t="shared" si="19"/>
        <v>159.53906964282641</v>
      </c>
      <c r="AH46" s="11">
        <f t="shared" si="19"/>
        <v>164.45762369554151</v>
      </c>
      <c r="AI46" s="11">
        <f t="shared" si="19"/>
        <v>172.47437937302433</v>
      </c>
      <c r="AJ46" s="11">
        <f t="shared" si="19"/>
        <v>183.1080790713462</v>
      </c>
      <c r="AK46" s="11">
        <f t="shared" si="19"/>
        <v>189.83283300327813</v>
      </c>
      <c r="AL46" s="11">
        <f t="shared" si="19"/>
        <v>190.39109347248123</v>
      </c>
      <c r="AM46" s="11">
        <f t="shared" si="19"/>
        <v>199.8489339320449</v>
      </c>
      <c r="AN46" s="11">
        <f t="shared" si="19"/>
        <v>206.27212375143768</v>
      </c>
      <c r="AO46" s="11">
        <f t="shared" si="19"/>
        <v>213.57174472806867</v>
      </c>
      <c r="AP46" s="11">
        <f t="shared" si="19"/>
        <v>220.39451239762136</v>
      </c>
      <c r="AQ46" s="11">
        <f t="shared" si="19"/>
        <v>217.16456888579188</v>
      </c>
      <c r="AR46" s="11">
        <f t="shared" si="19"/>
        <v>226.83180657632906</v>
      </c>
      <c r="AS46" s="11">
        <f t="shared" si="19"/>
        <v>219.8366356075706</v>
      </c>
      <c r="AT46" s="11">
        <f t="shared" si="19"/>
        <v>196.17659421381785</v>
      </c>
      <c r="AU46" s="11">
        <f t="shared" si="19"/>
        <v>200.07233595565631</v>
      </c>
      <c r="AV46" s="11">
        <f t="shared" si="19"/>
        <v>223.08080913463257</v>
      </c>
      <c r="AW46" s="11">
        <f t="shared" si="19"/>
        <v>228.04095743129227</v>
      </c>
      <c r="AX46" s="11">
        <f t="shared" si="19"/>
        <v>236.34907110828081</v>
      </c>
      <c r="AY46" s="11">
        <f t="shared" si="19"/>
        <v>229.02874560091834</v>
      </c>
      <c r="AZ46" s="11">
        <f t="shared" si="19"/>
        <v>218.24644221872771</v>
      </c>
      <c r="BA46" s="11">
        <f t="shared" si="19"/>
        <v>212.43472941298469</v>
      </c>
      <c r="BB46" s="11">
        <f t="shared" si="19"/>
        <v>208.16112358273361</v>
      </c>
      <c r="BC46" s="11">
        <f t="shared" si="19"/>
        <v>196.56869560442695</v>
      </c>
      <c r="BD46" s="11">
        <f t="shared" ref="BD46:BE46" si="20">BD26/10^3</f>
        <v>0</v>
      </c>
      <c r="BE46" s="11">
        <f t="shared" si="20"/>
        <v>0</v>
      </c>
      <c r="BF46" s="11"/>
      <c r="BG46" s="11"/>
      <c r="BH46" s="51"/>
      <c r="BI46" s="51"/>
      <c r="BJ46" s="51"/>
      <c r="BK46" s="51"/>
    </row>
    <row r="47" spans="22:63">
      <c r="Y47" s="289" t="s">
        <v>219</v>
      </c>
      <c r="Z47" s="11"/>
      <c r="AA47" s="11">
        <f t="shared" ref="AA47:BC47" si="21">AA30/10^3</f>
        <v>130.66526694358686</v>
      </c>
      <c r="AB47" s="11">
        <f t="shared" si="21"/>
        <v>132.49438566987615</v>
      </c>
      <c r="AC47" s="11">
        <f t="shared" si="21"/>
        <v>139.35448849930759</v>
      </c>
      <c r="AD47" s="11">
        <f t="shared" si="21"/>
        <v>138.80357290029716</v>
      </c>
      <c r="AE47" s="11">
        <f t="shared" si="21"/>
        <v>148.31367926049975</v>
      </c>
      <c r="AF47" s="11">
        <f t="shared" si="21"/>
        <v>150.30089054050353</v>
      </c>
      <c r="AG47" s="11">
        <f t="shared" si="21"/>
        <v>153.02366913769407</v>
      </c>
      <c r="AH47" s="11">
        <f t="shared" si="21"/>
        <v>148.13575902449048</v>
      </c>
      <c r="AI47" s="11">
        <f t="shared" si="21"/>
        <v>145.53803989709024</v>
      </c>
      <c r="AJ47" s="11">
        <f t="shared" si="21"/>
        <v>152.67544353020426</v>
      </c>
      <c r="AK47" s="11">
        <f t="shared" si="21"/>
        <v>155.58517476902639</v>
      </c>
      <c r="AL47" s="11">
        <f t="shared" si="21"/>
        <v>152.42636631956952</v>
      </c>
      <c r="AM47" s="11">
        <f t="shared" si="21"/>
        <v>163.24749576316071</v>
      </c>
      <c r="AN47" s="11">
        <f t="shared" si="21"/>
        <v>165.69113727583175</v>
      </c>
      <c r="AO47" s="11">
        <f t="shared" si="21"/>
        <v>164.08077624980189</v>
      </c>
      <c r="AP47" s="11">
        <f t="shared" si="21"/>
        <v>170.46946743802917</v>
      </c>
      <c r="AQ47" s="11">
        <f t="shared" si="21"/>
        <v>161.92861194564023</v>
      </c>
      <c r="AR47" s="11">
        <f t="shared" si="21"/>
        <v>172.79957012022936</v>
      </c>
      <c r="AS47" s="11">
        <f t="shared" si="21"/>
        <v>168.00756601592084</v>
      </c>
      <c r="AT47" s="11">
        <f t="shared" si="21"/>
        <v>161.87185143307579</v>
      </c>
      <c r="AU47" s="11">
        <f t="shared" si="21"/>
        <v>178.85077877908179</v>
      </c>
      <c r="AV47" s="11">
        <f t="shared" si="21"/>
        <v>193.8210789110704</v>
      </c>
      <c r="AW47" s="11">
        <f t="shared" si="21"/>
        <v>211.86400384240548</v>
      </c>
      <c r="AX47" s="11">
        <f t="shared" si="21"/>
        <v>207.8244754737907</v>
      </c>
      <c r="AY47" s="11">
        <f t="shared" si="21"/>
        <v>193.72578912240786</v>
      </c>
      <c r="AZ47" s="11">
        <f t="shared" si="21"/>
        <v>186.86405018695481</v>
      </c>
      <c r="BA47" s="11">
        <f t="shared" si="21"/>
        <v>184.61066651321775</v>
      </c>
      <c r="BB47" s="11">
        <f t="shared" si="21"/>
        <v>186.47214951545226</v>
      </c>
      <c r="BC47" s="11">
        <f t="shared" si="21"/>
        <v>165.84859064700819</v>
      </c>
      <c r="BD47" s="11">
        <f t="shared" ref="BD47:BE47" si="22">BD30/10^3</f>
        <v>0</v>
      </c>
      <c r="BE47" s="11">
        <f t="shared" si="22"/>
        <v>0</v>
      </c>
      <c r="BF47" s="22"/>
      <c r="BG47" s="22"/>
    </row>
    <row r="48" spans="22:63">
      <c r="Y48" s="289" t="s">
        <v>220</v>
      </c>
      <c r="Z48" s="3"/>
      <c r="AA48" s="3">
        <f t="shared" ref="AA48:BC48" si="23">AA32/10^3</f>
        <v>65.634810561869898</v>
      </c>
      <c r="AB48" s="3">
        <f t="shared" si="23"/>
        <v>66.72450823973378</v>
      </c>
      <c r="AC48" s="3">
        <f t="shared" si="23"/>
        <v>66.66515648458865</v>
      </c>
      <c r="AD48" s="3">
        <f t="shared" si="23"/>
        <v>65.410271913414732</v>
      </c>
      <c r="AE48" s="3">
        <f t="shared" si="23"/>
        <v>67.082872109820727</v>
      </c>
      <c r="AF48" s="3">
        <f t="shared" si="23"/>
        <v>67.417602725953572</v>
      </c>
      <c r="AG48" s="3">
        <f t="shared" si="23"/>
        <v>68.132305918483652</v>
      </c>
      <c r="AH48" s="3">
        <f t="shared" si="23"/>
        <v>65.543977149834419</v>
      </c>
      <c r="AI48" s="3">
        <f t="shared" si="23"/>
        <v>59.447923310899107</v>
      </c>
      <c r="AJ48" s="3">
        <f t="shared" si="23"/>
        <v>59.771632680664894</v>
      </c>
      <c r="AK48" s="3">
        <f t="shared" si="23"/>
        <v>60.247612973451297</v>
      </c>
      <c r="AL48" s="3">
        <f t="shared" si="23"/>
        <v>58.926107081322876</v>
      </c>
      <c r="AM48" s="3">
        <f t="shared" si="23"/>
        <v>56.281098483397336</v>
      </c>
      <c r="AN48" s="3">
        <f t="shared" si="23"/>
        <v>55.486134392637048</v>
      </c>
      <c r="AO48" s="3">
        <f t="shared" si="23"/>
        <v>55.492721252506435</v>
      </c>
      <c r="AP48" s="3">
        <f t="shared" si="23"/>
        <v>56.683322629956741</v>
      </c>
      <c r="AQ48" s="3">
        <f t="shared" si="23"/>
        <v>57.077183096895958</v>
      </c>
      <c r="AR48" s="3">
        <f t="shared" si="23"/>
        <v>56.318779644788222</v>
      </c>
      <c r="AS48" s="3">
        <f t="shared" si="23"/>
        <v>51.908446659649641</v>
      </c>
      <c r="AT48" s="3">
        <f t="shared" si="23"/>
        <v>46.33150944084818</v>
      </c>
      <c r="AU48" s="3">
        <f t="shared" si="23"/>
        <v>47.422466723538506</v>
      </c>
      <c r="AV48" s="3">
        <f t="shared" si="23"/>
        <v>47.271511868793169</v>
      </c>
      <c r="AW48" s="3">
        <f t="shared" si="23"/>
        <v>47.406161470691139</v>
      </c>
      <c r="AX48" s="3">
        <f t="shared" si="23"/>
        <v>49.202097503800381</v>
      </c>
      <c r="AY48" s="3">
        <f t="shared" si="23"/>
        <v>48.567828712584628</v>
      </c>
      <c r="AZ48" s="3">
        <f t="shared" si="23"/>
        <v>47.069308870848616</v>
      </c>
      <c r="BA48" s="3">
        <f t="shared" si="23"/>
        <v>46.640140849935065</v>
      </c>
      <c r="BB48" s="3">
        <f t="shared" si="23"/>
        <v>47.265992703061201</v>
      </c>
      <c r="BC48" s="3">
        <f t="shared" si="23"/>
        <v>46.711465696514487</v>
      </c>
      <c r="BD48" s="3">
        <f t="shared" ref="BD48:BE48" si="24">BD32/10^3</f>
        <v>0</v>
      </c>
      <c r="BE48" s="3">
        <f t="shared" si="24"/>
        <v>0</v>
      </c>
      <c r="BF48" s="22"/>
      <c r="BG48" s="22"/>
    </row>
    <row r="49" spans="1:69">
      <c r="Y49" s="289" t="s">
        <v>221</v>
      </c>
      <c r="Z49" s="3"/>
      <c r="AA49" s="3">
        <f t="shared" ref="AA49:BC49" si="25">AA33/10^3</f>
        <v>24.009919440480939</v>
      </c>
      <c r="AB49" s="3">
        <f t="shared" si="25"/>
        <v>24.198433025104432</v>
      </c>
      <c r="AC49" s="3">
        <f t="shared" si="25"/>
        <v>26.002914828499776</v>
      </c>
      <c r="AD49" s="3">
        <f t="shared" si="25"/>
        <v>25.024946447143286</v>
      </c>
      <c r="AE49" s="3">
        <f t="shared" si="25"/>
        <v>28.60356693581674</v>
      </c>
      <c r="AF49" s="3">
        <f t="shared" si="25"/>
        <v>29.144796301750581</v>
      </c>
      <c r="AG49" s="3">
        <f t="shared" si="25"/>
        <v>29.655014460891916</v>
      </c>
      <c r="AH49" s="3">
        <f t="shared" si="25"/>
        <v>31.208889703732336</v>
      </c>
      <c r="AI49" s="3">
        <f t="shared" si="25"/>
        <v>31.451722241133282</v>
      </c>
      <c r="AJ49" s="3">
        <f t="shared" si="25"/>
        <v>31.367978973028713</v>
      </c>
      <c r="AK49" s="3">
        <f t="shared" si="25"/>
        <v>32.857906344402544</v>
      </c>
      <c r="AL49" s="3">
        <f t="shared" si="25"/>
        <v>32.52316222944993</v>
      </c>
      <c r="AM49" s="3">
        <f t="shared" si="25"/>
        <v>32.768137501850823</v>
      </c>
      <c r="AN49" s="3">
        <f t="shared" si="25"/>
        <v>33.516424967093371</v>
      </c>
      <c r="AO49" s="3">
        <f t="shared" si="25"/>
        <v>32.704041643759759</v>
      </c>
      <c r="AP49" s="3">
        <f t="shared" si="25"/>
        <v>31.654058131881015</v>
      </c>
      <c r="AQ49" s="3">
        <f t="shared" si="25"/>
        <v>29.906983827804659</v>
      </c>
      <c r="AR49" s="3">
        <f t="shared" si="25"/>
        <v>30.48177483563974</v>
      </c>
      <c r="AS49" s="3">
        <f t="shared" si="25"/>
        <v>31.853390473384454</v>
      </c>
      <c r="AT49" s="3">
        <f t="shared" si="25"/>
        <v>28.193590018879821</v>
      </c>
      <c r="AU49" s="3">
        <f t="shared" si="25"/>
        <v>28.710200716789313</v>
      </c>
      <c r="AV49" s="3">
        <f t="shared" si="25"/>
        <v>28.02635942868374</v>
      </c>
      <c r="AW49" s="3">
        <f t="shared" si="25"/>
        <v>29.826927231768646</v>
      </c>
      <c r="AX49" s="3">
        <f t="shared" si="25"/>
        <v>29.365198328277359</v>
      </c>
      <c r="AY49" s="3">
        <f t="shared" si="25"/>
        <v>28.501962946270041</v>
      </c>
      <c r="AZ49" s="3">
        <f t="shared" si="25"/>
        <v>28.975413612931284</v>
      </c>
      <c r="BA49" s="3">
        <f t="shared" si="25"/>
        <v>29.176010107159776</v>
      </c>
      <c r="BB49" s="3">
        <f t="shared" si="25"/>
        <v>28.884196896173556</v>
      </c>
      <c r="BC49" s="3">
        <f t="shared" si="25"/>
        <v>29.16567414142542</v>
      </c>
      <c r="BD49" s="3">
        <f t="shared" ref="BD49:BE49" si="26">BD33/10^3</f>
        <v>0</v>
      </c>
      <c r="BE49" s="3">
        <f t="shared" si="26"/>
        <v>0</v>
      </c>
      <c r="BF49" s="22"/>
      <c r="BG49" s="22"/>
    </row>
    <row r="50" spans="1:69" ht="16.5" customHeight="1" thickBot="1">
      <c r="Y50" s="290" t="s">
        <v>222</v>
      </c>
      <c r="Z50" s="12"/>
      <c r="AA50" s="5">
        <f t="shared" ref="AA50:BC50" si="27">AA35/10^3</f>
        <v>6.6635568082980683</v>
      </c>
      <c r="AB50" s="5">
        <f t="shared" si="27"/>
        <v>6.4578797499713776</v>
      </c>
      <c r="AC50" s="5">
        <f t="shared" si="27"/>
        <v>6.1978717162878674</v>
      </c>
      <c r="AD50" s="5">
        <f t="shared" si="27"/>
        <v>5.9852402454945572</v>
      </c>
      <c r="AE50" s="5">
        <f t="shared" si="27"/>
        <v>5.7741267543957226</v>
      </c>
      <c r="AF50" s="5">
        <f t="shared" si="27"/>
        <v>5.9660139180256406</v>
      </c>
      <c r="AG50" s="5">
        <f t="shared" si="27"/>
        <v>6.0790400914224811</v>
      </c>
      <c r="AH50" s="5">
        <f t="shared" si="27"/>
        <v>6.0385660359228934</v>
      </c>
      <c r="AI50" s="5">
        <f t="shared" si="27"/>
        <v>5.5965871918435424</v>
      </c>
      <c r="AJ50" s="5">
        <f t="shared" si="27"/>
        <v>5.6198754447494021</v>
      </c>
      <c r="AK50" s="5">
        <f t="shared" si="27"/>
        <v>5.6926929563397213</v>
      </c>
      <c r="AL50" s="5">
        <f t="shared" si="27"/>
        <v>5.2179564326039287</v>
      </c>
      <c r="AM50" s="5">
        <f t="shared" si="27"/>
        <v>4.9548041647751182</v>
      </c>
      <c r="AN50" s="5">
        <f t="shared" si="27"/>
        <v>4.7748651822542865</v>
      </c>
      <c r="AO50" s="5">
        <f t="shared" si="27"/>
        <v>4.6175073481993332</v>
      </c>
      <c r="AP50" s="5">
        <f t="shared" si="27"/>
        <v>4.5600404792828853</v>
      </c>
      <c r="AQ50" s="5">
        <f t="shared" si="27"/>
        <v>4.4949730369939767</v>
      </c>
      <c r="AR50" s="5">
        <f t="shared" si="27"/>
        <v>4.5064438303054475</v>
      </c>
      <c r="AS50" s="5">
        <f t="shared" si="27"/>
        <v>4.078968130313898</v>
      </c>
      <c r="AT50" s="5">
        <f t="shared" si="27"/>
        <v>3.7265181796563547</v>
      </c>
      <c r="AU50" s="5">
        <f t="shared" si="27"/>
        <v>3.6221245424012496</v>
      </c>
      <c r="AV50" s="5">
        <f t="shared" si="27"/>
        <v>3.5034258420348254</v>
      </c>
      <c r="AW50" s="5">
        <f t="shared" si="27"/>
        <v>3.5153997428729373</v>
      </c>
      <c r="AX50" s="5">
        <f t="shared" si="27"/>
        <v>3.5235116762892447</v>
      </c>
      <c r="AY50" s="5">
        <f t="shared" si="27"/>
        <v>3.418809078400026</v>
      </c>
      <c r="AZ50" s="5">
        <f t="shared" si="27"/>
        <v>3.2726098865033184</v>
      </c>
      <c r="BA50" s="5">
        <f t="shared" si="27"/>
        <v>3.1978939446975816</v>
      </c>
      <c r="BB50" s="5">
        <f t="shared" si="27"/>
        <v>3.0836159983203211</v>
      </c>
      <c r="BC50" s="5">
        <f t="shared" si="27"/>
        <v>3.1176286296598845</v>
      </c>
      <c r="BD50" s="5">
        <f t="shared" ref="BD50:BE50" si="28">BD35/10^3</f>
        <v>0</v>
      </c>
      <c r="BE50" s="5">
        <f t="shared" si="28"/>
        <v>0</v>
      </c>
      <c r="BF50" s="24"/>
      <c r="BG50" s="24"/>
    </row>
    <row r="51" spans="1:69" ht="15" thickTop="1">
      <c r="Y51" s="291" t="s">
        <v>223</v>
      </c>
      <c r="Z51" s="52"/>
      <c r="AA51" s="13">
        <f>SUM(AA42:AA50)</f>
        <v>1163.879966919149</v>
      </c>
      <c r="AB51" s="13">
        <f>SUM(AB42:AB50)</f>
        <v>1175.2168959722453</v>
      </c>
      <c r="AC51" s="13">
        <f t="shared" ref="AC51:BB51" si="29">SUM(AC42:AC50)</f>
        <v>1184.688064934621</v>
      </c>
      <c r="AD51" s="13">
        <f t="shared" si="29"/>
        <v>1177.4220843490737</v>
      </c>
      <c r="AE51" s="13">
        <f t="shared" si="29"/>
        <v>1232.3061680770761</v>
      </c>
      <c r="AF51" s="13">
        <f t="shared" si="29"/>
        <v>1244.5704740158553</v>
      </c>
      <c r="AG51" s="13">
        <f t="shared" si="29"/>
        <v>1256.66096801853</v>
      </c>
      <c r="AH51" s="13">
        <f t="shared" si="29"/>
        <v>1249.7484386122071</v>
      </c>
      <c r="AI51" s="13">
        <f t="shared" si="29"/>
        <v>1209.6447748391809</v>
      </c>
      <c r="AJ51" s="13">
        <f t="shared" si="29"/>
        <v>1246.2381705923165</v>
      </c>
      <c r="AK51" s="13">
        <f t="shared" si="29"/>
        <v>1269.0983732591108</v>
      </c>
      <c r="AL51" s="13">
        <f t="shared" si="29"/>
        <v>1254.0273665790226</v>
      </c>
      <c r="AM51" s="13">
        <f t="shared" si="29"/>
        <v>1282.9948455690203</v>
      </c>
      <c r="AN51" s="13">
        <f t="shared" si="29"/>
        <v>1291.0756379392055</v>
      </c>
      <c r="AO51" s="13">
        <f t="shared" si="29"/>
        <v>1286.2566812736611</v>
      </c>
      <c r="AP51" s="13">
        <f>SUM(AP42:AP50)</f>
        <v>1293.4184936393124</v>
      </c>
      <c r="AQ51" s="13">
        <f t="shared" si="29"/>
        <v>1270.1968215417817</v>
      </c>
      <c r="AR51" s="13">
        <f t="shared" si="29"/>
        <v>1305.7963141731029</v>
      </c>
      <c r="AS51" s="13">
        <f t="shared" si="29"/>
        <v>1234.8619932843758</v>
      </c>
      <c r="AT51" s="13">
        <f t="shared" si="29"/>
        <v>1165.3831826281025</v>
      </c>
      <c r="AU51" s="13">
        <f t="shared" si="29"/>
        <v>1216.7844507450516</v>
      </c>
      <c r="AV51" s="13">
        <f t="shared" si="29"/>
        <v>1266.7863746634973</v>
      </c>
      <c r="AW51" s="13">
        <f t="shared" si="29"/>
        <v>1308.063934086975</v>
      </c>
      <c r="AX51" s="13">
        <f t="shared" si="29"/>
        <v>1317.2880942831305</v>
      </c>
      <c r="AY51" s="13">
        <f t="shared" si="29"/>
        <v>1267.0109467725883</v>
      </c>
      <c r="AZ51" s="13">
        <f t="shared" si="29"/>
        <v>1226.5653663240996</v>
      </c>
      <c r="BA51" s="13">
        <f t="shared" si="29"/>
        <v>1208.1764749629579</v>
      </c>
      <c r="BB51" s="13">
        <f t="shared" si="29"/>
        <v>1189.3770292743957</v>
      </c>
      <c r="BC51" s="13">
        <f t="shared" ref="BC51:BE51" si="30">SUM(BC42:BC50)</f>
        <v>1139.1389008202791</v>
      </c>
      <c r="BD51" s="13">
        <f t="shared" si="30"/>
        <v>0</v>
      </c>
      <c r="BE51" s="13">
        <f t="shared" si="30"/>
        <v>0</v>
      </c>
      <c r="BF51" s="13"/>
      <c r="BG51" s="13"/>
    </row>
    <row r="52" spans="1:69" s="147" customFormat="1">
      <c r="P52" s="148"/>
      <c r="Q52" s="148"/>
      <c r="R52" s="148"/>
      <c r="S52" s="148"/>
      <c r="T52" s="148"/>
      <c r="U52" s="148"/>
      <c r="Y52" s="39"/>
      <c r="Z52" s="46"/>
      <c r="AA52" s="46"/>
      <c r="AB52" s="46"/>
      <c r="AC52" s="46"/>
      <c r="AD52" s="46"/>
      <c r="AE52" s="46"/>
      <c r="AF52" s="46"/>
      <c r="AG52" s="46"/>
      <c r="AH52" s="46"/>
      <c r="AI52" s="46"/>
      <c r="AJ52" s="46"/>
      <c r="AK52" s="46"/>
      <c r="AL52" s="47"/>
      <c r="AM52" s="47"/>
      <c r="AN52" s="47"/>
      <c r="AO52" s="47"/>
      <c r="AP52" s="47"/>
      <c r="AQ52" s="41"/>
      <c r="AR52" s="41"/>
      <c r="AS52" s="41"/>
      <c r="AT52" s="41"/>
      <c r="AU52" s="41"/>
      <c r="AV52" s="41"/>
      <c r="AW52" s="41"/>
      <c r="AX52" s="41"/>
      <c r="AY52" s="41"/>
      <c r="AZ52" s="41"/>
      <c r="BA52" s="41"/>
      <c r="BB52" s="41"/>
      <c r="BC52" s="41"/>
      <c r="BD52" s="41"/>
      <c r="BE52" s="41"/>
      <c r="BF52" s="41"/>
      <c r="BG52" s="41"/>
    </row>
    <row r="53" spans="1:69" s="147" customFormat="1">
      <c r="P53" s="148"/>
      <c r="Q53" s="148"/>
      <c r="R53" s="148"/>
      <c r="S53" s="148"/>
      <c r="T53" s="148"/>
      <c r="U53" s="148"/>
      <c r="Y53" s="78" t="s">
        <v>224</v>
      </c>
      <c r="Z53" s="1"/>
      <c r="AA53" s="1"/>
      <c r="AB53" s="1"/>
      <c r="AC53" s="1"/>
      <c r="AD53" s="1"/>
      <c r="AE53" s="1"/>
      <c r="AF53" s="1"/>
      <c r="AG53" s="1"/>
      <c r="AH53" s="1"/>
      <c r="AI53" s="1"/>
      <c r="AJ53" s="1"/>
      <c r="AK53" s="1"/>
      <c r="AL53" s="1"/>
      <c r="AM53" s="1"/>
      <c r="AN53" s="1"/>
      <c r="AO53" s="1"/>
      <c r="AP53" s="1"/>
      <c r="AQ53" s="1"/>
      <c r="AR53" s="1"/>
      <c r="AS53" s="1"/>
      <c r="AT53" s="1"/>
      <c r="AU53" s="1"/>
      <c r="AV53" s="1"/>
      <c r="AW53" s="1"/>
      <c r="AX53" s="1"/>
      <c r="AY53" s="1"/>
      <c r="AZ53" s="1"/>
      <c r="BA53" s="1"/>
      <c r="BB53" s="1"/>
      <c r="BC53" s="1"/>
      <c r="BD53" s="1"/>
      <c r="BE53" s="1"/>
      <c r="BF53" s="1"/>
      <c r="BG53" s="1"/>
    </row>
    <row r="54" spans="1:69">
      <c r="Y54" s="342"/>
      <c r="Z54" s="74"/>
      <c r="AA54" s="10">
        <v>1990</v>
      </c>
      <c r="AB54" s="10">
        <f t="shared" ref="AB54:BB54" si="31">AA54+1</f>
        <v>1991</v>
      </c>
      <c r="AC54" s="10">
        <f t="shared" si="31"/>
        <v>1992</v>
      </c>
      <c r="AD54" s="10">
        <f t="shared" si="31"/>
        <v>1993</v>
      </c>
      <c r="AE54" s="10">
        <f t="shared" si="31"/>
        <v>1994</v>
      </c>
      <c r="AF54" s="10">
        <f t="shared" si="31"/>
        <v>1995</v>
      </c>
      <c r="AG54" s="10">
        <f t="shared" si="31"/>
        <v>1996</v>
      </c>
      <c r="AH54" s="10">
        <f t="shared" si="31"/>
        <v>1997</v>
      </c>
      <c r="AI54" s="10">
        <f t="shared" si="31"/>
        <v>1998</v>
      </c>
      <c r="AJ54" s="10">
        <f t="shared" si="31"/>
        <v>1999</v>
      </c>
      <c r="AK54" s="10">
        <f t="shared" si="31"/>
        <v>2000</v>
      </c>
      <c r="AL54" s="10">
        <f t="shared" si="31"/>
        <v>2001</v>
      </c>
      <c r="AM54" s="10">
        <f t="shared" si="31"/>
        <v>2002</v>
      </c>
      <c r="AN54" s="10">
        <f t="shared" si="31"/>
        <v>2003</v>
      </c>
      <c r="AO54" s="10">
        <f t="shared" si="31"/>
        <v>2004</v>
      </c>
      <c r="AP54" s="10">
        <f t="shared" si="31"/>
        <v>2005</v>
      </c>
      <c r="AQ54" s="10">
        <f t="shared" si="31"/>
        <v>2006</v>
      </c>
      <c r="AR54" s="10">
        <f t="shared" si="31"/>
        <v>2007</v>
      </c>
      <c r="AS54" s="10">
        <f t="shared" si="31"/>
        <v>2008</v>
      </c>
      <c r="AT54" s="10">
        <f t="shared" si="31"/>
        <v>2009</v>
      </c>
      <c r="AU54" s="10">
        <f t="shared" si="31"/>
        <v>2010</v>
      </c>
      <c r="AV54" s="10">
        <f t="shared" si="31"/>
        <v>2011</v>
      </c>
      <c r="AW54" s="10">
        <f t="shared" si="31"/>
        <v>2012</v>
      </c>
      <c r="AX54" s="10">
        <f t="shared" si="31"/>
        <v>2013</v>
      </c>
      <c r="AY54" s="10">
        <f t="shared" si="31"/>
        <v>2014</v>
      </c>
      <c r="AZ54" s="10">
        <f t="shared" si="31"/>
        <v>2015</v>
      </c>
      <c r="BA54" s="10">
        <f t="shared" si="31"/>
        <v>2016</v>
      </c>
      <c r="BB54" s="10">
        <f t="shared" si="31"/>
        <v>2017</v>
      </c>
      <c r="BC54" s="10">
        <f t="shared" ref="BC54:BE54" si="32">BB54+1</f>
        <v>2018</v>
      </c>
      <c r="BD54" s="10">
        <f t="shared" si="32"/>
        <v>2019</v>
      </c>
      <c r="BE54" s="10">
        <f t="shared" si="32"/>
        <v>2020</v>
      </c>
      <c r="BF54" s="10" t="s">
        <v>213</v>
      </c>
      <c r="BG54" s="10" t="s">
        <v>1</v>
      </c>
      <c r="BP54" s="39"/>
      <c r="BQ54" s="81"/>
    </row>
    <row r="55" spans="1:69">
      <c r="Y55" s="343" t="s">
        <v>228</v>
      </c>
      <c r="Z55" s="3"/>
      <c r="AA55" s="274" t="s">
        <v>55</v>
      </c>
      <c r="AB55" s="274" t="s">
        <v>55</v>
      </c>
      <c r="AC55" s="274" t="s">
        <v>55</v>
      </c>
      <c r="AD55" s="274" t="s">
        <v>55</v>
      </c>
      <c r="AE55" s="274" t="s">
        <v>55</v>
      </c>
      <c r="AF55" s="274" t="s">
        <v>55</v>
      </c>
      <c r="AG55" s="274" t="s">
        <v>55</v>
      </c>
      <c r="AH55" s="274" t="s">
        <v>55</v>
      </c>
      <c r="AI55" s="274" t="s">
        <v>55</v>
      </c>
      <c r="AJ55" s="274" t="s">
        <v>55</v>
      </c>
      <c r="AK55" s="274" t="s">
        <v>55</v>
      </c>
      <c r="AL55" s="274" t="s">
        <v>55</v>
      </c>
      <c r="AM55" s="274" t="s">
        <v>55</v>
      </c>
      <c r="AN55" s="274" t="s">
        <v>55</v>
      </c>
      <c r="AO55" s="274" t="s">
        <v>55</v>
      </c>
      <c r="AP55" s="274" t="s">
        <v>55</v>
      </c>
      <c r="AQ55" s="274" t="s">
        <v>55</v>
      </c>
      <c r="AR55" s="274" t="s">
        <v>55</v>
      </c>
      <c r="AS55" s="274" t="s">
        <v>55</v>
      </c>
      <c r="AT55" s="274" t="s">
        <v>55</v>
      </c>
      <c r="AU55" s="274" t="s">
        <v>55</v>
      </c>
      <c r="AV55" s="274" t="s">
        <v>55</v>
      </c>
      <c r="AW55" s="274" t="s">
        <v>55</v>
      </c>
      <c r="AX55" s="274" t="s">
        <v>55</v>
      </c>
      <c r="AY55" s="274" t="s">
        <v>55</v>
      </c>
      <c r="AZ55" s="274" t="s">
        <v>55</v>
      </c>
      <c r="BA55" s="274" t="s">
        <v>55</v>
      </c>
      <c r="BB55" s="274" t="s">
        <v>55</v>
      </c>
      <c r="BC55" s="274" t="s">
        <v>55</v>
      </c>
      <c r="BD55" s="274" t="s">
        <v>55</v>
      </c>
      <c r="BE55" s="274" t="s">
        <v>55</v>
      </c>
      <c r="BF55" s="274"/>
      <c r="BG55" s="274"/>
      <c r="BP55" s="39"/>
      <c r="BQ55" s="81"/>
    </row>
    <row r="56" spans="1:69">
      <c r="Y56" s="289" t="s">
        <v>229</v>
      </c>
      <c r="Z56" s="26"/>
      <c r="AA56" s="128"/>
      <c r="AB56" s="636">
        <f>AB43/$AA43-1</f>
        <v>-8.432241036277488E-3</v>
      </c>
      <c r="AC56" s="15">
        <f t="shared" ref="AC56:BB64" si="33">AC43/$AA43-1</f>
        <v>-1.9658973049714756E-2</v>
      </c>
      <c r="AD56" s="15">
        <f t="shared" si="33"/>
        <v>-1.853510376256895E-2</v>
      </c>
      <c r="AE56" s="15">
        <f t="shared" si="33"/>
        <v>-1.708283995888249E-2</v>
      </c>
      <c r="AF56" s="15">
        <f t="shared" si="33"/>
        <v>-3.1095737749102903E-2</v>
      </c>
      <c r="AG56" s="15">
        <f t="shared" si="33"/>
        <v>-2.8297056680767763E-2</v>
      </c>
      <c r="AH56" s="636">
        <f t="shared" si="33"/>
        <v>-3.4051037734931233E-3</v>
      </c>
      <c r="AI56" s="15">
        <f t="shared" si="33"/>
        <v>-4.8016665032203809E-2</v>
      </c>
      <c r="AJ56" s="15">
        <f t="shared" si="33"/>
        <v>-1.0185487544735472E-2</v>
      </c>
      <c r="AK56" s="636">
        <f t="shared" si="33"/>
        <v>-9.7276889926836141E-3</v>
      </c>
      <c r="AL56" s="15">
        <f t="shared" si="33"/>
        <v>-3.3030444237466261E-2</v>
      </c>
      <c r="AM56" s="636">
        <f t="shared" si="33"/>
        <v>-7.1109372863187303E-3</v>
      </c>
      <c r="AN56" s="636">
        <f t="shared" si="33"/>
        <v>6.5307333346837915E-3</v>
      </c>
      <c r="AO56" s="636">
        <f t="shared" si="33"/>
        <v>7.7307769717482877E-3</v>
      </c>
      <c r="AP56" s="15">
        <f t="shared" si="33"/>
        <v>6.4558770823707645E-2</v>
      </c>
      <c r="AQ56" s="15">
        <f t="shared" si="33"/>
        <v>4.6319705707404957E-2</v>
      </c>
      <c r="AR56" s="15">
        <f t="shared" si="33"/>
        <v>9.7919095332208439E-2</v>
      </c>
      <c r="AS56" s="15">
        <f t="shared" si="33"/>
        <v>7.5769448408833595E-2</v>
      </c>
      <c r="AT56" s="15">
        <f t="shared" si="33"/>
        <v>4.6849971519766331E-2</v>
      </c>
      <c r="AU56" s="15">
        <f t="shared" si="33"/>
        <v>8.1965251299882524E-2</v>
      </c>
      <c r="AV56" s="15">
        <f t="shared" si="33"/>
        <v>9.2857120198305276E-2</v>
      </c>
      <c r="AW56" s="15">
        <f t="shared" si="33"/>
        <v>0.11266442775695751</v>
      </c>
      <c r="AX56" s="15">
        <f t="shared" si="33"/>
        <v>9.1829885508758036E-2</v>
      </c>
      <c r="AY56" s="15">
        <f t="shared" si="33"/>
        <v>2.3238434716615464E-2</v>
      </c>
      <c r="AZ56" s="636">
        <f t="shared" si="33"/>
        <v>-7.7709950319939658E-3</v>
      </c>
      <c r="BA56" s="15">
        <f t="shared" si="33"/>
        <v>5.8633032913708805E-2</v>
      </c>
      <c r="BB56" s="636">
        <f t="shared" si="33"/>
        <v>-3.9752007548218282E-3</v>
      </c>
      <c r="BC56" s="15">
        <f t="shared" ref="BC56:BE56" si="34">BC43/$AA43-1</f>
        <v>-1.2839126497739772E-2</v>
      </c>
      <c r="BD56" s="15">
        <f t="shared" si="34"/>
        <v>-1</v>
      </c>
      <c r="BE56" s="15">
        <f t="shared" si="34"/>
        <v>-1</v>
      </c>
      <c r="BF56" s="22"/>
      <c r="BG56" s="22"/>
      <c r="BP56" s="39"/>
      <c r="BQ56" s="81"/>
    </row>
    <row r="57" spans="1:69" s="23" customFormat="1">
      <c r="A57" s="75"/>
      <c r="B57" s="1"/>
      <c r="C57" s="1"/>
      <c r="D57" s="1"/>
      <c r="E57" s="1"/>
      <c r="F57" s="1"/>
      <c r="G57" s="1"/>
      <c r="H57" s="1"/>
      <c r="I57" s="1"/>
      <c r="J57" s="1"/>
      <c r="K57" s="1"/>
      <c r="L57" s="1"/>
      <c r="M57" s="1"/>
      <c r="N57" s="1"/>
      <c r="O57" s="1"/>
      <c r="P57" s="100"/>
      <c r="Q57" s="892"/>
      <c r="R57" s="892"/>
      <c r="S57" s="892"/>
      <c r="T57" s="892"/>
      <c r="U57" s="100"/>
      <c r="Y57" s="289" t="s">
        <v>216</v>
      </c>
      <c r="Z57" s="26"/>
      <c r="AA57" s="861"/>
      <c r="AB57" s="15">
        <f>AB44/$AA44-1</f>
        <v>-1.2409905093644591E-2</v>
      </c>
      <c r="AC57" s="15">
        <f t="shared" si="33"/>
        <v>-2.9229701366368044E-2</v>
      </c>
      <c r="AD57" s="15">
        <f t="shared" si="33"/>
        <v>-5.3458838221220217E-2</v>
      </c>
      <c r="AE57" s="15">
        <f t="shared" si="33"/>
        <v>-1.9979999326621312E-2</v>
      </c>
      <c r="AF57" s="15">
        <f t="shared" si="33"/>
        <v>-2.6541219755878642E-2</v>
      </c>
      <c r="AG57" s="15">
        <f t="shared" si="33"/>
        <v>-1.9400505210931063E-2</v>
      </c>
      <c r="AH57" s="15">
        <f t="shared" si="33"/>
        <v>-3.843348577227379E-2</v>
      </c>
      <c r="AI57" s="15">
        <f t="shared" si="33"/>
        <v>-9.787047475375843E-2</v>
      </c>
      <c r="AJ57" s="15">
        <f t="shared" si="33"/>
        <v>-7.6802066437164251E-2</v>
      </c>
      <c r="AK57" s="15">
        <f t="shared" si="33"/>
        <v>-5.1286488521830376E-2</v>
      </c>
      <c r="AL57" s="15">
        <f t="shared" si="33"/>
        <v>-7.500791171828658E-2</v>
      </c>
      <c r="AM57" s="15">
        <f t="shared" si="33"/>
        <v>-5.9634299186299589E-2</v>
      </c>
      <c r="AN57" s="15">
        <f t="shared" si="33"/>
        <v>-5.6513354099175017E-2</v>
      </c>
      <c r="AO57" s="15">
        <f t="shared" si="33"/>
        <v>-6.3968641762377154E-2</v>
      </c>
      <c r="AP57" s="15">
        <f t="shared" si="33"/>
        <v>-7.1507704280159068E-2</v>
      </c>
      <c r="AQ57" s="15">
        <f t="shared" si="33"/>
        <v>-8.3923189148625399E-2</v>
      </c>
      <c r="AR57" s="15">
        <f t="shared" si="33"/>
        <v>-6.1445862201226387E-2</v>
      </c>
      <c r="AS57" s="15">
        <f t="shared" si="33"/>
        <v>-0.14910449335279674</v>
      </c>
      <c r="AT57" s="15">
        <f t="shared" si="33"/>
        <v>-0.19923053189400042</v>
      </c>
      <c r="AU57" s="15">
        <f t="shared" si="33"/>
        <v>-0.14528109309005199</v>
      </c>
      <c r="AV57" s="15">
        <f t="shared" si="33"/>
        <v>-0.11630147490469611</v>
      </c>
      <c r="AW57" s="15">
        <f t="shared" si="33"/>
        <v>-9.3275550433090992E-2</v>
      </c>
      <c r="AX57" s="15">
        <f t="shared" si="33"/>
        <v>-7.6741806348878172E-2</v>
      </c>
      <c r="AY57" s="15">
        <f t="shared" si="33"/>
        <v>-0.10866858010024172</v>
      </c>
      <c r="AZ57" s="15">
        <f t="shared" si="33"/>
        <v>-0.14151240639324569</v>
      </c>
      <c r="BA57" s="15">
        <f t="shared" si="33"/>
        <v>-0.16739152196880691</v>
      </c>
      <c r="BB57" s="15">
        <f t="shared" si="33"/>
        <v>-0.18402781555857273</v>
      </c>
      <c r="BC57" s="15">
        <f t="shared" ref="BC57:BE57" si="35">BC44/$AA44-1</f>
        <v>-0.21253677564078644</v>
      </c>
      <c r="BD57" s="15">
        <f t="shared" si="35"/>
        <v>-1</v>
      </c>
      <c r="BE57" s="15">
        <f t="shared" si="35"/>
        <v>-1</v>
      </c>
      <c r="BF57" s="22"/>
      <c r="BG57" s="22"/>
      <c r="BH57" s="44"/>
      <c r="BP57" s="39"/>
      <c r="BQ57" s="81"/>
    </row>
    <row r="58" spans="1:69" s="23" customFormat="1">
      <c r="A58" s="75"/>
      <c r="B58" s="1"/>
      <c r="C58" s="1"/>
      <c r="D58" s="1"/>
      <c r="E58" s="1"/>
      <c r="F58" s="1"/>
      <c r="G58" s="1"/>
      <c r="H58" s="1"/>
      <c r="I58" s="1"/>
      <c r="J58" s="1"/>
      <c r="K58" s="1"/>
      <c r="L58" s="1"/>
      <c r="M58" s="1"/>
      <c r="N58" s="1"/>
      <c r="O58" s="1"/>
      <c r="P58" s="100"/>
      <c r="Q58" s="892"/>
      <c r="R58" s="892"/>
      <c r="S58" s="892"/>
      <c r="T58" s="892"/>
      <c r="U58" s="100"/>
      <c r="Y58" s="289" t="s">
        <v>217</v>
      </c>
      <c r="Z58" s="26"/>
      <c r="AA58" s="861"/>
      <c r="AB58" s="15">
        <f>AB45/$AA45-1</f>
        <v>5.758819299278839E-2</v>
      </c>
      <c r="AC58" s="15">
        <f t="shared" ref="AB58:BA64" si="36">AC45/$AA45-1</f>
        <v>9.0072661788042518E-2</v>
      </c>
      <c r="AD58" s="15">
        <f t="shared" si="36"/>
        <v>0.10684411019570494</v>
      </c>
      <c r="AE58" s="15">
        <f t="shared" si="36"/>
        <v>0.15434257888245062</v>
      </c>
      <c r="AF58" s="15">
        <f t="shared" si="36"/>
        <v>0.19848636887755688</v>
      </c>
      <c r="AG58" s="15">
        <f t="shared" si="36"/>
        <v>0.23044760285889154</v>
      </c>
      <c r="AH58" s="15">
        <f t="shared" si="36"/>
        <v>0.23820348325543805</v>
      </c>
      <c r="AI58" s="15">
        <f t="shared" si="36"/>
        <v>0.22782446751535934</v>
      </c>
      <c r="AJ58" s="15">
        <f t="shared" si="36"/>
        <v>0.24894640116959454</v>
      </c>
      <c r="AK58" s="15">
        <f t="shared" si="36"/>
        <v>0.24628100983237888</v>
      </c>
      <c r="AL58" s="15">
        <f t="shared" si="36"/>
        <v>0.26616681223011507</v>
      </c>
      <c r="AM58" s="15">
        <f t="shared" si="36"/>
        <v>0.25072912431972583</v>
      </c>
      <c r="AN58" s="15">
        <f t="shared" si="36"/>
        <v>0.23317465884448385</v>
      </c>
      <c r="AO58" s="15">
        <f t="shared" si="36"/>
        <v>0.20371357079232277</v>
      </c>
      <c r="AP58" s="15">
        <f t="shared" si="36"/>
        <v>0.17796411475054152</v>
      </c>
      <c r="AQ58" s="15">
        <f t="shared" si="36"/>
        <v>0.16398835439502957</v>
      </c>
      <c r="AR58" s="15">
        <f t="shared" si="36"/>
        <v>0.15423772932081214</v>
      </c>
      <c r="AS58" s="15">
        <f t="shared" si="36"/>
        <v>0.11718875030751819</v>
      </c>
      <c r="AT58" s="15">
        <f t="shared" si="36"/>
        <v>9.9715836889425535E-2</v>
      </c>
      <c r="AU58" s="15">
        <f t="shared" si="36"/>
        <v>0.10374802254935611</v>
      </c>
      <c r="AV58" s="15">
        <f t="shared" si="36"/>
        <v>8.6373820020452241E-2</v>
      </c>
      <c r="AW58" s="15">
        <f t="shared" si="36"/>
        <v>9.5029411279652587E-2</v>
      </c>
      <c r="AX58" s="15">
        <f t="shared" si="36"/>
        <v>8.1875441949203598E-2</v>
      </c>
      <c r="AY58" s="15">
        <f t="shared" si="36"/>
        <v>5.6075125527938807E-2</v>
      </c>
      <c r="AZ58" s="15">
        <f t="shared" si="36"/>
        <v>4.8966357646545333E-2</v>
      </c>
      <c r="BA58" s="15">
        <f t="shared" si="36"/>
        <v>3.8490974782220633E-2</v>
      </c>
      <c r="BB58" s="15">
        <f t="shared" si="33"/>
        <v>2.9481375840522128E-2</v>
      </c>
      <c r="BC58" s="15">
        <f t="shared" ref="BC58:BE58" si="37">BC45/$AA45-1</f>
        <v>1.4928957130633247E-2</v>
      </c>
      <c r="BD58" s="15">
        <f t="shared" si="37"/>
        <v>-1</v>
      </c>
      <c r="BE58" s="15">
        <f t="shared" si="37"/>
        <v>-1</v>
      </c>
      <c r="BF58" s="22"/>
      <c r="BG58" s="22"/>
      <c r="BH58" s="44"/>
      <c r="BP58" s="39"/>
      <c r="BQ58" s="81"/>
    </row>
    <row r="59" spans="1:69" s="23" customFormat="1">
      <c r="A59" s="75"/>
      <c r="B59" s="1"/>
      <c r="C59" s="1"/>
      <c r="D59" s="1"/>
      <c r="E59" s="1"/>
      <c r="F59" s="1"/>
      <c r="G59" s="1"/>
      <c r="H59" s="1"/>
      <c r="I59" s="1"/>
      <c r="J59" s="1"/>
      <c r="K59" s="1"/>
      <c r="L59" s="1"/>
      <c r="M59" s="1"/>
      <c r="N59" s="1"/>
      <c r="O59" s="1"/>
      <c r="P59" s="100"/>
      <c r="Q59" s="892"/>
      <c r="R59" s="892"/>
      <c r="S59" s="892"/>
      <c r="T59" s="892"/>
      <c r="U59" s="100"/>
      <c r="Y59" s="289" t="s">
        <v>218</v>
      </c>
      <c r="Z59" s="26"/>
      <c r="AA59" s="861"/>
      <c r="AB59" s="15">
        <f t="shared" si="36"/>
        <v>3.1431028905857028E-2</v>
      </c>
      <c r="AC59" s="15">
        <f t="shared" si="36"/>
        <v>6.4369145396098393E-2</v>
      </c>
      <c r="AD59" s="15">
        <f t="shared" si="36"/>
        <v>9.7829464117498377E-2</v>
      </c>
      <c r="AE59" s="15">
        <f t="shared" si="36"/>
        <v>0.20633651410919285</v>
      </c>
      <c r="AF59" s="15">
        <f t="shared" si="36"/>
        <v>0.2450515371618236</v>
      </c>
      <c r="AG59" s="15">
        <f t="shared" si="36"/>
        <v>0.22762666120703368</v>
      </c>
      <c r="AH59" s="15">
        <f t="shared" si="36"/>
        <v>0.26547411827958078</v>
      </c>
      <c r="AI59" s="15">
        <f t="shared" si="36"/>
        <v>0.3271617226268666</v>
      </c>
      <c r="AJ59" s="15">
        <f t="shared" si="36"/>
        <v>0.40898627686398648</v>
      </c>
      <c r="AK59" s="15">
        <f t="shared" si="36"/>
        <v>0.46073214222084702</v>
      </c>
      <c r="AL59" s="15">
        <f t="shared" si="36"/>
        <v>0.46502786387339268</v>
      </c>
      <c r="AM59" s="15">
        <f t="shared" si="36"/>
        <v>0.53780437643296053</v>
      </c>
      <c r="AN59" s="15">
        <f t="shared" si="36"/>
        <v>0.58722975599630889</v>
      </c>
      <c r="AO59" s="15">
        <f t="shared" si="36"/>
        <v>0.64339912784785946</v>
      </c>
      <c r="AP59" s="15">
        <f t="shared" si="36"/>
        <v>0.69589919264776023</v>
      </c>
      <c r="AQ59" s="15">
        <f t="shared" si="36"/>
        <v>0.67104531341810381</v>
      </c>
      <c r="AR59" s="15">
        <f t="shared" si="36"/>
        <v>0.7454331029150485</v>
      </c>
      <c r="AS59" s="15">
        <f t="shared" si="36"/>
        <v>0.69160642334261024</v>
      </c>
      <c r="AT59" s="15">
        <f t="shared" si="36"/>
        <v>0.50954633182233278</v>
      </c>
      <c r="AU59" s="15">
        <f t="shared" si="36"/>
        <v>0.53952341792522307</v>
      </c>
      <c r="AV59" s="15">
        <f t="shared" si="36"/>
        <v>0.71656980017763616</v>
      </c>
      <c r="AW59" s="15">
        <f t="shared" si="36"/>
        <v>0.75473731805368072</v>
      </c>
      <c r="AX59" s="15">
        <f t="shared" si="36"/>
        <v>0.81866687384865866</v>
      </c>
      <c r="AY59" s="15">
        <f t="shared" si="36"/>
        <v>0.76233818406958953</v>
      </c>
      <c r="AZ59" s="15">
        <f t="shared" si="36"/>
        <v>0.67937014914977967</v>
      </c>
      <c r="BA59" s="15">
        <f t="shared" si="36"/>
        <v>0.63464998371581216</v>
      </c>
      <c r="BB59" s="15">
        <f t="shared" si="33"/>
        <v>0.6017652961690465</v>
      </c>
      <c r="BC59" s="15">
        <f t="shared" ref="BC59:BE59" si="38">BC46/$AA46-1</f>
        <v>0.51256348694355625</v>
      </c>
      <c r="BD59" s="15">
        <f t="shared" si="38"/>
        <v>-1</v>
      </c>
      <c r="BE59" s="15">
        <f t="shared" si="38"/>
        <v>-1</v>
      </c>
      <c r="BF59" s="22"/>
      <c r="BG59" s="22"/>
      <c r="BH59" s="44"/>
      <c r="BP59" s="39"/>
      <c r="BQ59" s="81"/>
    </row>
    <row r="60" spans="1:69" s="23" customFormat="1">
      <c r="A60" s="75"/>
      <c r="B60" s="1"/>
      <c r="C60" s="1"/>
      <c r="D60" s="1"/>
      <c r="E60" s="1"/>
      <c r="F60" s="1"/>
      <c r="G60" s="1"/>
      <c r="H60" s="1"/>
      <c r="I60" s="1"/>
      <c r="J60" s="1"/>
      <c r="K60" s="1"/>
      <c r="L60" s="1"/>
      <c r="M60" s="1"/>
      <c r="N60" s="1"/>
      <c r="O60" s="1"/>
      <c r="P60" s="100"/>
      <c r="Q60" s="892"/>
      <c r="R60" s="892"/>
      <c r="S60" s="892"/>
      <c r="T60" s="892"/>
      <c r="U60" s="100"/>
      <c r="Y60" s="289" t="s">
        <v>219</v>
      </c>
      <c r="Z60" s="26"/>
      <c r="AA60" s="861"/>
      <c r="AB60" s="15">
        <f t="shared" si="36"/>
        <v>1.399850755349541E-2</v>
      </c>
      <c r="AC60" s="15">
        <f t="shared" si="36"/>
        <v>6.6499856916621969E-2</v>
      </c>
      <c r="AD60" s="15">
        <f t="shared" si="36"/>
        <v>6.2283620942847229E-2</v>
      </c>
      <c r="AE60" s="15">
        <f t="shared" si="36"/>
        <v>0.13506582682398971</v>
      </c>
      <c r="AF60" s="15">
        <f t="shared" si="36"/>
        <v>0.15027423933090134</v>
      </c>
      <c r="AG60" s="15">
        <f t="shared" si="36"/>
        <v>0.17111205385406802</v>
      </c>
      <c r="AH60" s="15">
        <f t="shared" si="36"/>
        <v>0.13370417777852395</v>
      </c>
      <c r="AI60" s="15">
        <f t="shared" si="36"/>
        <v>0.11382346128695797</v>
      </c>
      <c r="AJ60" s="15">
        <f t="shared" si="36"/>
        <v>0.16844703341187084</v>
      </c>
      <c r="AK60" s="15">
        <f t="shared" si="36"/>
        <v>0.19071562327422797</v>
      </c>
      <c r="AL60" s="15">
        <f t="shared" si="36"/>
        <v>0.16654080984947406</v>
      </c>
      <c r="AM60" s="15">
        <f t="shared" si="36"/>
        <v>0.24935646313446735</v>
      </c>
      <c r="AN60" s="15">
        <f t="shared" si="36"/>
        <v>0.26805800157563597</v>
      </c>
      <c r="AO60" s="15">
        <f t="shared" si="36"/>
        <v>0.25573367802969216</v>
      </c>
      <c r="AP60" s="15">
        <f t="shared" si="36"/>
        <v>0.30462724659359774</v>
      </c>
      <c r="AQ60" s="15">
        <f t="shared" si="36"/>
        <v>0.23926285640659906</v>
      </c>
      <c r="AR60" s="15">
        <f t="shared" si="36"/>
        <v>0.3224598561057046</v>
      </c>
      <c r="AS60" s="15">
        <f t="shared" si="36"/>
        <v>0.28578596245057275</v>
      </c>
      <c r="AT60" s="15">
        <f t="shared" si="36"/>
        <v>0.23882846007548419</v>
      </c>
      <c r="AU60" s="15">
        <f t="shared" si="36"/>
        <v>0.36877062254270254</v>
      </c>
      <c r="AV60" s="15">
        <f t="shared" si="36"/>
        <v>0.4833404732931077</v>
      </c>
      <c r="AW60" s="15">
        <f t="shared" si="36"/>
        <v>0.62142556165193619</v>
      </c>
      <c r="AX60" s="15">
        <f t="shared" si="36"/>
        <v>0.59051047256128442</v>
      </c>
      <c r="AY60" s="15">
        <f t="shared" si="36"/>
        <v>0.48261120689438175</v>
      </c>
      <c r="AZ60" s="15">
        <f t="shared" si="36"/>
        <v>0.43009733617757129</v>
      </c>
      <c r="BA60" s="15">
        <f t="shared" si="36"/>
        <v>0.41285186822387288</v>
      </c>
      <c r="BB60" s="15">
        <f t="shared" si="33"/>
        <v>0.42709806421594299</v>
      </c>
      <c r="BC60" s="15">
        <f t="shared" ref="BC60:BE60" si="39">BC47/$AA47-1</f>
        <v>0.26926301477355352</v>
      </c>
      <c r="BD60" s="15">
        <f t="shared" si="39"/>
        <v>-1</v>
      </c>
      <c r="BE60" s="15">
        <f t="shared" si="39"/>
        <v>-1</v>
      </c>
      <c r="BF60" s="22"/>
      <c r="BG60" s="22"/>
      <c r="BH60" s="44"/>
      <c r="BP60" s="39"/>
      <c r="BQ60" s="81"/>
    </row>
    <row r="61" spans="1:69" s="23" customFormat="1">
      <c r="A61" s="75"/>
      <c r="B61" s="1"/>
      <c r="C61" s="1"/>
      <c r="D61" s="1"/>
      <c r="E61" s="1"/>
      <c r="F61" s="1"/>
      <c r="G61" s="1"/>
      <c r="H61" s="1"/>
      <c r="I61" s="1"/>
      <c r="J61" s="1"/>
      <c r="K61" s="1"/>
      <c r="L61" s="1"/>
      <c r="M61" s="1"/>
      <c r="N61" s="1"/>
      <c r="O61" s="1"/>
      <c r="P61" s="100"/>
      <c r="Q61" s="892"/>
      <c r="R61" s="892"/>
      <c r="S61" s="892"/>
      <c r="T61" s="892"/>
      <c r="U61" s="100"/>
      <c r="Y61" s="289" t="s">
        <v>220</v>
      </c>
      <c r="Z61" s="26"/>
      <c r="AA61" s="861"/>
      <c r="AB61" s="15">
        <f t="shared" si="36"/>
        <v>1.6602435027015083E-2</v>
      </c>
      <c r="AC61" s="15">
        <f t="shared" si="36"/>
        <v>1.5698162513130276E-2</v>
      </c>
      <c r="AD61" s="636">
        <f t="shared" si="36"/>
        <v>-3.4210298854067123E-3</v>
      </c>
      <c r="AE61" s="15">
        <f t="shared" si="36"/>
        <v>2.2062401575545509E-2</v>
      </c>
      <c r="AF61" s="15">
        <f t="shared" si="36"/>
        <v>2.7162296178232292E-2</v>
      </c>
      <c r="AG61" s="15">
        <f t="shared" si="36"/>
        <v>3.8051383636729108E-2</v>
      </c>
      <c r="AH61" s="636">
        <f t="shared" si="36"/>
        <v>-1.3839212950855773E-3</v>
      </c>
      <c r="AI61" s="15">
        <f t="shared" si="36"/>
        <v>-9.4262285485516739E-2</v>
      </c>
      <c r="AJ61" s="15">
        <f t="shared" si="36"/>
        <v>-8.9330308581878959E-2</v>
      </c>
      <c r="AK61" s="15">
        <f t="shared" si="36"/>
        <v>-8.2078359673795731E-2</v>
      </c>
      <c r="AL61" s="15">
        <f t="shared" si="36"/>
        <v>-0.10221258236470632</v>
      </c>
      <c r="AM61" s="15">
        <f t="shared" si="36"/>
        <v>-0.14251145083530625</v>
      </c>
      <c r="AN61" s="15">
        <f t="shared" si="36"/>
        <v>-0.15462337869728926</v>
      </c>
      <c r="AO61" s="15">
        <f t="shared" si="36"/>
        <v>-0.15452302250195638</v>
      </c>
      <c r="AP61" s="15">
        <f t="shared" si="36"/>
        <v>-0.13638323711584632</v>
      </c>
      <c r="AQ61" s="15">
        <f t="shared" si="36"/>
        <v>-0.13038245089329836</v>
      </c>
      <c r="AR61" s="15">
        <f t="shared" si="36"/>
        <v>-0.14193734753450726</v>
      </c>
      <c r="AS61" s="15">
        <f t="shared" si="36"/>
        <v>-0.20913237632157489</v>
      </c>
      <c r="AT61" s="15">
        <f t="shared" si="36"/>
        <v>-0.29410157438979245</v>
      </c>
      <c r="AU61" s="15">
        <f t="shared" si="36"/>
        <v>-0.27747994825343081</v>
      </c>
      <c r="AV61" s="15">
        <f t="shared" si="36"/>
        <v>-0.27977986888172357</v>
      </c>
      <c r="AW61" s="15">
        <f t="shared" si="36"/>
        <v>-0.27772837211125545</v>
      </c>
      <c r="AX61" s="15">
        <f t="shared" si="36"/>
        <v>-0.25036581834237803</v>
      </c>
      <c r="AY61" s="15">
        <f t="shared" si="36"/>
        <v>-0.26002942193605139</v>
      </c>
      <c r="AZ61" s="15">
        <f t="shared" si="36"/>
        <v>-0.28286059687063048</v>
      </c>
      <c r="BA61" s="15">
        <f t="shared" si="36"/>
        <v>-0.28939932254439471</v>
      </c>
      <c r="BB61" s="15">
        <f t="shared" si="33"/>
        <v>-0.27986395788395768</v>
      </c>
      <c r="BC61" s="15">
        <f t="shared" ref="BC61:BE61" si="40">BC48/$AA48-1</f>
        <v>-0.28831263019366127</v>
      </c>
      <c r="BD61" s="15">
        <f t="shared" si="40"/>
        <v>-1</v>
      </c>
      <c r="BE61" s="15">
        <f t="shared" si="40"/>
        <v>-1</v>
      </c>
      <c r="BF61" s="22"/>
      <c r="BG61" s="22"/>
      <c r="BH61" s="44"/>
      <c r="BP61" s="39"/>
      <c r="BQ61" s="81"/>
    </row>
    <row r="62" spans="1:69" s="23" customFormat="1">
      <c r="A62" s="75"/>
      <c r="B62" s="1"/>
      <c r="C62" s="1"/>
      <c r="D62" s="1"/>
      <c r="E62" s="1"/>
      <c r="F62" s="1"/>
      <c r="G62" s="1"/>
      <c r="H62" s="1"/>
      <c r="I62" s="1"/>
      <c r="J62" s="1"/>
      <c r="K62" s="1"/>
      <c r="L62" s="1"/>
      <c r="M62" s="1"/>
      <c r="N62" s="1"/>
      <c r="O62" s="1"/>
      <c r="P62" s="100"/>
      <c r="Q62" s="892"/>
      <c r="R62" s="892"/>
      <c r="S62" s="892"/>
      <c r="T62" s="892"/>
      <c r="U62" s="100"/>
      <c r="Y62" s="289" t="s">
        <v>221</v>
      </c>
      <c r="Z62" s="26"/>
      <c r="AA62" s="861"/>
      <c r="AB62" s="636">
        <f t="shared" si="36"/>
        <v>7.8514875941506634E-3</v>
      </c>
      <c r="AC62" s="15">
        <f t="shared" si="36"/>
        <v>8.3007166807008481E-2</v>
      </c>
      <c r="AD62" s="15">
        <f t="shared" si="36"/>
        <v>4.2275319131267253E-2</v>
      </c>
      <c r="AE62" s="15">
        <f t="shared" si="36"/>
        <v>0.19132290329932844</v>
      </c>
      <c r="AF62" s="15">
        <f t="shared" si="36"/>
        <v>0.21386481008396041</v>
      </c>
      <c r="AG62" s="15">
        <f t="shared" si="36"/>
        <v>0.23511511708337074</v>
      </c>
      <c r="AH62" s="15">
        <f t="shared" si="36"/>
        <v>0.29983317024853773</v>
      </c>
      <c r="AI62" s="15">
        <f t="shared" si="36"/>
        <v>0.30994701248790513</v>
      </c>
      <c r="AJ62" s="15">
        <f t="shared" si="36"/>
        <v>0.30645915121822598</v>
      </c>
      <c r="AK62" s="15">
        <f t="shared" si="36"/>
        <v>0.36851381054631194</v>
      </c>
      <c r="AL62" s="15">
        <f t="shared" si="36"/>
        <v>0.35457190142069317</v>
      </c>
      <c r="AM62" s="15">
        <f t="shared" si="36"/>
        <v>0.36477498739972658</v>
      </c>
      <c r="AN62" s="15">
        <f t="shared" si="36"/>
        <v>0.39594075066259404</v>
      </c>
      <c r="AO62" s="15">
        <f t="shared" si="36"/>
        <v>0.36210543000075424</v>
      </c>
      <c r="AP62" s="15">
        <f t="shared" si="36"/>
        <v>0.31837419156484081</v>
      </c>
      <c r="AQ62" s="15">
        <f t="shared" si="36"/>
        <v>0.24560950326977005</v>
      </c>
      <c r="AR62" s="15">
        <f t="shared" si="36"/>
        <v>0.26954923406561693</v>
      </c>
      <c r="AS62" s="15">
        <f t="shared" si="36"/>
        <v>0.32667627446010306</v>
      </c>
      <c r="AT62" s="15">
        <f t="shared" si="36"/>
        <v>0.17424758915871985</v>
      </c>
      <c r="AU62" s="15">
        <f t="shared" si="36"/>
        <v>0.19576414189810465</v>
      </c>
      <c r="AV62" s="15">
        <f t="shared" si="36"/>
        <v>0.16728252663068277</v>
      </c>
      <c r="AW62" s="15">
        <f t="shared" si="36"/>
        <v>0.24227518987340635</v>
      </c>
      <c r="AX62" s="15">
        <f t="shared" si="36"/>
        <v>0.22304443382543671</v>
      </c>
      <c r="AY62" s="15">
        <f t="shared" si="36"/>
        <v>0.18709115275978294</v>
      </c>
      <c r="AZ62" s="15">
        <f t="shared" si="36"/>
        <v>0.20681011382647441</v>
      </c>
      <c r="BA62" s="15">
        <f t="shared" si="36"/>
        <v>0.21516484799065005</v>
      </c>
      <c r="BB62" s="15">
        <f t="shared" si="33"/>
        <v>0.20301098751187574</v>
      </c>
      <c r="BC62" s="15">
        <f t="shared" ref="BC62:BE62" si="41">BC49/$AA49-1</f>
        <v>0.21473436067643914</v>
      </c>
      <c r="BD62" s="15">
        <f t="shared" si="41"/>
        <v>-1</v>
      </c>
      <c r="BE62" s="15">
        <f t="shared" si="41"/>
        <v>-1</v>
      </c>
      <c r="BF62" s="22"/>
      <c r="BG62" s="22"/>
      <c r="BH62" s="44"/>
      <c r="BP62" s="41"/>
      <c r="BQ62" s="81"/>
    </row>
    <row r="63" spans="1:69" s="23" customFormat="1" ht="16.5" customHeight="1" thickBot="1">
      <c r="A63" s="75"/>
      <c r="B63" s="1"/>
      <c r="C63" s="1"/>
      <c r="D63" s="1"/>
      <c r="E63" s="1"/>
      <c r="F63" s="1"/>
      <c r="G63" s="1"/>
      <c r="H63" s="1"/>
      <c r="I63" s="1"/>
      <c r="J63" s="1"/>
      <c r="K63" s="1"/>
      <c r="L63" s="1"/>
      <c r="M63" s="1"/>
      <c r="N63" s="1"/>
      <c r="O63" s="1"/>
      <c r="P63" s="100"/>
      <c r="Q63" s="892"/>
      <c r="R63" s="892"/>
      <c r="S63" s="892"/>
      <c r="T63" s="892"/>
      <c r="U63" s="100"/>
      <c r="Y63" s="344" t="s">
        <v>222</v>
      </c>
      <c r="Z63" s="27"/>
      <c r="AA63" s="862"/>
      <c r="AB63" s="16">
        <f t="shared" si="36"/>
        <v>-3.0865957062234828E-2</v>
      </c>
      <c r="AC63" s="16">
        <f t="shared" si="36"/>
        <v>-6.9885363839066739E-2</v>
      </c>
      <c r="AD63" s="16">
        <f t="shared" si="36"/>
        <v>-0.10179496961124568</v>
      </c>
      <c r="AE63" s="16">
        <f t="shared" si="36"/>
        <v>-0.13347677216389098</v>
      </c>
      <c r="AF63" s="16">
        <f t="shared" si="36"/>
        <v>-0.10468026466042635</v>
      </c>
      <c r="AG63" s="16">
        <f t="shared" si="36"/>
        <v>-8.7718426313660891E-2</v>
      </c>
      <c r="AH63" s="16">
        <f t="shared" si="36"/>
        <v>-9.3792368003358106E-2</v>
      </c>
      <c r="AI63" s="16">
        <f t="shared" si="36"/>
        <v>-0.16012013510950163</v>
      </c>
      <c r="AJ63" s="16">
        <f t="shared" si="36"/>
        <v>-0.15662526689184653</v>
      </c>
      <c r="AK63" s="16">
        <f t="shared" si="36"/>
        <v>-0.14569754260207379</v>
      </c>
      <c r="AL63" s="16">
        <f t="shared" si="36"/>
        <v>-0.21694125484064997</v>
      </c>
      <c r="AM63" s="16">
        <f t="shared" si="36"/>
        <v>-0.25643251684971835</v>
      </c>
      <c r="AN63" s="16">
        <f t="shared" si="36"/>
        <v>-0.28343596076074729</v>
      </c>
      <c r="AO63" s="16">
        <f t="shared" si="36"/>
        <v>-0.3070506516205892</v>
      </c>
      <c r="AP63" s="16">
        <f t="shared" si="36"/>
        <v>-0.31567470489569371</v>
      </c>
      <c r="AQ63" s="16">
        <f t="shared" si="36"/>
        <v>-0.32543937625076946</v>
      </c>
      <c r="AR63" s="16">
        <f t="shared" si="36"/>
        <v>-0.32371795424725536</v>
      </c>
      <c r="AS63" s="16">
        <f t="shared" si="36"/>
        <v>-0.3878692344553295</v>
      </c>
      <c r="AT63" s="16">
        <f t="shared" si="36"/>
        <v>-0.44076140012556742</v>
      </c>
      <c r="AU63" s="16">
        <f t="shared" si="36"/>
        <v>-0.4564277537349648</v>
      </c>
      <c r="AV63" s="16">
        <f t="shared" si="36"/>
        <v>-0.47424086822940559</v>
      </c>
      <c r="AW63" s="16">
        <f t="shared" si="36"/>
        <v>-0.47244394487712016</v>
      </c>
      <c r="AX63" s="16">
        <f t="shared" si="36"/>
        <v>-0.47122658699308351</v>
      </c>
      <c r="AY63" s="16">
        <f t="shared" si="36"/>
        <v>-0.48693930632622306</v>
      </c>
      <c r="AZ63" s="16">
        <f t="shared" si="36"/>
        <v>-0.50887941970751016</v>
      </c>
      <c r="BA63" s="16">
        <f t="shared" si="36"/>
        <v>-0.52009204142819454</v>
      </c>
      <c r="BB63" s="16">
        <f t="shared" si="33"/>
        <v>-0.53724173335172565</v>
      </c>
      <c r="BC63" s="16">
        <f t="shared" ref="BC63:BE63" si="42">BC50/$AA50-1</f>
        <v>-0.53213745761459874</v>
      </c>
      <c r="BD63" s="16">
        <f t="shared" si="42"/>
        <v>-1</v>
      </c>
      <c r="BE63" s="16">
        <f t="shared" si="42"/>
        <v>-1</v>
      </c>
      <c r="BF63" s="24"/>
      <c r="BG63" s="24"/>
      <c r="BH63" s="44"/>
    </row>
    <row r="64" spans="1:69" s="23" customFormat="1" ht="15" thickTop="1">
      <c r="A64" s="75"/>
      <c r="B64" s="1"/>
      <c r="C64" s="1"/>
      <c r="D64" s="1"/>
      <c r="E64" s="1"/>
      <c r="F64" s="1"/>
      <c r="G64" s="1"/>
      <c r="H64" s="1"/>
      <c r="I64" s="1"/>
      <c r="J64" s="1"/>
      <c r="K64" s="1"/>
      <c r="L64" s="1"/>
      <c r="M64" s="1"/>
      <c r="N64" s="1"/>
      <c r="O64" s="1"/>
      <c r="P64" s="100"/>
      <c r="Q64" s="892"/>
      <c r="R64" s="892"/>
      <c r="S64" s="892"/>
      <c r="T64" s="892"/>
      <c r="U64" s="100"/>
      <c r="Y64" s="291" t="s">
        <v>223</v>
      </c>
      <c r="Z64" s="28"/>
      <c r="AA64" s="863"/>
      <c r="AB64" s="637">
        <f t="shared" si="36"/>
        <v>9.7406342366264109E-3</v>
      </c>
      <c r="AC64" s="17">
        <f t="shared" si="36"/>
        <v>1.787821648872634E-2</v>
      </c>
      <c r="AD64" s="17">
        <f t="shared" si="36"/>
        <v>1.1635321351712413E-2</v>
      </c>
      <c r="AE64" s="17">
        <f t="shared" si="36"/>
        <v>5.8791458829775101E-2</v>
      </c>
      <c r="AF64" s="17">
        <f t="shared" si="36"/>
        <v>6.932889077066795E-2</v>
      </c>
      <c r="AG64" s="17">
        <f t="shared" si="36"/>
        <v>7.9716984342446562E-2</v>
      </c>
      <c r="AH64" s="17">
        <f t="shared" si="36"/>
        <v>7.3777772737472658E-2</v>
      </c>
      <c r="AI64" s="17">
        <f t="shared" si="36"/>
        <v>3.9320900110664914E-2</v>
      </c>
      <c r="AJ64" s="17">
        <f t="shared" si="36"/>
        <v>7.0761767548223942E-2</v>
      </c>
      <c r="AK64" s="17">
        <f t="shared" si="36"/>
        <v>9.040314236053093E-2</v>
      </c>
      <c r="AL64" s="17">
        <f t="shared" si="36"/>
        <v>7.7454206810087634E-2</v>
      </c>
      <c r="AM64" s="17">
        <f t="shared" si="36"/>
        <v>0.10234292369957587</v>
      </c>
      <c r="AN64" s="17">
        <f t="shared" si="36"/>
        <v>0.10928590115418024</v>
      </c>
      <c r="AO64" s="17">
        <f t="shared" si="36"/>
        <v>0.10514547705331645</v>
      </c>
      <c r="AP64" s="17">
        <f t="shared" si="36"/>
        <v>0.1112988713630485</v>
      </c>
      <c r="AQ64" s="17">
        <f t="shared" si="36"/>
        <v>9.1346923776048028E-2</v>
      </c>
      <c r="AR64" s="17">
        <f t="shared" si="36"/>
        <v>0.12193383449120954</v>
      </c>
      <c r="AS64" s="17">
        <f t="shared" si="36"/>
        <v>6.098741140215691E-2</v>
      </c>
      <c r="AT64" s="637">
        <f t="shared" si="36"/>
        <v>1.291555617142004E-3</v>
      </c>
      <c r="AU64" s="17">
        <f t="shared" si="36"/>
        <v>4.5455274881948116E-2</v>
      </c>
      <c r="AV64" s="17">
        <f t="shared" si="36"/>
        <v>8.8416684425582925E-2</v>
      </c>
      <c r="AW64" s="17">
        <f t="shared" si="36"/>
        <v>0.12388216247890971</v>
      </c>
      <c r="AX64" s="17">
        <f t="shared" si="36"/>
        <v>0.13180751600189566</v>
      </c>
      <c r="AY64" s="17">
        <f t="shared" si="36"/>
        <v>8.8609635688147836E-2</v>
      </c>
      <c r="AZ64" s="17">
        <f t="shared" si="36"/>
        <v>5.3858989918764699E-2</v>
      </c>
      <c r="BA64" s="17">
        <f t="shared" si="36"/>
        <v>3.8059344006980522E-2</v>
      </c>
      <c r="BB64" s="17">
        <f t="shared" si="33"/>
        <v>2.1906951816293097E-2</v>
      </c>
      <c r="BC64" s="17">
        <f t="shared" ref="BC64:BE64" si="43">BC51/$AA51-1</f>
        <v>-2.1257403514179152E-2</v>
      </c>
      <c r="BD64" s="17">
        <f t="shared" si="43"/>
        <v>-1</v>
      </c>
      <c r="BE64" s="17">
        <f t="shared" si="43"/>
        <v>-1</v>
      </c>
      <c r="BF64" s="25"/>
      <c r="BG64" s="25"/>
      <c r="BH64" s="44"/>
    </row>
    <row r="65" spans="1:60" s="23" customFormat="1">
      <c r="A65" s="75"/>
      <c r="B65" s="1"/>
      <c r="C65" s="1"/>
      <c r="D65" s="1"/>
      <c r="E65" s="1"/>
      <c r="F65" s="1"/>
      <c r="G65" s="1"/>
      <c r="H65" s="1"/>
      <c r="I65" s="1"/>
      <c r="J65" s="1"/>
      <c r="K65" s="1"/>
      <c r="L65" s="1"/>
      <c r="M65" s="1"/>
      <c r="N65" s="1"/>
      <c r="O65" s="1"/>
      <c r="P65" s="100"/>
      <c r="Q65" s="892"/>
      <c r="R65" s="892"/>
      <c r="S65" s="892"/>
      <c r="T65" s="892"/>
      <c r="U65" s="100"/>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44"/>
    </row>
    <row r="66" spans="1:60" s="23" customFormat="1">
      <c r="A66" s="75"/>
      <c r="B66" s="1"/>
      <c r="C66" s="1"/>
      <c r="D66" s="1"/>
      <c r="E66" s="1"/>
      <c r="F66" s="1"/>
      <c r="G66" s="1"/>
      <c r="H66" s="1"/>
      <c r="I66" s="1"/>
      <c r="J66" s="1"/>
      <c r="K66" s="1"/>
      <c r="L66" s="1"/>
      <c r="M66" s="1"/>
      <c r="N66" s="1"/>
      <c r="O66" s="1"/>
      <c r="P66" s="100"/>
      <c r="Q66" s="892"/>
      <c r="R66" s="892"/>
      <c r="S66" s="892"/>
      <c r="T66" s="892"/>
      <c r="U66" s="100"/>
      <c r="Y66" s="78" t="s">
        <v>225</v>
      </c>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44"/>
    </row>
    <row r="67" spans="1:60">
      <c r="Y67" s="342"/>
      <c r="Z67" s="74"/>
      <c r="AA67" s="10">
        <v>1990</v>
      </c>
      <c r="AB67" s="10">
        <f t="shared" ref="AB67:BB67" si="44">AA67+1</f>
        <v>1991</v>
      </c>
      <c r="AC67" s="10">
        <f t="shared" si="44"/>
        <v>1992</v>
      </c>
      <c r="AD67" s="10">
        <f t="shared" si="44"/>
        <v>1993</v>
      </c>
      <c r="AE67" s="10">
        <f t="shared" si="44"/>
        <v>1994</v>
      </c>
      <c r="AF67" s="10">
        <f t="shared" si="44"/>
        <v>1995</v>
      </c>
      <c r="AG67" s="10">
        <f t="shared" si="44"/>
        <v>1996</v>
      </c>
      <c r="AH67" s="10">
        <f t="shared" si="44"/>
        <v>1997</v>
      </c>
      <c r="AI67" s="10">
        <f t="shared" si="44"/>
        <v>1998</v>
      </c>
      <c r="AJ67" s="10">
        <f t="shared" si="44"/>
        <v>1999</v>
      </c>
      <c r="AK67" s="10">
        <f t="shared" si="44"/>
        <v>2000</v>
      </c>
      <c r="AL67" s="10">
        <f t="shared" si="44"/>
        <v>2001</v>
      </c>
      <c r="AM67" s="10">
        <f t="shared" si="44"/>
        <v>2002</v>
      </c>
      <c r="AN67" s="10">
        <f t="shared" si="44"/>
        <v>2003</v>
      </c>
      <c r="AO67" s="10">
        <f t="shared" si="44"/>
        <v>2004</v>
      </c>
      <c r="AP67" s="10">
        <f t="shared" si="44"/>
        <v>2005</v>
      </c>
      <c r="AQ67" s="10">
        <f t="shared" si="44"/>
        <v>2006</v>
      </c>
      <c r="AR67" s="10">
        <f t="shared" si="44"/>
        <v>2007</v>
      </c>
      <c r="AS67" s="10">
        <f t="shared" si="44"/>
        <v>2008</v>
      </c>
      <c r="AT67" s="10">
        <f t="shared" si="44"/>
        <v>2009</v>
      </c>
      <c r="AU67" s="10">
        <f t="shared" si="44"/>
        <v>2010</v>
      </c>
      <c r="AV67" s="10">
        <f t="shared" si="44"/>
        <v>2011</v>
      </c>
      <c r="AW67" s="10">
        <f t="shared" si="44"/>
        <v>2012</v>
      </c>
      <c r="AX67" s="10">
        <f t="shared" si="44"/>
        <v>2013</v>
      </c>
      <c r="AY67" s="10">
        <f t="shared" si="44"/>
        <v>2014</v>
      </c>
      <c r="AZ67" s="10">
        <f t="shared" si="44"/>
        <v>2015</v>
      </c>
      <c r="BA67" s="10">
        <f t="shared" si="44"/>
        <v>2016</v>
      </c>
      <c r="BB67" s="10">
        <f t="shared" si="44"/>
        <v>2017</v>
      </c>
      <c r="BC67" s="10">
        <f t="shared" ref="BC67:BE67" si="45">BB67+1</f>
        <v>2018</v>
      </c>
      <c r="BD67" s="10">
        <f t="shared" si="45"/>
        <v>2019</v>
      </c>
      <c r="BE67" s="10">
        <f t="shared" si="45"/>
        <v>2020</v>
      </c>
      <c r="BF67" s="10" t="s">
        <v>213</v>
      </c>
      <c r="BG67" s="10" t="s">
        <v>1</v>
      </c>
    </row>
    <row r="68" spans="1:60">
      <c r="Y68" s="343" t="s">
        <v>228</v>
      </c>
      <c r="Z68" s="26"/>
      <c r="AA68" s="127"/>
      <c r="AB68" s="128"/>
      <c r="AC68" s="128"/>
      <c r="AD68" s="128"/>
      <c r="AE68" s="128"/>
      <c r="AF68" s="128"/>
      <c r="AG68" s="128"/>
      <c r="AH68" s="128"/>
      <c r="AI68" s="128"/>
      <c r="AJ68" s="128"/>
      <c r="AK68" s="128"/>
      <c r="AL68" s="128"/>
      <c r="AM68" s="128"/>
      <c r="AN68" s="128"/>
      <c r="AO68" s="128"/>
      <c r="AP68" s="871"/>
      <c r="AQ68" s="274" t="s">
        <v>55</v>
      </c>
      <c r="AR68" s="274" t="s">
        <v>55</v>
      </c>
      <c r="AS68" s="274" t="s">
        <v>55</v>
      </c>
      <c r="AT68" s="274" t="s">
        <v>55</v>
      </c>
      <c r="AU68" s="274" t="s">
        <v>55</v>
      </c>
      <c r="AV68" s="274" t="s">
        <v>55</v>
      </c>
      <c r="AW68" s="274" t="s">
        <v>55</v>
      </c>
      <c r="AX68" s="274" t="s">
        <v>55</v>
      </c>
      <c r="AY68" s="274" t="s">
        <v>55</v>
      </c>
      <c r="AZ68" s="274" t="s">
        <v>55</v>
      </c>
      <c r="BA68" s="274" t="s">
        <v>55</v>
      </c>
      <c r="BB68" s="274" t="s">
        <v>55</v>
      </c>
      <c r="BC68" s="274" t="s">
        <v>55</v>
      </c>
      <c r="BD68" s="274" t="s">
        <v>55</v>
      </c>
      <c r="BE68" s="274" t="s">
        <v>55</v>
      </c>
      <c r="BF68" s="22"/>
      <c r="BG68" s="22"/>
    </row>
    <row r="69" spans="1:60">
      <c r="Y69" s="289" t="s">
        <v>229</v>
      </c>
      <c r="Z69" s="26"/>
      <c r="AA69" s="127"/>
      <c r="AB69" s="128"/>
      <c r="AC69" s="128"/>
      <c r="AD69" s="128"/>
      <c r="AE69" s="128"/>
      <c r="AF69" s="128"/>
      <c r="AG69" s="128"/>
      <c r="AH69" s="128"/>
      <c r="AI69" s="128"/>
      <c r="AJ69" s="128"/>
      <c r="AK69" s="128"/>
      <c r="AL69" s="128"/>
      <c r="AM69" s="128"/>
      <c r="AN69" s="128"/>
      <c r="AO69" s="128"/>
      <c r="AP69" s="128"/>
      <c r="AQ69" s="15">
        <f t="shared" ref="AQ69:BC77" si="46">AQ43/$AP43-1</f>
        <v>-1.7132980927103025E-2</v>
      </c>
      <c r="AR69" s="15">
        <f t="shared" si="46"/>
        <v>3.1337231370221152E-2</v>
      </c>
      <c r="AS69" s="15">
        <f t="shared" si="46"/>
        <v>1.0530820742242097E-2</v>
      </c>
      <c r="AT69" s="15">
        <f t="shared" si="46"/>
        <v>-1.6634872389655886E-2</v>
      </c>
      <c r="AU69" s="15">
        <f t="shared" si="46"/>
        <v>1.6350887290803584E-2</v>
      </c>
      <c r="AV69" s="15">
        <f t="shared" si="46"/>
        <v>2.6582233081130502E-2</v>
      </c>
      <c r="AW69" s="15">
        <f t="shared" si="46"/>
        <v>4.5188352443921609E-2</v>
      </c>
      <c r="AX69" s="15">
        <f t="shared" si="46"/>
        <v>2.5617293692436816E-2</v>
      </c>
      <c r="AY69" s="15">
        <f t="shared" si="46"/>
        <v>-3.8814518502459427E-2</v>
      </c>
      <c r="AZ69" s="15">
        <f t="shared" si="46"/>
        <v>-6.7943422043046153E-2</v>
      </c>
      <c r="BA69" s="636">
        <f t="shared" si="46"/>
        <v>-5.5663793041823562E-3</v>
      </c>
      <c r="BB69" s="15">
        <f t="shared" si="46"/>
        <v>-6.4377818732826775E-2</v>
      </c>
      <c r="BC69" s="15">
        <f t="shared" si="46"/>
        <v>-7.2704203321306893E-2</v>
      </c>
      <c r="BD69" s="15">
        <f t="shared" ref="BD69:BE69" si="47">BD43/$AP43-1</f>
        <v>-1</v>
      </c>
      <c r="BE69" s="15">
        <f t="shared" si="47"/>
        <v>-1</v>
      </c>
      <c r="BF69" s="22"/>
      <c r="BG69" s="22"/>
    </row>
    <row r="70" spans="1:60" s="23" customFormat="1">
      <c r="A70" s="75"/>
      <c r="B70" s="1"/>
      <c r="C70" s="1"/>
      <c r="D70" s="1"/>
      <c r="E70" s="1"/>
      <c r="F70" s="1"/>
      <c r="G70" s="1"/>
      <c r="H70" s="1"/>
      <c r="I70" s="1"/>
      <c r="J70" s="1"/>
      <c r="K70" s="1"/>
      <c r="L70" s="1"/>
      <c r="M70" s="1"/>
      <c r="N70" s="1"/>
      <c r="O70" s="1"/>
      <c r="P70" s="100"/>
      <c r="Q70" s="892"/>
      <c r="R70" s="892"/>
      <c r="S70" s="892"/>
      <c r="T70" s="892"/>
      <c r="U70" s="100"/>
      <c r="Y70" s="289" t="s">
        <v>216</v>
      </c>
      <c r="Z70" s="26"/>
      <c r="AA70" s="127"/>
      <c r="AB70" s="128"/>
      <c r="AC70" s="128"/>
      <c r="AD70" s="128"/>
      <c r="AE70" s="128"/>
      <c r="AF70" s="128"/>
      <c r="AG70" s="128"/>
      <c r="AH70" s="128"/>
      <c r="AI70" s="128"/>
      <c r="AJ70" s="128"/>
      <c r="AK70" s="128"/>
      <c r="AL70" s="128"/>
      <c r="AM70" s="128"/>
      <c r="AN70" s="128"/>
      <c r="AO70" s="128"/>
      <c r="AP70" s="128"/>
      <c r="AQ70" s="15">
        <f t="shared" si="46"/>
        <v>-1.3371661698970638E-2</v>
      </c>
      <c r="AR70" s="15">
        <f t="shared" si="46"/>
        <v>1.0836753439221747E-2</v>
      </c>
      <c r="AS70" s="15">
        <f t="shared" si="46"/>
        <v>-8.3572894929061725E-2</v>
      </c>
      <c r="AT70" s="15">
        <f t="shared" si="46"/>
        <v>-0.1375593833170371</v>
      </c>
      <c r="AU70" s="15">
        <f t="shared" si="46"/>
        <v>-7.945503602988746E-2</v>
      </c>
      <c r="AV70" s="15">
        <f t="shared" si="46"/>
        <v>-4.824355660356805E-2</v>
      </c>
      <c r="AW70" s="15">
        <f t="shared" si="46"/>
        <v>-2.3444293779579239E-2</v>
      </c>
      <c r="AX70" s="636">
        <f t="shared" si="46"/>
        <v>-5.6372057074109971E-3</v>
      </c>
      <c r="AY70" s="15">
        <f t="shared" si="46"/>
        <v>-4.0022815473415019E-2</v>
      </c>
      <c r="AZ70" s="15">
        <f t="shared" si="46"/>
        <v>-7.5396104454279134E-2</v>
      </c>
      <c r="BA70" s="15">
        <f t="shared" si="46"/>
        <v>-0.10326829649599956</v>
      </c>
      <c r="BB70" s="15">
        <f t="shared" si="46"/>
        <v>-0.12118583190954657</v>
      </c>
      <c r="BC70" s="15">
        <f t="shared" ref="BC70" si="48">BC44/$AP44-1</f>
        <v>-0.15189040556474454</v>
      </c>
      <c r="BD70" s="15">
        <f t="shared" ref="BD70:BE70" si="49">BD44/$AP44-1</f>
        <v>-1</v>
      </c>
      <c r="BE70" s="15">
        <f t="shared" si="49"/>
        <v>-1</v>
      </c>
      <c r="BF70" s="22"/>
      <c r="BG70" s="22"/>
    </row>
    <row r="71" spans="1:60" s="23" customFormat="1">
      <c r="A71" s="75"/>
      <c r="B71" s="1"/>
      <c r="C71" s="1"/>
      <c r="D71" s="1"/>
      <c r="E71" s="1"/>
      <c r="F71" s="1"/>
      <c r="G71" s="1"/>
      <c r="H71" s="1"/>
      <c r="I71" s="1"/>
      <c r="J71" s="1"/>
      <c r="K71" s="1"/>
      <c r="L71" s="1"/>
      <c r="M71" s="1"/>
      <c r="N71" s="1"/>
      <c r="O71" s="1"/>
      <c r="P71" s="100"/>
      <c r="Q71" s="892"/>
      <c r="R71" s="892"/>
      <c r="S71" s="892"/>
      <c r="T71" s="892"/>
      <c r="U71" s="100"/>
      <c r="Y71" s="289" t="s">
        <v>217</v>
      </c>
      <c r="Z71" s="26"/>
      <c r="AA71" s="127"/>
      <c r="AB71" s="128"/>
      <c r="AC71" s="128"/>
      <c r="AD71" s="128"/>
      <c r="AE71" s="128"/>
      <c r="AF71" s="128"/>
      <c r="AG71" s="128"/>
      <c r="AH71" s="128"/>
      <c r="AI71" s="128"/>
      <c r="AJ71" s="128"/>
      <c r="AK71" s="128"/>
      <c r="AL71" s="128"/>
      <c r="AM71" s="128"/>
      <c r="AN71" s="128"/>
      <c r="AO71" s="128"/>
      <c r="AP71" s="128"/>
      <c r="AQ71" s="15">
        <f t="shared" si="46"/>
        <v>-1.1864334558673306E-2</v>
      </c>
      <c r="AR71" s="15">
        <f t="shared" si="46"/>
        <v>-2.0141857576666422E-2</v>
      </c>
      <c r="AS71" s="15">
        <f t="shared" si="46"/>
        <v>-5.1593561876792537E-2</v>
      </c>
      <c r="AT71" s="15">
        <f t="shared" si="46"/>
        <v>-6.6426707640144578E-2</v>
      </c>
      <c r="AU71" s="15">
        <f t="shared" si="46"/>
        <v>-6.3003695334897469E-2</v>
      </c>
      <c r="AV71" s="15">
        <f t="shared" si="46"/>
        <v>-7.7753043223634521E-2</v>
      </c>
      <c r="AW71" s="15">
        <f t="shared" si="46"/>
        <v>-7.0405118825247026E-2</v>
      </c>
      <c r="AX71" s="15">
        <f t="shared" si="46"/>
        <v>-8.1571816660719443E-2</v>
      </c>
      <c r="AY71" s="15">
        <f t="shared" si="46"/>
        <v>-0.10347428049488172</v>
      </c>
      <c r="AZ71" s="15">
        <f t="shared" si="46"/>
        <v>-0.10950907204105631</v>
      </c>
      <c r="BA71" s="15">
        <f t="shared" si="46"/>
        <v>-0.11840185810571757</v>
      </c>
      <c r="BB71" s="15">
        <f t="shared" si="46"/>
        <v>-0.12605030751846269</v>
      </c>
      <c r="BC71" s="15">
        <f t="shared" ref="BC71" si="50">BC45/$AP45-1</f>
        <v>-0.13840418021090073</v>
      </c>
      <c r="BD71" s="15">
        <f t="shared" ref="BD71:BE71" si="51">BD45/$AP45-1</f>
        <v>-1</v>
      </c>
      <c r="BE71" s="15">
        <f t="shared" si="51"/>
        <v>-1</v>
      </c>
      <c r="BF71" s="22"/>
      <c r="BG71" s="22"/>
    </row>
    <row r="72" spans="1:60" s="23" customFormat="1">
      <c r="A72" s="75"/>
      <c r="B72" s="1"/>
      <c r="C72" s="1"/>
      <c r="D72" s="1"/>
      <c r="E72" s="1"/>
      <c r="F72" s="1"/>
      <c r="G72" s="1"/>
      <c r="H72" s="1"/>
      <c r="I72" s="1"/>
      <c r="J72" s="1"/>
      <c r="K72" s="1"/>
      <c r="L72" s="1"/>
      <c r="M72" s="1"/>
      <c r="N72" s="1"/>
      <c r="O72" s="1"/>
      <c r="P72" s="100"/>
      <c r="Q72" s="892"/>
      <c r="R72" s="892"/>
      <c r="S72" s="892"/>
      <c r="T72" s="892"/>
      <c r="U72" s="100"/>
      <c r="Y72" s="289" t="s">
        <v>218</v>
      </c>
      <c r="Z72" s="26"/>
      <c r="AA72" s="127"/>
      <c r="AB72" s="128"/>
      <c r="AC72" s="128"/>
      <c r="AD72" s="128"/>
      <c r="AE72" s="128"/>
      <c r="AF72" s="128"/>
      <c r="AG72" s="128"/>
      <c r="AH72" s="128"/>
      <c r="AI72" s="128"/>
      <c r="AJ72" s="128"/>
      <c r="AK72" s="128"/>
      <c r="AL72" s="128"/>
      <c r="AM72" s="128"/>
      <c r="AN72" s="128"/>
      <c r="AO72" s="128"/>
      <c r="AP72" s="128"/>
      <c r="AQ72" s="15">
        <f t="shared" si="46"/>
        <v>-1.465528100809621E-2</v>
      </c>
      <c r="AR72" s="15">
        <f t="shared" si="46"/>
        <v>2.9208051092914467E-2</v>
      </c>
      <c r="AS72" s="636">
        <f t="shared" si="46"/>
        <v>-2.5312644311409338E-3</v>
      </c>
      <c r="AT72" s="15">
        <f t="shared" si="46"/>
        <v>-0.10988439739421063</v>
      </c>
      <c r="AU72" s="15">
        <f t="shared" si="46"/>
        <v>-9.2208178057088364E-2</v>
      </c>
      <c r="AV72" s="15">
        <f t="shared" si="46"/>
        <v>1.2188582681971649E-2</v>
      </c>
      <c r="AW72" s="15">
        <f t="shared" si="46"/>
        <v>3.4694353096576647E-2</v>
      </c>
      <c r="AX72" s="15">
        <f t="shared" si="46"/>
        <v>7.2390907273931049E-2</v>
      </c>
      <c r="AY72" s="15">
        <f t="shared" si="46"/>
        <v>3.9176262191681355E-2</v>
      </c>
      <c r="AZ72" s="636">
        <f t="shared" si="46"/>
        <v>-9.7464776029370093E-3</v>
      </c>
      <c r="BA72" s="15">
        <f t="shared" si="46"/>
        <v>-3.6116067038348687E-2</v>
      </c>
      <c r="BB72" s="15">
        <f t="shared" si="46"/>
        <v>-5.5506775925605045E-2</v>
      </c>
      <c r="BC72" s="15">
        <f t="shared" ref="BC72" si="52">BC46/$AP46-1</f>
        <v>-0.10810530867578694</v>
      </c>
      <c r="BD72" s="15">
        <f t="shared" ref="BD72:BE72" si="53">BD46/$AP46-1</f>
        <v>-1</v>
      </c>
      <c r="BE72" s="15">
        <f t="shared" si="53"/>
        <v>-1</v>
      </c>
      <c r="BF72" s="22"/>
      <c r="BG72" s="22"/>
    </row>
    <row r="73" spans="1:60" s="23" customFormat="1">
      <c r="A73" s="75"/>
      <c r="B73" s="1"/>
      <c r="C73" s="1"/>
      <c r="D73" s="1"/>
      <c r="E73" s="1"/>
      <c r="F73" s="1"/>
      <c r="G73" s="1"/>
      <c r="H73" s="1"/>
      <c r="I73" s="1"/>
      <c r="J73" s="1"/>
      <c r="K73" s="1"/>
      <c r="L73" s="1"/>
      <c r="M73" s="1"/>
      <c r="N73" s="1"/>
      <c r="O73" s="1"/>
      <c r="P73" s="100"/>
      <c r="Q73" s="892"/>
      <c r="R73" s="892"/>
      <c r="S73" s="892"/>
      <c r="T73" s="892"/>
      <c r="U73" s="100"/>
      <c r="Y73" s="289" t="s">
        <v>219</v>
      </c>
      <c r="Z73" s="26"/>
      <c r="AA73" s="127"/>
      <c r="AB73" s="128"/>
      <c r="AC73" s="128"/>
      <c r="AD73" s="128"/>
      <c r="AE73" s="128"/>
      <c r="AF73" s="128"/>
      <c r="AG73" s="128"/>
      <c r="AH73" s="128"/>
      <c r="AI73" s="128"/>
      <c r="AJ73" s="128"/>
      <c r="AK73" s="128"/>
      <c r="AL73" s="128"/>
      <c r="AM73" s="128"/>
      <c r="AN73" s="128"/>
      <c r="AO73" s="128"/>
      <c r="AP73" s="128"/>
      <c r="AQ73" s="15">
        <f t="shared" si="46"/>
        <v>-5.0101966180505664E-2</v>
      </c>
      <c r="AR73" s="15">
        <f t="shared" si="46"/>
        <v>1.3668739142669306E-2</v>
      </c>
      <c r="AS73" s="15">
        <f t="shared" si="46"/>
        <v>-1.4441890733326246E-2</v>
      </c>
      <c r="AT73" s="15">
        <f t="shared" si="46"/>
        <v>-5.0434932038952218E-2</v>
      </c>
      <c r="AU73" s="15">
        <f t="shared" si="46"/>
        <v>4.9166055757753124E-2</v>
      </c>
      <c r="AV73" s="15">
        <f t="shared" si="46"/>
        <v>0.13698412873572363</v>
      </c>
      <c r="AW73" s="15">
        <f t="shared" si="46"/>
        <v>0.24282668929803797</v>
      </c>
      <c r="AX73" s="15">
        <f t="shared" si="46"/>
        <v>0.21913019731431493</v>
      </c>
      <c r="AY73" s="15">
        <f t="shared" si="46"/>
        <v>0.13642514424369323</v>
      </c>
      <c r="AZ73" s="15">
        <f t="shared" si="46"/>
        <v>9.617313290947882E-2</v>
      </c>
      <c r="BA73" s="15">
        <f t="shared" si="46"/>
        <v>8.2954439218444476E-2</v>
      </c>
      <c r="BB73" s="15">
        <f t="shared" si="46"/>
        <v>9.3874183558651403E-2</v>
      </c>
      <c r="BC73" s="15">
        <f t="shared" ref="BC73" si="54">BC47/$AP47-1</f>
        <v>-2.7106770851506368E-2</v>
      </c>
      <c r="BD73" s="15">
        <f t="shared" ref="BD73:BE73" si="55">BD47/$AP47-1</f>
        <v>-1</v>
      </c>
      <c r="BE73" s="15">
        <f t="shared" si="55"/>
        <v>-1</v>
      </c>
      <c r="BF73" s="22"/>
      <c r="BG73" s="22"/>
      <c r="BH73" s="142"/>
    </row>
    <row r="74" spans="1:60" s="23" customFormat="1">
      <c r="A74" s="75"/>
      <c r="B74" s="1"/>
      <c r="C74" s="1"/>
      <c r="D74" s="1"/>
      <c r="E74" s="1"/>
      <c r="F74" s="1"/>
      <c r="G74" s="1"/>
      <c r="H74" s="1"/>
      <c r="I74" s="1"/>
      <c r="J74" s="1"/>
      <c r="K74" s="1"/>
      <c r="L74" s="1"/>
      <c r="M74" s="1"/>
      <c r="N74" s="1"/>
      <c r="O74" s="1"/>
      <c r="P74" s="100"/>
      <c r="Q74" s="892"/>
      <c r="R74" s="892"/>
      <c r="S74" s="892"/>
      <c r="T74" s="892"/>
      <c r="U74" s="100"/>
      <c r="Y74" s="289" t="s">
        <v>220</v>
      </c>
      <c r="Z74" s="26"/>
      <c r="AA74" s="127"/>
      <c r="AB74" s="128"/>
      <c r="AC74" s="128"/>
      <c r="AD74" s="128"/>
      <c r="AE74" s="128"/>
      <c r="AF74" s="128"/>
      <c r="AG74" s="128"/>
      <c r="AH74" s="128"/>
      <c r="AI74" s="128"/>
      <c r="AJ74" s="128"/>
      <c r="AK74" s="128"/>
      <c r="AL74" s="128"/>
      <c r="AM74" s="128"/>
      <c r="AN74" s="128"/>
      <c r="AO74" s="128"/>
      <c r="AP74" s="128"/>
      <c r="AQ74" s="636">
        <f t="shared" si="46"/>
        <v>6.9484364829923706E-3</v>
      </c>
      <c r="AR74" s="636">
        <f t="shared" si="46"/>
        <v>-6.4312211820811704E-3</v>
      </c>
      <c r="AS74" s="15">
        <f t="shared" si="46"/>
        <v>-8.4237757223208587E-2</v>
      </c>
      <c r="AT74" s="15">
        <f t="shared" si="46"/>
        <v>-0.18262537742693474</v>
      </c>
      <c r="AU74" s="15">
        <f t="shared" si="46"/>
        <v>-0.16337884719418228</v>
      </c>
      <c r="AV74" s="15">
        <f t="shared" si="46"/>
        <v>-0.16604197362611017</v>
      </c>
      <c r="AW74" s="15">
        <f t="shared" si="46"/>
        <v>-0.16366650240017311</v>
      </c>
      <c r="AX74" s="15">
        <f t="shared" si="46"/>
        <v>-0.13198282632434444</v>
      </c>
      <c r="AY74" s="15">
        <f t="shared" si="46"/>
        <v>-0.14317251602119618</v>
      </c>
      <c r="AZ74" s="15">
        <f t="shared" si="46"/>
        <v>-0.16960921331078049</v>
      </c>
      <c r="BA74" s="15">
        <f t="shared" si="46"/>
        <v>-0.17718054118997473</v>
      </c>
      <c r="BB74" s="15">
        <f t="shared" si="46"/>
        <v>-0.16613934204905889</v>
      </c>
      <c r="BC74" s="15">
        <f t="shared" ref="BC74" si="56">BC48/$AP48-1</f>
        <v>-0.17592223727852174</v>
      </c>
      <c r="BD74" s="15">
        <f t="shared" ref="BD74:BE74" si="57">BD48/$AP48-1</f>
        <v>-1</v>
      </c>
      <c r="BE74" s="15">
        <f t="shared" si="57"/>
        <v>-1</v>
      </c>
      <c r="BF74" s="22"/>
      <c r="BG74" s="22"/>
    </row>
    <row r="75" spans="1:60" s="23" customFormat="1">
      <c r="A75" s="75"/>
      <c r="B75" s="1"/>
      <c r="C75" s="1"/>
      <c r="D75" s="1"/>
      <c r="E75" s="1"/>
      <c r="F75" s="1"/>
      <c r="G75" s="1"/>
      <c r="H75" s="1"/>
      <c r="I75" s="1"/>
      <c r="J75" s="1"/>
      <c r="K75" s="1"/>
      <c r="L75" s="1"/>
      <c r="M75" s="1"/>
      <c r="N75" s="1"/>
      <c r="O75" s="1"/>
      <c r="P75" s="100"/>
      <c r="Q75" s="892"/>
      <c r="R75" s="892"/>
      <c r="S75" s="892"/>
      <c r="T75" s="892"/>
      <c r="U75" s="100"/>
      <c r="Y75" s="289" t="s">
        <v>221</v>
      </c>
      <c r="Z75" s="26"/>
      <c r="AA75" s="127"/>
      <c r="AB75" s="128"/>
      <c r="AC75" s="128"/>
      <c r="AD75" s="128"/>
      <c r="AE75" s="128"/>
      <c r="AF75" s="128"/>
      <c r="AG75" s="128"/>
      <c r="AH75" s="128"/>
      <c r="AI75" s="128"/>
      <c r="AJ75" s="128"/>
      <c r="AK75" s="128"/>
      <c r="AL75" s="128"/>
      <c r="AM75" s="128"/>
      <c r="AN75" s="128"/>
      <c r="AO75" s="128"/>
      <c r="AP75" s="128"/>
      <c r="AQ75" s="15">
        <f t="shared" si="46"/>
        <v>-5.5192743274732115E-2</v>
      </c>
      <c r="AR75" s="15">
        <f t="shared" si="46"/>
        <v>-3.7034218214838877E-2</v>
      </c>
      <c r="AS75" s="636">
        <f t="shared" si="46"/>
        <v>6.2972128462315258E-3</v>
      </c>
      <c r="AT75" s="15">
        <f t="shared" si="46"/>
        <v>-0.10932146831170175</v>
      </c>
      <c r="AU75" s="15">
        <f t="shared" si="46"/>
        <v>-9.3000948024630659E-2</v>
      </c>
      <c r="AV75" s="15">
        <f t="shared" si="46"/>
        <v>-0.11460453784734681</v>
      </c>
      <c r="AW75" s="15">
        <f t="shared" si="46"/>
        <v>-5.7721853308664306E-2</v>
      </c>
      <c r="AX75" s="15">
        <f t="shared" si="46"/>
        <v>-7.2308573961276323E-2</v>
      </c>
      <c r="AY75" s="15">
        <f t="shared" si="46"/>
        <v>-9.9579496963022263E-2</v>
      </c>
      <c r="AZ75" s="15">
        <f t="shared" si="46"/>
        <v>-8.4622467924638123E-2</v>
      </c>
      <c r="BA75" s="15">
        <f t="shared" si="46"/>
        <v>-7.82853185647443E-2</v>
      </c>
      <c r="BB75" s="15">
        <f t="shared" si="46"/>
        <v>-8.7504143202344675E-2</v>
      </c>
      <c r="BC75" s="15">
        <f t="shared" ref="BC75" si="58">BC49/$AP49-1</f>
        <v>-7.8611847494819975E-2</v>
      </c>
      <c r="BD75" s="15">
        <f t="shared" ref="BD75:BE75" si="59">BD49/$AP49-1</f>
        <v>-1</v>
      </c>
      <c r="BE75" s="15">
        <f t="shared" si="59"/>
        <v>-1</v>
      </c>
      <c r="BF75" s="22"/>
      <c r="BG75" s="22"/>
    </row>
    <row r="76" spans="1:60" s="23" customFormat="1" ht="18" customHeight="1" thickBot="1">
      <c r="A76" s="75"/>
      <c r="B76" s="1"/>
      <c r="C76" s="1"/>
      <c r="D76" s="1"/>
      <c r="E76" s="1"/>
      <c r="F76" s="1"/>
      <c r="G76" s="1"/>
      <c r="H76" s="1"/>
      <c r="I76" s="1"/>
      <c r="J76" s="1"/>
      <c r="K76" s="1"/>
      <c r="L76" s="1"/>
      <c r="M76" s="1"/>
      <c r="N76" s="1"/>
      <c r="O76" s="1"/>
      <c r="P76" s="100"/>
      <c r="Q76" s="892"/>
      <c r="R76" s="892"/>
      <c r="S76" s="892"/>
      <c r="T76" s="892"/>
      <c r="U76" s="100"/>
      <c r="Y76" s="344" t="s">
        <v>222</v>
      </c>
      <c r="Z76" s="27"/>
      <c r="AA76" s="129"/>
      <c r="AB76" s="130"/>
      <c r="AC76" s="130"/>
      <c r="AD76" s="130"/>
      <c r="AE76" s="130"/>
      <c r="AF76" s="130"/>
      <c r="AG76" s="130"/>
      <c r="AH76" s="130"/>
      <c r="AI76" s="130"/>
      <c r="AJ76" s="130"/>
      <c r="AK76" s="130"/>
      <c r="AL76" s="130"/>
      <c r="AM76" s="130"/>
      <c r="AN76" s="130"/>
      <c r="AO76" s="130"/>
      <c r="AP76" s="130"/>
      <c r="AQ76" s="16">
        <f t="shared" si="46"/>
        <v>-1.4269049273689993E-2</v>
      </c>
      <c r="AR76" s="16">
        <f t="shared" si="46"/>
        <v>-1.1753546754888933E-2</v>
      </c>
      <c r="AS76" s="16">
        <f t="shared" si="46"/>
        <v>-0.10549738563826105</v>
      </c>
      <c r="AT76" s="16">
        <f t="shared" si="46"/>
        <v>-0.18278835536951432</v>
      </c>
      <c r="AU76" s="16">
        <f t="shared" si="46"/>
        <v>-0.20568149364962063</v>
      </c>
      <c r="AV76" s="16">
        <f t="shared" si="46"/>
        <v>-0.23171167932575543</v>
      </c>
      <c r="AW76" s="16">
        <f t="shared" si="46"/>
        <v>-0.22908584718840674</v>
      </c>
      <c r="AX76" s="16">
        <f t="shared" si="46"/>
        <v>-0.22730693021318216</v>
      </c>
      <c r="AY76" s="16">
        <f t="shared" si="46"/>
        <v>-0.2502678224168593</v>
      </c>
      <c r="AZ76" s="16">
        <f t="shared" si="46"/>
        <v>-0.28232876410387242</v>
      </c>
      <c r="BA76" s="16">
        <f t="shared" si="46"/>
        <v>-0.29871369361166633</v>
      </c>
      <c r="BB76" s="16">
        <f t="shared" si="46"/>
        <v>-0.32377442429957282</v>
      </c>
      <c r="BC76" s="16">
        <f t="shared" ref="BC76" si="60">BC50/$AP50-1</f>
        <v>-0.31631558013051575</v>
      </c>
      <c r="BD76" s="16">
        <f t="shared" ref="BD76:BE76" si="61">BD50/$AP50-1</f>
        <v>-1</v>
      </c>
      <c r="BE76" s="16">
        <f t="shared" si="61"/>
        <v>-1</v>
      </c>
      <c r="BF76" s="24"/>
      <c r="BG76" s="24"/>
    </row>
    <row r="77" spans="1:60" s="23" customFormat="1" ht="15" thickTop="1">
      <c r="A77" s="75"/>
      <c r="B77" s="75"/>
      <c r="C77" s="75"/>
      <c r="D77" s="75"/>
      <c r="E77" s="75"/>
      <c r="F77" s="75"/>
      <c r="G77" s="75"/>
      <c r="H77" s="75"/>
      <c r="I77" s="75"/>
      <c r="J77" s="75"/>
      <c r="K77" s="75"/>
      <c r="L77" s="75"/>
      <c r="M77" s="75"/>
      <c r="N77" s="75"/>
      <c r="O77" s="75"/>
      <c r="P77" s="100"/>
      <c r="Q77" s="892"/>
      <c r="R77" s="892"/>
      <c r="S77" s="892"/>
      <c r="T77" s="892"/>
      <c r="U77" s="100"/>
      <c r="Y77" s="291" t="s">
        <v>223</v>
      </c>
      <c r="Z77" s="28"/>
      <c r="AA77" s="131"/>
      <c r="AB77" s="132"/>
      <c r="AC77" s="132"/>
      <c r="AD77" s="132"/>
      <c r="AE77" s="132"/>
      <c r="AF77" s="132"/>
      <c r="AG77" s="132"/>
      <c r="AH77" s="132"/>
      <c r="AI77" s="132"/>
      <c r="AJ77" s="132"/>
      <c r="AK77" s="132"/>
      <c r="AL77" s="132"/>
      <c r="AM77" s="132"/>
      <c r="AN77" s="132"/>
      <c r="AO77" s="132"/>
      <c r="AP77" s="132"/>
      <c r="AQ77" s="17">
        <f t="shared" si="46"/>
        <v>-1.795371893298936E-2</v>
      </c>
      <c r="AR77" s="637">
        <f t="shared" si="46"/>
        <v>9.5698496616998252E-3</v>
      </c>
      <c r="AS77" s="17">
        <f t="shared" si="46"/>
        <v>-4.5272663598751595E-2</v>
      </c>
      <c r="AT77" s="17">
        <f t="shared" si="46"/>
        <v>-9.898985644696856E-2</v>
      </c>
      <c r="AU77" s="17">
        <f t="shared" si="46"/>
        <v>-5.9249224648577847E-2</v>
      </c>
      <c r="AV77" s="17">
        <f t="shared" si="46"/>
        <v>-2.0590488775894866E-2</v>
      </c>
      <c r="AW77" s="17">
        <f t="shared" si="46"/>
        <v>1.1323048587665197E-2</v>
      </c>
      <c r="AX77" s="17">
        <f t="shared" si="46"/>
        <v>1.8454661628237501E-2</v>
      </c>
      <c r="AY77" s="17">
        <f t="shared" si="46"/>
        <v>-2.0416861979776324E-2</v>
      </c>
      <c r="AZ77" s="17">
        <f t="shared" si="46"/>
        <v>-5.1687158985261661E-2</v>
      </c>
      <c r="BA77" s="17">
        <f t="shared" si="46"/>
        <v>-6.5904437809998884E-2</v>
      </c>
      <c r="BB77" s="17">
        <f t="shared" si="46"/>
        <v>-8.0439134647111388E-2</v>
      </c>
      <c r="BC77" s="17">
        <f t="shared" ref="BC77" si="62">BC51/$AP51-1</f>
        <v>-0.11928049086798986</v>
      </c>
      <c r="BD77" s="17">
        <f t="shared" ref="BD77:BE77" si="63">BD51/$AP51-1</f>
        <v>-1</v>
      </c>
      <c r="BE77" s="17">
        <f t="shared" si="63"/>
        <v>-1</v>
      </c>
      <c r="BF77" s="25"/>
      <c r="BG77" s="25"/>
    </row>
    <row r="78" spans="1:60" s="23" customFormat="1">
      <c r="A78" s="75"/>
      <c r="B78" s="1"/>
      <c r="C78" s="1"/>
      <c r="D78" s="1"/>
      <c r="E78" s="1"/>
      <c r="F78" s="1"/>
      <c r="G78" s="1"/>
      <c r="H78" s="1"/>
      <c r="I78" s="1"/>
      <c r="J78" s="1"/>
      <c r="K78" s="1"/>
      <c r="L78" s="1"/>
      <c r="M78" s="1"/>
      <c r="N78" s="1"/>
      <c r="O78" s="1"/>
      <c r="P78" s="100"/>
      <c r="Q78" s="892"/>
      <c r="R78" s="892"/>
      <c r="S78" s="892"/>
      <c r="T78" s="892"/>
      <c r="U78" s="100"/>
      <c r="Y78" s="1"/>
      <c r="Z78" s="1"/>
      <c r="AA78" s="1"/>
      <c r="AB78" s="1"/>
      <c r="AC78" s="1"/>
      <c r="AD78" s="1"/>
      <c r="AE78" s="1"/>
      <c r="AF78" s="1"/>
      <c r="AG78" s="1"/>
      <c r="AH78" s="1"/>
      <c r="AI78" s="1"/>
      <c r="AJ78" s="1"/>
      <c r="AK78" s="1"/>
      <c r="AL78" s="1"/>
      <c r="AM78" s="1"/>
      <c r="AN78" s="1"/>
      <c r="AO78" s="1"/>
      <c r="AP78" s="1"/>
      <c r="AQ78" s="1"/>
      <c r="AR78" s="1"/>
      <c r="AS78" s="1"/>
      <c r="AT78" s="1"/>
      <c r="AU78" s="1"/>
      <c r="AV78" s="1"/>
      <c r="AW78" s="1"/>
      <c r="AX78" s="1"/>
      <c r="AY78" s="1"/>
      <c r="AZ78" s="1"/>
      <c r="BA78" s="1"/>
      <c r="BB78" s="1"/>
      <c r="BC78" s="1"/>
      <c r="BD78" s="1"/>
      <c r="BE78" s="1"/>
      <c r="BF78" s="1"/>
      <c r="BG78" s="1"/>
    </row>
    <row r="79" spans="1:60">
      <c r="Y79" s="78" t="s">
        <v>226</v>
      </c>
    </row>
    <row r="80" spans="1:60">
      <c r="Y80" s="342"/>
      <c r="Z80" s="74"/>
      <c r="AA80" s="10">
        <v>1990</v>
      </c>
      <c r="AB80" s="10">
        <f t="shared" ref="AB80:BB80" si="64">AA80+1</f>
        <v>1991</v>
      </c>
      <c r="AC80" s="10">
        <f t="shared" si="64"/>
        <v>1992</v>
      </c>
      <c r="AD80" s="10">
        <f t="shared" si="64"/>
        <v>1993</v>
      </c>
      <c r="AE80" s="10">
        <f t="shared" si="64"/>
        <v>1994</v>
      </c>
      <c r="AF80" s="10">
        <f t="shared" si="64"/>
        <v>1995</v>
      </c>
      <c r="AG80" s="10">
        <f t="shared" si="64"/>
        <v>1996</v>
      </c>
      <c r="AH80" s="10">
        <f t="shared" si="64"/>
        <v>1997</v>
      </c>
      <c r="AI80" s="10">
        <f t="shared" si="64"/>
        <v>1998</v>
      </c>
      <c r="AJ80" s="10">
        <f t="shared" si="64"/>
        <v>1999</v>
      </c>
      <c r="AK80" s="10">
        <f t="shared" si="64"/>
        <v>2000</v>
      </c>
      <c r="AL80" s="10">
        <f t="shared" si="64"/>
        <v>2001</v>
      </c>
      <c r="AM80" s="10">
        <f t="shared" si="64"/>
        <v>2002</v>
      </c>
      <c r="AN80" s="10">
        <f t="shared" si="64"/>
        <v>2003</v>
      </c>
      <c r="AO80" s="10">
        <f t="shared" si="64"/>
        <v>2004</v>
      </c>
      <c r="AP80" s="10">
        <f t="shared" si="64"/>
        <v>2005</v>
      </c>
      <c r="AQ80" s="10">
        <f t="shared" si="64"/>
        <v>2006</v>
      </c>
      <c r="AR80" s="10">
        <f t="shared" si="64"/>
        <v>2007</v>
      </c>
      <c r="AS80" s="10">
        <f t="shared" si="64"/>
        <v>2008</v>
      </c>
      <c r="AT80" s="10">
        <f t="shared" si="64"/>
        <v>2009</v>
      </c>
      <c r="AU80" s="10">
        <f t="shared" si="64"/>
        <v>2010</v>
      </c>
      <c r="AV80" s="10">
        <f t="shared" si="64"/>
        <v>2011</v>
      </c>
      <c r="AW80" s="10">
        <f t="shared" si="64"/>
        <v>2012</v>
      </c>
      <c r="AX80" s="10">
        <f t="shared" si="64"/>
        <v>2013</v>
      </c>
      <c r="AY80" s="10">
        <f t="shared" si="64"/>
        <v>2014</v>
      </c>
      <c r="AZ80" s="10">
        <f t="shared" si="64"/>
        <v>2015</v>
      </c>
      <c r="BA80" s="10">
        <f t="shared" si="64"/>
        <v>2016</v>
      </c>
      <c r="BB80" s="10">
        <f t="shared" si="64"/>
        <v>2017</v>
      </c>
      <c r="BC80" s="10">
        <f t="shared" ref="BC80:BE80" si="65">BB80+1</f>
        <v>2018</v>
      </c>
      <c r="BD80" s="10">
        <f t="shared" si="65"/>
        <v>2019</v>
      </c>
      <c r="BE80" s="10">
        <f t="shared" si="65"/>
        <v>2020</v>
      </c>
      <c r="BF80" s="10" t="s">
        <v>213</v>
      </c>
      <c r="BG80" s="10" t="s">
        <v>1</v>
      </c>
    </row>
    <row r="81" spans="1:59">
      <c r="Y81" s="343" t="s">
        <v>228</v>
      </c>
      <c r="Z81" s="26"/>
      <c r="AA81" s="127"/>
      <c r="AB81" s="128"/>
      <c r="AC81" s="128"/>
      <c r="AD81" s="128"/>
      <c r="AE81" s="128"/>
      <c r="AF81" s="128"/>
      <c r="AG81" s="128"/>
      <c r="AH81" s="128"/>
      <c r="AI81" s="128"/>
      <c r="AJ81" s="128"/>
      <c r="AK81" s="128"/>
      <c r="AL81" s="128"/>
      <c r="AM81" s="128"/>
      <c r="AN81" s="128"/>
      <c r="AO81" s="128"/>
      <c r="AP81" s="128"/>
      <c r="AQ81" s="128"/>
      <c r="AR81" s="128"/>
      <c r="AS81" s="128"/>
      <c r="AT81" s="128"/>
      <c r="AU81" s="128"/>
      <c r="AV81" s="128"/>
      <c r="AW81" s="128"/>
      <c r="AX81" s="871" t="s">
        <v>55</v>
      </c>
      <c r="AY81" s="274" t="s">
        <v>55</v>
      </c>
      <c r="AZ81" s="274" t="s">
        <v>55</v>
      </c>
      <c r="BA81" s="274" t="s">
        <v>55</v>
      </c>
      <c r="BB81" s="274" t="s">
        <v>55</v>
      </c>
      <c r="BC81" s="274" t="s">
        <v>55</v>
      </c>
      <c r="BD81" s="274" t="s">
        <v>55</v>
      </c>
      <c r="BE81" s="274" t="s">
        <v>55</v>
      </c>
      <c r="BF81" s="22"/>
      <c r="BG81" s="22"/>
    </row>
    <row r="82" spans="1:59">
      <c r="Y82" s="289" t="s">
        <v>229</v>
      </c>
      <c r="Z82" s="26"/>
      <c r="AA82" s="127"/>
      <c r="AB82" s="128"/>
      <c r="AC82" s="128"/>
      <c r="AD82" s="128"/>
      <c r="AE82" s="128"/>
      <c r="AF82" s="128"/>
      <c r="AG82" s="128"/>
      <c r="AH82" s="128"/>
      <c r="AI82" s="128"/>
      <c r="AJ82" s="128"/>
      <c r="AK82" s="128"/>
      <c r="AL82" s="128"/>
      <c r="AM82" s="128"/>
      <c r="AN82" s="128"/>
      <c r="AO82" s="128"/>
      <c r="AP82" s="128"/>
      <c r="AQ82" s="128"/>
      <c r="AR82" s="128"/>
      <c r="AS82" s="128"/>
      <c r="AT82" s="128"/>
      <c r="AU82" s="128"/>
      <c r="AV82" s="128"/>
      <c r="AW82" s="128"/>
      <c r="AX82" s="128"/>
      <c r="AY82" s="15">
        <f t="shared" ref="AY82:BB89" si="66">AY43/$AX43-1</f>
        <v>-6.2822470517173268E-2</v>
      </c>
      <c r="AZ82" s="15">
        <f t="shared" si="66"/>
        <v>-9.1223808637864168E-2</v>
      </c>
      <c r="BA82" s="15">
        <f t="shared" si="66"/>
        <v>-3.040478469737129E-2</v>
      </c>
      <c r="BB82" s="15">
        <f t="shared" si="66"/>
        <v>-8.774726496787344E-2</v>
      </c>
      <c r="BC82" s="15">
        <f t="shared" ref="BC82:BE82" si="67">BC43/$AX43-1</f>
        <v>-9.586567779075339E-2</v>
      </c>
      <c r="BD82" s="15">
        <f t="shared" si="67"/>
        <v>-1</v>
      </c>
      <c r="BE82" s="15">
        <f t="shared" si="67"/>
        <v>-1</v>
      </c>
      <c r="BF82" s="22"/>
      <c r="BG82" s="22"/>
    </row>
    <row r="83" spans="1:59" s="23" customFormat="1">
      <c r="A83" s="75"/>
      <c r="B83" s="1"/>
      <c r="C83" s="1"/>
      <c r="D83" s="1"/>
      <c r="E83" s="1"/>
      <c r="F83" s="1"/>
      <c r="G83" s="1"/>
      <c r="H83" s="1"/>
      <c r="I83" s="1"/>
      <c r="J83" s="1"/>
      <c r="K83" s="1"/>
      <c r="L83" s="1"/>
      <c r="M83" s="1"/>
      <c r="N83" s="1"/>
      <c r="O83" s="1"/>
      <c r="P83" s="100"/>
      <c r="Q83" s="892"/>
      <c r="R83" s="892"/>
      <c r="S83" s="892"/>
      <c r="T83" s="892"/>
      <c r="U83" s="100"/>
      <c r="Y83" s="289" t="s">
        <v>216</v>
      </c>
      <c r="Z83" s="26"/>
      <c r="AA83" s="127"/>
      <c r="AB83" s="128"/>
      <c r="AC83" s="128"/>
      <c r="AD83" s="128"/>
      <c r="AE83" s="128"/>
      <c r="AF83" s="128"/>
      <c r="AG83" s="128"/>
      <c r="AH83" s="128"/>
      <c r="AI83" s="128"/>
      <c r="AJ83" s="128"/>
      <c r="AK83" s="128"/>
      <c r="AL83" s="128"/>
      <c r="AM83" s="128"/>
      <c r="AN83" s="128"/>
      <c r="AO83" s="128"/>
      <c r="AP83" s="128"/>
      <c r="AQ83" s="128"/>
      <c r="AR83" s="128"/>
      <c r="AS83" s="128"/>
      <c r="AT83" s="128"/>
      <c r="AU83" s="128"/>
      <c r="AV83" s="128"/>
      <c r="AW83" s="128"/>
      <c r="AX83" s="128"/>
      <c r="AY83" s="15">
        <f t="shared" si="66"/>
        <v>-3.4580547425315356E-2</v>
      </c>
      <c r="AZ83" s="15">
        <f t="shared" si="66"/>
        <v>-7.01543733808907E-2</v>
      </c>
      <c r="BA83" s="15">
        <f t="shared" si="66"/>
        <v>-9.8184577448963584E-2</v>
      </c>
      <c r="BB83" s="15">
        <f t="shared" si="66"/>
        <v>-0.11620369030836408</v>
      </c>
      <c r="BC83" s="15">
        <f t="shared" ref="BC83:BE83" si="68">BC44/$AX44-1</f>
        <v>-0.14708233322565245</v>
      </c>
      <c r="BD83" s="15">
        <f t="shared" si="68"/>
        <v>-1</v>
      </c>
      <c r="BE83" s="15">
        <f t="shared" si="68"/>
        <v>-1</v>
      </c>
      <c r="BF83" s="22"/>
      <c r="BG83" s="22"/>
    </row>
    <row r="84" spans="1:59" s="23" customFormat="1">
      <c r="A84" s="75"/>
      <c r="B84" s="1"/>
      <c r="C84" s="1"/>
      <c r="D84" s="1"/>
      <c r="E84" s="1"/>
      <c r="F84" s="1"/>
      <c r="G84" s="1"/>
      <c r="H84" s="1"/>
      <c r="I84" s="1"/>
      <c r="J84" s="1"/>
      <c r="K84" s="1"/>
      <c r="L84" s="1"/>
      <c r="M84" s="1"/>
      <c r="N84" s="1"/>
      <c r="O84" s="1"/>
      <c r="P84" s="100"/>
      <c r="Q84" s="892"/>
      <c r="R84" s="892"/>
      <c r="S84" s="892"/>
      <c r="T84" s="892"/>
      <c r="U84" s="100"/>
      <c r="Y84" s="289" t="s">
        <v>217</v>
      </c>
      <c r="Z84" s="26"/>
      <c r="AA84" s="127"/>
      <c r="AB84" s="128"/>
      <c r="AC84" s="128"/>
      <c r="AD84" s="128"/>
      <c r="AE84" s="128"/>
      <c r="AF84" s="128"/>
      <c r="AG84" s="128"/>
      <c r="AH84" s="128"/>
      <c r="AI84" s="128"/>
      <c r="AJ84" s="128"/>
      <c r="AK84" s="128"/>
      <c r="AL84" s="128"/>
      <c r="AM84" s="128"/>
      <c r="AN84" s="128"/>
      <c r="AO84" s="128"/>
      <c r="AP84" s="128"/>
      <c r="AQ84" s="128"/>
      <c r="AR84" s="128"/>
      <c r="AS84" s="128"/>
      <c r="AT84" s="128"/>
      <c r="AU84" s="128"/>
      <c r="AV84" s="128"/>
      <c r="AW84" s="128"/>
      <c r="AX84" s="128"/>
      <c r="AY84" s="15">
        <f t="shared" si="66"/>
        <v>-2.3847769734730795E-2</v>
      </c>
      <c r="AZ84" s="15">
        <f t="shared" si="66"/>
        <v>-3.0418551920696535E-2</v>
      </c>
      <c r="BA84" s="15">
        <f t="shared" si="66"/>
        <v>-4.010116644187578E-2</v>
      </c>
      <c r="BB84" s="15">
        <f t="shared" si="66"/>
        <v>-4.842892635984386E-2</v>
      </c>
      <c r="BC84" s="15">
        <f t="shared" ref="BC84:BE84" si="69">BC45/$AX45-1</f>
        <v>-6.1880030013393705E-2</v>
      </c>
      <c r="BD84" s="15">
        <f t="shared" si="69"/>
        <v>-1</v>
      </c>
      <c r="BE84" s="15">
        <f t="shared" si="69"/>
        <v>-1</v>
      </c>
      <c r="BF84" s="22"/>
      <c r="BG84" s="22"/>
    </row>
    <row r="85" spans="1:59" s="23" customFormat="1">
      <c r="A85" s="75"/>
      <c r="B85" s="1"/>
      <c r="C85" s="1"/>
      <c r="D85" s="1"/>
      <c r="E85" s="1"/>
      <c r="F85" s="1"/>
      <c r="G85" s="1"/>
      <c r="H85" s="1"/>
      <c r="I85" s="1"/>
      <c r="J85" s="1"/>
      <c r="K85" s="1"/>
      <c r="L85" s="1"/>
      <c r="M85" s="1"/>
      <c r="N85" s="1"/>
      <c r="O85" s="1"/>
      <c r="P85" s="100"/>
      <c r="Q85" s="892"/>
      <c r="R85" s="892"/>
      <c r="S85" s="892"/>
      <c r="T85" s="892"/>
      <c r="U85" s="100"/>
      <c r="Y85" s="289" t="s">
        <v>218</v>
      </c>
      <c r="Z85" s="26"/>
      <c r="AA85" s="127"/>
      <c r="AB85" s="128"/>
      <c r="AC85" s="128"/>
      <c r="AD85" s="128"/>
      <c r="AE85" s="128"/>
      <c r="AF85" s="128"/>
      <c r="AG85" s="128"/>
      <c r="AH85" s="128"/>
      <c r="AI85" s="128"/>
      <c r="AJ85" s="128"/>
      <c r="AK85" s="128"/>
      <c r="AL85" s="128"/>
      <c r="AM85" s="128"/>
      <c r="AN85" s="128"/>
      <c r="AO85" s="128"/>
      <c r="AP85" s="128"/>
      <c r="AQ85" s="128"/>
      <c r="AR85" s="128"/>
      <c r="AS85" s="128"/>
      <c r="AT85" s="128"/>
      <c r="AU85" s="128"/>
      <c r="AV85" s="128"/>
      <c r="AW85" s="128"/>
      <c r="AX85" s="128"/>
      <c r="AY85" s="15">
        <f t="shared" si="66"/>
        <v>-3.0972516511430404E-2</v>
      </c>
      <c r="AZ85" s="15">
        <f t="shared" si="66"/>
        <v>-7.6592765119265382E-2</v>
      </c>
      <c r="BA85" s="15">
        <f t="shared" si="66"/>
        <v>-0.10118229609770713</v>
      </c>
      <c r="BB85" s="15">
        <f t="shared" si="66"/>
        <v>-0.11926405038686694</v>
      </c>
      <c r="BC85" s="15">
        <f t="shared" ref="BC85:BE85" si="70">BC46/$AX46-1</f>
        <v>-0.16831196042919461</v>
      </c>
      <c r="BD85" s="15">
        <f t="shared" si="70"/>
        <v>-1</v>
      </c>
      <c r="BE85" s="15">
        <f t="shared" si="70"/>
        <v>-1</v>
      </c>
      <c r="BF85" s="22"/>
      <c r="BG85" s="22"/>
    </row>
    <row r="86" spans="1:59" s="23" customFormat="1">
      <c r="A86" s="75"/>
      <c r="B86" s="1"/>
      <c r="C86" s="1"/>
      <c r="D86" s="1"/>
      <c r="E86" s="1"/>
      <c r="F86" s="1"/>
      <c r="G86" s="1"/>
      <c r="H86" s="1"/>
      <c r="I86" s="1"/>
      <c r="J86" s="1"/>
      <c r="K86" s="1"/>
      <c r="L86" s="1"/>
      <c r="M86" s="1"/>
      <c r="N86" s="1"/>
      <c r="O86" s="1"/>
      <c r="P86" s="100"/>
      <c r="Q86" s="892"/>
      <c r="R86" s="892"/>
      <c r="S86" s="892"/>
      <c r="T86" s="892"/>
      <c r="U86" s="100"/>
      <c r="Y86" s="289" t="s">
        <v>219</v>
      </c>
      <c r="Z86" s="26"/>
      <c r="AA86" s="127"/>
      <c r="AB86" s="128"/>
      <c r="AC86" s="128"/>
      <c r="AD86" s="128"/>
      <c r="AE86" s="128"/>
      <c r="AF86" s="128"/>
      <c r="AG86" s="128"/>
      <c r="AH86" s="128"/>
      <c r="AI86" s="128"/>
      <c r="AJ86" s="128"/>
      <c r="AK86" s="128"/>
      <c r="AL86" s="128"/>
      <c r="AM86" s="128"/>
      <c r="AN86" s="128"/>
      <c r="AO86" s="128"/>
      <c r="AP86" s="128"/>
      <c r="AQ86" s="128"/>
      <c r="AR86" s="128"/>
      <c r="AS86" s="128"/>
      <c r="AT86" s="128"/>
      <c r="AU86" s="128"/>
      <c r="AV86" s="128"/>
      <c r="AW86" s="128"/>
      <c r="AX86" s="128"/>
      <c r="AY86" s="15">
        <f t="shared" si="66"/>
        <v>-6.7839393407543414E-2</v>
      </c>
      <c r="AZ86" s="15">
        <f t="shared" si="66"/>
        <v>-0.10085638488465354</v>
      </c>
      <c r="BA86" s="15">
        <f t="shared" si="66"/>
        <v>-0.11169911006704547</v>
      </c>
      <c r="BB86" s="15">
        <f t="shared" si="66"/>
        <v>-0.10274211403474098</v>
      </c>
      <c r="BC86" s="15">
        <f t="shared" ref="BC86:BE86" si="71">BC47/$AX47-1</f>
        <v>-0.20197758099034002</v>
      </c>
      <c r="BD86" s="15">
        <f t="shared" si="71"/>
        <v>-1</v>
      </c>
      <c r="BE86" s="15">
        <f t="shared" si="71"/>
        <v>-1</v>
      </c>
      <c r="BF86" s="22"/>
      <c r="BG86" s="22"/>
    </row>
    <row r="87" spans="1:59" s="23" customFormat="1">
      <c r="A87" s="75"/>
      <c r="B87" s="1"/>
      <c r="C87" s="1"/>
      <c r="D87" s="1"/>
      <c r="E87" s="1"/>
      <c r="F87" s="1"/>
      <c r="G87" s="1"/>
      <c r="H87" s="1"/>
      <c r="I87" s="1"/>
      <c r="J87" s="1"/>
      <c r="K87" s="1"/>
      <c r="L87" s="1"/>
      <c r="M87" s="1"/>
      <c r="N87" s="1"/>
      <c r="O87" s="1"/>
      <c r="P87" s="100"/>
      <c r="Q87" s="892"/>
      <c r="R87" s="892"/>
      <c r="S87" s="892"/>
      <c r="T87" s="892"/>
      <c r="U87" s="100"/>
      <c r="Y87" s="289" t="s">
        <v>220</v>
      </c>
      <c r="Z87" s="26"/>
      <c r="AA87" s="127"/>
      <c r="AB87" s="128"/>
      <c r="AC87" s="128"/>
      <c r="AD87" s="128"/>
      <c r="AE87" s="128"/>
      <c r="AF87" s="128"/>
      <c r="AG87" s="128"/>
      <c r="AH87" s="128"/>
      <c r="AI87" s="128"/>
      <c r="AJ87" s="128"/>
      <c r="AK87" s="128"/>
      <c r="AL87" s="128"/>
      <c r="AM87" s="128"/>
      <c r="AN87" s="128"/>
      <c r="AO87" s="128"/>
      <c r="AP87" s="128"/>
      <c r="AQ87" s="128"/>
      <c r="AR87" s="128"/>
      <c r="AS87" s="128"/>
      <c r="AT87" s="128"/>
      <c r="AU87" s="128"/>
      <c r="AV87" s="128"/>
      <c r="AW87" s="128"/>
      <c r="AX87" s="128"/>
      <c r="AY87" s="15">
        <f t="shared" si="66"/>
        <v>-1.2891092522361758E-2</v>
      </c>
      <c r="AZ87" s="15">
        <f t="shared" si="66"/>
        <v>-4.3347514458850656E-2</v>
      </c>
      <c r="BA87" s="15">
        <f t="shared" si="66"/>
        <v>-5.2070069851543055E-2</v>
      </c>
      <c r="BB87" s="15">
        <f t="shared" si="66"/>
        <v>-3.935004601357972E-2</v>
      </c>
      <c r="BC87" s="15">
        <f t="shared" ref="BC87:BE87" si="72">BC48/$AX48-1</f>
        <v>-5.0620439648808024E-2</v>
      </c>
      <c r="BD87" s="15">
        <f t="shared" si="72"/>
        <v>-1</v>
      </c>
      <c r="BE87" s="15">
        <f t="shared" si="72"/>
        <v>-1</v>
      </c>
      <c r="BF87" s="22"/>
      <c r="BG87" s="22"/>
    </row>
    <row r="88" spans="1:59" s="23" customFormat="1">
      <c r="A88" s="75"/>
      <c r="B88" s="1"/>
      <c r="C88" s="1"/>
      <c r="D88" s="1"/>
      <c r="E88" s="1"/>
      <c r="F88" s="1"/>
      <c r="G88" s="1"/>
      <c r="H88" s="1"/>
      <c r="I88" s="1"/>
      <c r="J88" s="1"/>
      <c r="K88" s="1"/>
      <c r="L88" s="1"/>
      <c r="M88" s="1"/>
      <c r="N88" s="1"/>
      <c r="O88" s="1"/>
      <c r="P88" s="100"/>
      <c r="Q88" s="892"/>
      <c r="R88" s="892"/>
      <c r="S88" s="892"/>
      <c r="T88" s="892"/>
      <c r="U88" s="100"/>
      <c r="Y88" s="289" t="s">
        <v>221</v>
      </c>
      <c r="Z88" s="26"/>
      <c r="AA88" s="127"/>
      <c r="AB88" s="128"/>
      <c r="AC88" s="128"/>
      <c r="AD88" s="128"/>
      <c r="AE88" s="128"/>
      <c r="AF88" s="128"/>
      <c r="AG88" s="128"/>
      <c r="AH88" s="128"/>
      <c r="AI88" s="128"/>
      <c r="AJ88" s="128"/>
      <c r="AK88" s="128"/>
      <c r="AL88" s="128"/>
      <c r="AM88" s="128"/>
      <c r="AN88" s="128"/>
      <c r="AO88" s="128"/>
      <c r="AP88" s="128"/>
      <c r="AQ88" s="128"/>
      <c r="AR88" s="128"/>
      <c r="AS88" s="128"/>
      <c r="AT88" s="128"/>
      <c r="AU88" s="128"/>
      <c r="AV88" s="128"/>
      <c r="AW88" s="128"/>
      <c r="AX88" s="128"/>
      <c r="AY88" s="15">
        <f t="shared" si="66"/>
        <v>-2.9396545269577135E-2</v>
      </c>
      <c r="AZ88" s="15">
        <f t="shared" si="66"/>
        <v>-1.327369599171857E-2</v>
      </c>
      <c r="BA88" s="636">
        <f t="shared" si="66"/>
        <v>-6.4425998082022762E-3</v>
      </c>
      <c r="BB88" s="15">
        <f t="shared" si="66"/>
        <v>-1.6379982410696714E-2</v>
      </c>
      <c r="BC88" s="636">
        <f t="shared" ref="BC88:BE88" si="73">BC49/$AX49-1</f>
        <v>-6.7945799180864075E-3</v>
      </c>
      <c r="BD88" s="636">
        <f t="shared" si="73"/>
        <v>-1</v>
      </c>
      <c r="BE88" s="636">
        <f t="shared" si="73"/>
        <v>-1</v>
      </c>
      <c r="BF88" s="22"/>
      <c r="BG88" s="22"/>
    </row>
    <row r="89" spans="1:59" s="23" customFormat="1" ht="17.25" customHeight="1" thickBot="1">
      <c r="A89" s="75"/>
      <c r="B89" s="1"/>
      <c r="C89" s="1"/>
      <c r="D89" s="1"/>
      <c r="E89" s="1"/>
      <c r="F89" s="1"/>
      <c r="G89" s="1"/>
      <c r="H89" s="1"/>
      <c r="I89" s="1"/>
      <c r="J89" s="1"/>
      <c r="K89" s="1"/>
      <c r="L89" s="1"/>
      <c r="M89" s="1"/>
      <c r="N89" s="1"/>
      <c r="O89" s="1"/>
      <c r="P89" s="100"/>
      <c r="Q89" s="892"/>
      <c r="R89" s="892"/>
      <c r="S89" s="892"/>
      <c r="T89" s="892"/>
      <c r="U89" s="100"/>
      <c r="Y89" s="344" t="s">
        <v>222</v>
      </c>
      <c r="Z89" s="27"/>
      <c r="AA89" s="129"/>
      <c r="AB89" s="130"/>
      <c r="AC89" s="130"/>
      <c r="AD89" s="130"/>
      <c r="AE89" s="130"/>
      <c r="AF89" s="130"/>
      <c r="AG89" s="130"/>
      <c r="AH89" s="130"/>
      <c r="AI89" s="130"/>
      <c r="AJ89" s="130"/>
      <c r="AK89" s="130"/>
      <c r="AL89" s="130"/>
      <c r="AM89" s="130"/>
      <c r="AN89" s="130"/>
      <c r="AO89" s="130"/>
      <c r="AP89" s="130"/>
      <c r="AQ89" s="130"/>
      <c r="AR89" s="130"/>
      <c r="AS89" s="130"/>
      <c r="AT89" s="130"/>
      <c r="AU89" s="130"/>
      <c r="AV89" s="130"/>
      <c r="AW89" s="130"/>
      <c r="AX89" s="130"/>
      <c r="AY89" s="16">
        <f t="shared" si="66"/>
        <v>-2.9715411075204701E-2</v>
      </c>
      <c r="AZ89" s="16">
        <f t="shared" si="66"/>
        <v>-7.1207878059357355E-2</v>
      </c>
      <c r="BA89" s="16">
        <f t="shared" si="66"/>
        <v>-9.2412843068703676E-2</v>
      </c>
      <c r="BB89" s="16">
        <f t="shared" si="66"/>
        <v>-0.12484581246859838</v>
      </c>
      <c r="BC89" s="16">
        <f t="shared" ref="BC89:BE89" si="74">BC50/$AX50-1</f>
        <v>-0.11519276333342887</v>
      </c>
      <c r="BD89" s="16">
        <f t="shared" si="74"/>
        <v>-1</v>
      </c>
      <c r="BE89" s="16">
        <f t="shared" si="74"/>
        <v>-1</v>
      </c>
      <c r="BF89" s="24"/>
      <c r="BG89" s="24"/>
    </row>
    <row r="90" spans="1:59" s="23" customFormat="1" ht="15" thickTop="1">
      <c r="A90" s="75"/>
      <c r="B90" s="75"/>
      <c r="C90" s="75"/>
      <c r="D90" s="75"/>
      <c r="E90" s="75"/>
      <c r="F90" s="75"/>
      <c r="G90" s="75"/>
      <c r="H90" s="75"/>
      <c r="I90" s="75"/>
      <c r="J90" s="75"/>
      <c r="K90" s="75"/>
      <c r="L90" s="75"/>
      <c r="M90" s="75"/>
      <c r="N90" s="75"/>
      <c r="O90" s="75"/>
      <c r="P90" s="100"/>
      <c r="Q90" s="892"/>
      <c r="R90" s="892"/>
      <c r="S90" s="892"/>
      <c r="T90" s="892"/>
      <c r="U90" s="100"/>
      <c r="Y90" s="291" t="s">
        <v>223</v>
      </c>
      <c r="Z90" s="28"/>
      <c r="AA90" s="131"/>
      <c r="AB90" s="132"/>
      <c r="AC90" s="132"/>
      <c r="AD90" s="132"/>
      <c r="AE90" s="132"/>
      <c r="AF90" s="132"/>
      <c r="AG90" s="132"/>
      <c r="AH90" s="132"/>
      <c r="AI90" s="132"/>
      <c r="AJ90" s="132"/>
      <c r="AK90" s="132"/>
      <c r="AL90" s="132"/>
      <c r="AM90" s="132"/>
      <c r="AN90" s="132"/>
      <c r="AO90" s="132"/>
      <c r="AP90" s="132"/>
      <c r="AQ90" s="132"/>
      <c r="AR90" s="132"/>
      <c r="AS90" s="132"/>
      <c r="AT90" s="132"/>
      <c r="AU90" s="132"/>
      <c r="AV90" s="132"/>
      <c r="AW90" s="132"/>
      <c r="AX90" s="132"/>
      <c r="AY90" s="17">
        <f t="shared" ref="AY90:BC90" si="75">AY51/$AX51-1</f>
        <v>-3.8167161556184159E-2</v>
      </c>
      <c r="AZ90" s="17">
        <f t="shared" si="75"/>
        <v>-6.88708326999663E-2</v>
      </c>
      <c r="BA90" s="17">
        <f t="shared" si="75"/>
        <v>-8.2830490758782127E-2</v>
      </c>
      <c r="BB90" s="17">
        <f t="shared" si="75"/>
        <v>-9.710181513357119E-2</v>
      </c>
      <c r="BC90" s="17">
        <f t="shared" si="75"/>
        <v>-0.13523935594346992</v>
      </c>
      <c r="BD90" s="17">
        <f t="shared" ref="BD90:BE90" si="76">BD51/$AX51-1</f>
        <v>-1</v>
      </c>
      <c r="BE90" s="17">
        <f t="shared" si="76"/>
        <v>-1</v>
      </c>
      <c r="BF90" s="25"/>
      <c r="BG90" s="25"/>
    </row>
    <row r="91" spans="1:59" s="23" customFormat="1">
      <c r="A91" s="75"/>
      <c r="B91" s="1"/>
      <c r="C91" s="1"/>
      <c r="D91" s="1"/>
      <c r="E91" s="1"/>
      <c r="F91" s="1"/>
      <c r="G91" s="1"/>
      <c r="H91" s="1"/>
      <c r="I91" s="1"/>
      <c r="J91" s="1"/>
      <c r="K91" s="1"/>
      <c r="L91" s="1"/>
      <c r="M91" s="1"/>
      <c r="N91" s="1"/>
      <c r="O91" s="1"/>
      <c r="P91" s="100"/>
      <c r="Q91" s="892"/>
      <c r="R91" s="892"/>
      <c r="S91" s="892"/>
      <c r="T91" s="892"/>
      <c r="U91" s="100"/>
      <c r="Y91" s="1"/>
      <c r="Z91" s="1"/>
      <c r="AA91" s="1"/>
      <c r="AB91" s="1"/>
      <c r="AC91" s="1"/>
      <c r="AD91" s="1"/>
      <c r="AE91" s="1"/>
      <c r="AF91" s="1"/>
      <c r="AG91" s="1"/>
      <c r="AH91" s="1"/>
      <c r="AI91" s="1"/>
      <c r="AJ91" s="1"/>
      <c r="AK91" s="1"/>
      <c r="AL91" s="1"/>
      <c r="AM91" s="1"/>
      <c r="AN91" s="1"/>
      <c r="AO91" s="1"/>
      <c r="AP91" s="1"/>
      <c r="AQ91" s="1"/>
      <c r="AR91" s="1"/>
      <c r="AS91" s="1"/>
      <c r="AT91" s="1"/>
      <c r="AU91" s="1"/>
      <c r="AV91" s="1"/>
      <c r="AW91" s="1"/>
      <c r="AX91" s="1"/>
      <c r="AY91" s="1"/>
      <c r="AZ91" s="1"/>
      <c r="BA91" s="1"/>
      <c r="BB91" s="1"/>
      <c r="BC91" s="1"/>
      <c r="BD91" s="1"/>
      <c r="BE91" s="1"/>
      <c r="BF91" s="1"/>
      <c r="BG91" s="1"/>
    </row>
    <row r="92" spans="1:59">
      <c r="Y92" s="78" t="s">
        <v>227</v>
      </c>
    </row>
    <row r="93" spans="1:59">
      <c r="Y93" s="342"/>
      <c r="Z93" s="74"/>
      <c r="AA93" s="10">
        <v>1990</v>
      </c>
      <c r="AB93" s="10">
        <f t="shared" ref="AB93:BB93" si="77">AA93+1</f>
        <v>1991</v>
      </c>
      <c r="AC93" s="10">
        <f t="shared" si="77"/>
        <v>1992</v>
      </c>
      <c r="AD93" s="10">
        <f t="shared" si="77"/>
        <v>1993</v>
      </c>
      <c r="AE93" s="10">
        <f t="shared" si="77"/>
        <v>1994</v>
      </c>
      <c r="AF93" s="10">
        <f t="shared" si="77"/>
        <v>1995</v>
      </c>
      <c r="AG93" s="10">
        <f t="shared" si="77"/>
        <v>1996</v>
      </c>
      <c r="AH93" s="10">
        <f t="shared" si="77"/>
        <v>1997</v>
      </c>
      <c r="AI93" s="10">
        <f t="shared" si="77"/>
        <v>1998</v>
      </c>
      <c r="AJ93" s="10">
        <f t="shared" si="77"/>
        <v>1999</v>
      </c>
      <c r="AK93" s="10">
        <f t="shared" si="77"/>
        <v>2000</v>
      </c>
      <c r="AL93" s="10">
        <f t="shared" si="77"/>
        <v>2001</v>
      </c>
      <c r="AM93" s="10">
        <f t="shared" si="77"/>
        <v>2002</v>
      </c>
      <c r="AN93" s="10">
        <f t="shared" si="77"/>
        <v>2003</v>
      </c>
      <c r="AO93" s="10">
        <f t="shared" si="77"/>
        <v>2004</v>
      </c>
      <c r="AP93" s="10">
        <f t="shared" si="77"/>
        <v>2005</v>
      </c>
      <c r="AQ93" s="10">
        <f t="shared" si="77"/>
        <v>2006</v>
      </c>
      <c r="AR93" s="10">
        <f t="shared" si="77"/>
        <v>2007</v>
      </c>
      <c r="AS93" s="10">
        <f t="shared" si="77"/>
        <v>2008</v>
      </c>
      <c r="AT93" s="10">
        <f t="shared" si="77"/>
        <v>2009</v>
      </c>
      <c r="AU93" s="10">
        <f t="shared" si="77"/>
        <v>2010</v>
      </c>
      <c r="AV93" s="10">
        <f t="shared" si="77"/>
        <v>2011</v>
      </c>
      <c r="AW93" s="10">
        <f t="shared" si="77"/>
        <v>2012</v>
      </c>
      <c r="AX93" s="10">
        <f t="shared" si="77"/>
        <v>2013</v>
      </c>
      <c r="AY93" s="10">
        <f t="shared" si="77"/>
        <v>2014</v>
      </c>
      <c r="AZ93" s="10">
        <f t="shared" si="77"/>
        <v>2015</v>
      </c>
      <c r="BA93" s="10">
        <f t="shared" si="77"/>
        <v>2016</v>
      </c>
      <c r="BB93" s="10">
        <f t="shared" si="77"/>
        <v>2017</v>
      </c>
      <c r="BC93" s="10">
        <f t="shared" ref="BC93:BE93" si="78">BB93+1</f>
        <v>2018</v>
      </c>
      <c r="BD93" s="10">
        <f t="shared" si="78"/>
        <v>2019</v>
      </c>
      <c r="BE93" s="10">
        <f t="shared" si="78"/>
        <v>2020</v>
      </c>
      <c r="BF93" s="10" t="s">
        <v>213</v>
      </c>
      <c r="BG93" s="10" t="s">
        <v>1</v>
      </c>
    </row>
    <row r="94" spans="1:59">
      <c r="Y94" s="343" t="s">
        <v>228</v>
      </c>
      <c r="Z94" s="3"/>
      <c r="AA94" s="871" t="s">
        <v>55</v>
      </c>
      <c r="AB94" s="535" t="s">
        <v>55</v>
      </c>
      <c r="AC94" s="535" t="s">
        <v>55</v>
      </c>
      <c r="AD94" s="535" t="s">
        <v>55</v>
      </c>
      <c r="AE94" s="535" t="s">
        <v>55</v>
      </c>
      <c r="AF94" s="535" t="s">
        <v>55</v>
      </c>
      <c r="AG94" s="535" t="s">
        <v>55</v>
      </c>
      <c r="AH94" s="535" t="s">
        <v>55</v>
      </c>
      <c r="AI94" s="535" t="s">
        <v>55</v>
      </c>
      <c r="AJ94" s="535" t="s">
        <v>55</v>
      </c>
      <c r="AK94" s="535" t="s">
        <v>55</v>
      </c>
      <c r="AL94" s="535" t="s">
        <v>55</v>
      </c>
      <c r="AM94" s="535" t="s">
        <v>55</v>
      </c>
      <c r="AN94" s="535" t="s">
        <v>55</v>
      </c>
      <c r="AO94" s="535" t="s">
        <v>55</v>
      </c>
      <c r="AP94" s="535" t="s">
        <v>55</v>
      </c>
      <c r="AQ94" s="535" t="s">
        <v>55</v>
      </c>
      <c r="AR94" s="535" t="s">
        <v>55</v>
      </c>
      <c r="AS94" s="535" t="s">
        <v>55</v>
      </c>
      <c r="AT94" s="535" t="s">
        <v>55</v>
      </c>
      <c r="AU94" s="535" t="s">
        <v>55</v>
      </c>
      <c r="AV94" s="535" t="s">
        <v>55</v>
      </c>
      <c r="AW94" s="535" t="s">
        <v>55</v>
      </c>
      <c r="AX94" s="535" t="s">
        <v>55</v>
      </c>
      <c r="AY94" s="535" t="s">
        <v>55</v>
      </c>
      <c r="AZ94" s="535" t="s">
        <v>55</v>
      </c>
      <c r="BA94" s="535" t="s">
        <v>55</v>
      </c>
      <c r="BB94" s="535" t="s">
        <v>55</v>
      </c>
      <c r="BC94" s="535" t="s">
        <v>55</v>
      </c>
      <c r="BD94" s="535" t="s">
        <v>55</v>
      </c>
      <c r="BE94" s="535" t="s">
        <v>55</v>
      </c>
      <c r="BF94" s="22"/>
      <c r="BG94" s="22"/>
    </row>
    <row r="95" spans="1:59">
      <c r="Y95" s="289" t="s">
        <v>229</v>
      </c>
      <c r="Z95" s="26"/>
      <c r="AA95" s="127"/>
      <c r="AB95" s="636">
        <f t="shared" ref="AB95:BC103" si="79">AB43/AA43-1</f>
        <v>-8.432241036277488E-3</v>
      </c>
      <c r="AC95" s="15">
        <f t="shared" si="79"/>
        <v>-1.1322203562941668E-2</v>
      </c>
      <c r="AD95" s="636">
        <f t="shared" si="79"/>
        <v>1.1464064608639468E-3</v>
      </c>
      <c r="AE95" s="636">
        <f t="shared" si="79"/>
        <v>1.4796900115876532E-3</v>
      </c>
      <c r="AF95" s="15">
        <f t="shared" si="79"/>
        <v>-1.425643824311118E-2</v>
      </c>
      <c r="AG95" s="636">
        <f t="shared" si="79"/>
        <v>2.888501142345401E-3</v>
      </c>
      <c r="AH95" s="15">
        <f t="shared" si="79"/>
        <v>2.5616833908361336E-2</v>
      </c>
      <c r="AI95" s="15">
        <f t="shared" si="79"/>
        <v>-4.4763987280716955E-2</v>
      </c>
      <c r="AJ95" s="15">
        <f t="shared" si="79"/>
        <v>3.9739327462857466E-2</v>
      </c>
      <c r="AK95" s="636">
        <f t="shared" si="79"/>
        <v>4.6250943615322448E-4</v>
      </c>
      <c r="AL95" s="15">
        <f t="shared" si="79"/>
        <v>-2.3531663953199833E-2</v>
      </c>
      <c r="AM95" s="15">
        <f t="shared" si="79"/>
        <v>2.6804884183461164E-2</v>
      </c>
      <c r="AN95" s="15">
        <f t="shared" si="79"/>
        <v>1.3739370422430008E-2</v>
      </c>
      <c r="AO95" s="636">
        <f t="shared" si="79"/>
        <v>1.1922573224252275E-3</v>
      </c>
      <c r="AP95" s="15">
        <f t="shared" si="79"/>
        <v>5.6392039571053765E-2</v>
      </c>
      <c r="AQ95" s="15">
        <f t="shared" si="79"/>
        <v>-1.7132980927103025E-2</v>
      </c>
      <c r="AR95" s="15">
        <f t="shared" si="79"/>
        <v>4.9315127435087147E-2</v>
      </c>
      <c r="AS95" s="15">
        <f t="shared" si="79"/>
        <v>-2.0174206840507414E-2</v>
      </c>
      <c r="AT95" s="15">
        <f t="shared" si="79"/>
        <v>-2.688259731845144E-2</v>
      </c>
      <c r="AU95" s="15">
        <f t="shared" si="79"/>
        <v>3.3543755777284412E-2</v>
      </c>
      <c r="AV95" s="15">
        <f t="shared" si="79"/>
        <v>1.0066745568156676E-2</v>
      </c>
      <c r="AW95" s="15">
        <f t="shared" si="79"/>
        <v>1.8124334089581806E-2</v>
      </c>
      <c r="AX95" s="15">
        <f t="shared" si="79"/>
        <v>-1.8724910879194923E-2</v>
      </c>
      <c r="AY95" s="15">
        <f t="shared" si="79"/>
        <v>-6.2822470517173268E-2</v>
      </c>
      <c r="AZ95" s="15">
        <f t="shared" si="79"/>
        <v>-3.0305184692556497E-2</v>
      </c>
      <c r="BA95" s="15">
        <f t="shared" si="79"/>
        <v>6.6924094753553209E-2</v>
      </c>
      <c r="BB95" s="15">
        <f t="shared" si="79"/>
        <v>-5.9140638655693523E-2</v>
      </c>
      <c r="BC95" s="636">
        <f t="shared" si="79"/>
        <v>-8.8993022559632484E-3</v>
      </c>
      <c r="BD95" s="636">
        <f t="shared" ref="BD95:BD103" si="80">BD43/BC43-1</f>
        <v>-1</v>
      </c>
      <c r="BE95" s="636" t="e">
        <f t="shared" ref="BE95:BE103" si="81">BE43/BD43-1</f>
        <v>#DIV/0!</v>
      </c>
      <c r="BF95" s="22"/>
      <c r="BG95" s="22"/>
    </row>
    <row r="96" spans="1:59" s="23" customFormat="1">
      <c r="A96" s="75"/>
      <c r="B96" s="1"/>
      <c r="C96" s="1"/>
      <c r="D96" s="1"/>
      <c r="E96" s="1"/>
      <c r="F96" s="1"/>
      <c r="G96" s="1"/>
      <c r="H96" s="1"/>
      <c r="I96" s="1"/>
      <c r="J96" s="1"/>
      <c r="K96" s="1"/>
      <c r="L96" s="1"/>
      <c r="M96" s="1"/>
      <c r="N96" s="1"/>
      <c r="O96" s="1"/>
      <c r="P96" s="100"/>
      <c r="Q96" s="892"/>
      <c r="R96" s="892"/>
      <c r="S96" s="892"/>
      <c r="T96" s="892"/>
      <c r="U96" s="100"/>
      <c r="Y96" s="289" t="s">
        <v>216</v>
      </c>
      <c r="Z96" s="26"/>
      <c r="AA96" s="127"/>
      <c r="AB96" s="15">
        <f t="shared" si="79"/>
        <v>-1.2409905093644591E-2</v>
      </c>
      <c r="AC96" s="15">
        <f t="shared" si="79"/>
        <v>-1.7031151243288134E-2</v>
      </c>
      <c r="AD96" s="15">
        <f t="shared" si="79"/>
        <v>-2.4958671365363005E-2</v>
      </c>
      <c r="AE96" s="15">
        <f t="shared" si="79"/>
        <v>3.5369659816678389E-2</v>
      </c>
      <c r="AF96" s="636">
        <f t="shared" si="79"/>
        <v>-6.694986250024515E-3</v>
      </c>
      <c r="AG96" s="636">
        <f t="shared" si="79"/>
        <v>7.3354051448966118E-3</v>
      </c>
      <c r="AH96" s="15">
        <f t="shared" si="79"/>
        <v>-1.9409535353102303E-2</v>
      </c>
      <c r="AI96" s="15">
        <f t="shared" si="79"/>
        <v>-6.1812665168795911E-2</v>
      </c>
      <c r="AJ96" s="15">
        <f t="shared" si="79"/>
        <v>2.3354083562272754E-2</v>
      </c>
      <c r="AK96" s="15">
        <f t="shared" si="79"/>
        <v>2.7638252846670985E-2</v>
      </c>
      <c r="AL96" s="15">
        <f t="shared" si="79"/>
        <v>-2.5003779233096823E-2</v>
      </c>
      <c r="AM96" s="15">
        <f t="shared" si="79"/>
        <v>1.6620263812791469E-2</v>
      </c>
      <c r="AN96" s="636">
        <f t="shared" si="79"/>
        <v>3.3188631661320578E-3</v>
      </c>
      <c r="AO96" s="636">
        <f t="shared" si="79"/>
        <v>-7.9018475731406079E-3</v>
      </c>
      <c r="AP96" s="636">
        <f t="shared" si="79"/>
        <v>-8.0542841342160498E-3</v>
      </c>
      <c r="AQ96" s="15">
        <f t="shared" si="79"/>
        <v>-1.3371661698970638E-2</v>
      </c>
      <c r="AR96" s="15">
        <f t="shared" si="79"/>
        <v>2.4536509036299448E-2</v>
      </c>
      <c r="AS96" s="15">
        <f t="shared" si="79"/>
        <v>-9.3397522445705095E-2</v>
      </c>
      <c r="AT96" s="15">
        <f t="shared" si="79"/>
        <v>-5.8909746437275312E-2</v>
      </c>
      <c r="AU96" s="15">
        <f t="shared" si="79"/>
        <v>6.737199775055247E-2</v>
      </c>
      <c r="AV96" s="15">
        <f t="shared" si="79"/>
        <v>3.3905437157258467E-2</v>
      </c>
      <c r="AW96" s="15">
        <f t="shared" si="79"/>
        <v>2.6056311986174086E-2</v>
      </c>
      <c r="AX96" s="15">
        <f t="shared" si="79"/>
        <v>1.8234585040813656E-2</v>
      </c>
      <c r="AY96" s="15">
        <f t="shared" si="79"/>
        <v>-3.4580547425315356E-2</v>
      </c>
      <c r="AZ96" s="15">
        <f t="shared" si="79"/>
        <v>-3.684805175688477E-2</v>
      </c>
      <c r="BA96" s="15">
        <f t="shared" si="79"/>
        <v>-3.0145008231086456E-2</v>
      </c>
      <c r="BB96" s="15">
        <f t="shared" si="79"/>
        <v>-1.9980932249338168E-2</v>
      </c>
      <c r="BC96" s="15">
        <f t="shared" si="79"/>
        <v>-3.4938642058895075E-2</v>
      </c>
      <c r="BD96" s="15">
        <f t="shared" si="80"/>
        <v>-1</v>
      </c>
      <c r="BE96" s="15" t="e">
        <f t="shared" si="81"/>
        <v>#DIV/0!</v>
      </c>
      <c r="BF96" s="22"/>
      <c r="BG96" s="22"/>
    </row>
    <row r="97" spans="1:59" s="23" customFormat="1">
      <c r="A97" s="75"/>
      <c r="B97" s="1"/>
      <c r="C97" s="1"/>
      <c r="D97" s="1"/>
      <c r="E97" s="1"/>
      <c r="F97" s="1"/>
      <c r="G97" s="1"/>
      <c r="H97" s="1"/>
      <c r="I97" s="1"/>
      <c r="J97" s="1"/>
      <c r="K97" s="1"/>
      <c r="L97" s="1"/>
      <c r="M97" s="1"/>
      <c r="N97" s="1"/>
      <c r="O97" s="1"/>
      <c r="P97" s="100"/>
      <c r="Q97" s="892"/>
      <c r="R97" s="892"/>
      <c r="S97" s="892"/>
      <c r="T97" s="892"/>
      <c r="U97" s="100"/>
      <c r="Y97" s="289" t="s">
        <v>217</v>
      </c>
      <c r="Z97" s="26"/>
      <c r="AA97" s="127"/>
      <c r="AB97" s="15">
        <f t="shared" si="79"/>
        <v>5.758819299278839E-2</v>
      </c>
      <c r="AC97" s="15">
        <f t="shared" si="79"/>
        <v>3.0715612192425246E-2</v>
      </c>
      <c r="AD97" s="15">
        <f t="shared" si="79"/>
        <v>1.538562427586454E-2</v>
      </c>
      <c r="AE97" s="15">
        <f t="shared" si="79"/>
        <v>4.2913422268965551E-2</v>
      </c>
      <c r="AF97" s="15">
        <f t="shared" si="79"/>
        <v>3.8241498496783377E-2</v>
      </c>
      <c r="AG97" s="15">
        <f t="shared" si="79"/>
        <v>2.6667999579559787E-2</v>
      </c>
      <c r="AH97" s="636">
        <f t="shared" si="79"/>
        <v>6.3033000174292919E-3</v>
      </c>
      <c r="AI97" s="636">
        <f t="shared" si="79"/>
        <v>-8.3823183187875516E-3</v>
      </c>
      <c r="AJ97" s="15">
        <f t="shared" si="79"/>
        <v>1.7202730694052537E-2</v>
      </c>
      <c r="AK97" s="636">
        <f t="shared" si="79"/>
        <v>-2.1341118679868432E-3</v>
      </c>
      <c r="AL97" s="15">
        <f t="shared" si="79"/>
        <v>1.5956114424314993E-2</v>
      </c>
      <c r="AM97" s="15">
        <f t="shared" si="79"/>
        <v>-1.2192459762232044E-2</v>
      </c>
      <c r="AN97" s="15">
        <f t="shared" si="79"/>
        <v>-1.4035385547442103E-2</v>
      </c>
      <c r="AO97" s="15">
        <f t="shared" si="79"/>
        <v>-2.3890442315581462E-2</v>
      </c>
      <c r="AP97" s="15">
        <f t="shared" si="79"/>
        <v>-2.1391680435099092E-2</v>
      </c>
      <c r="AQ97" s="15">
        <f t="shared" si="79"/>
        <v>-1.1864334558673306E-2</v>
      </c>
      <c r="AR97" s="636">
        <f t="shared" si="79"/>
        <v>-8.3769094745671513E-3</v>
      </c>
      <c r="AS97" s="15">
        <f t="shared" si="79"/>
        <v>-3.2098222118501218E-2</v>
      </c>
      <c r="AT97" s="15">
        <f t="shared" si="79"/>
        <v>-1.5640072828591478E-2</v>
      </c>
      <c r="AU97" s="636">
        <f t="shared" si="79"/>
        <v>3.666570512738776E-3</v>
      </c>
      <c r="AV97" s="15">
        <f t="shared" si="79"/>
        <v>-1.5741095045202713E-2</v>
      </c>
      <c r="AW97" s="636">
        <f t="shared" si="79"/>
        <v>7.9674151748589939E-3</v>
      </c>
      <c r="AX97" s="15">
        <f t="shared" si="79"/>
        <v>-1.2012434730019894E-2</v>
      </c>
      <c r="AY97" s="15">
        <f t="shared" si="79"/>
        <v>-2.3847769734730795E-2</v>
      </c>
      <c r="AZ97" s="636">
        <f t="shared" si="79"/>
        <v>-6.7313088903973028E-3</v>
      </c>
      <c r="BA97" s="15">
        <f t="shared" si="79"/>
        <v>-9.986385919780294E-3</v>
      </c>
      <c r="BB97" s="636">
        <f t="shared" si="79"/>
        <v>-8.6756641708782833E-3</v>
      </c>
      <c r="BC97" s="15">
        <f t="shared" si="79"/>
        <v>-1.4135679431798831E-2</v>
      </c>
      <c r="BD97" s="15">
        <f t="shared" si="80"/>
        <v>-1</v>
      </c>
      <c r="BE97" s="15" t="e">
        <f t="shared" si="81"/>
        <v>#DIV/0!</v>
      </c>
      <c r="BF97" s="22"/>
      <c r="BG97" s="22"/>
    </row>
    <row r="98" spans="1:59" s="23" customFormat="1">
      <c r="A98" s="75"/>
      <c r="B98" s="1"/>
      <c r="C98" s="1"/>
      <c r="D98" s="1"/>
      <c r="E98" s="1"/>
      <c r="F98" s="1"/>
      <c r="G98" s="1"/>
      <c r="H98" s="1"/>
      <c r="I98" s="1"/>
      <c r="J98" s="1"/>
      <c r="K98" s="1"/>
      <c r="L98" s="1"/>
      <c r="M98" s="1"/>
      <c r="N98" s="1"/>
      <c r="O98" s="1"/>
      <c r="P98" s="100"/>
      <c r="Q98" s="892"/>
      <c r="R98" s="892"/>
      <c r="S98" s="892"/>
      <c r="T98" s="892"/>
      <c r="U98" s="100"/>
      <c r="Y98" s="289" t="s">
        <v>218</v>
      </c>
      <c r="Z98" s="26"/>
      <c r="AA98" s="127"/>
      <c r="AB98" s="15">
        <f t="shared" si="79"/>
        <v>3.1431028905857028E-2</v>
      </c>
      <c r="AC98" s="15">
        <f t="shared" si="79"/>
        <v>3.1934385884417438E-2</v>
      </c>
      <c r="AD98" s="15">
        <f t="shared" si="79"/>
        <v>3.1436761264765689E-2</v>
      </c>
      <c r="AE98" s="15">
        <f t="shared" si="79"/>
        <v>9.8837800895532624E-2</v>
      </c>
      <c r="AF98" s="15">
        <f t="shared" si="79"/>
        <v>3.2093054135246435E-2</v>
      </c>
      <c r="AG98" s="15">
        <f t="shared" si="79"/>
        <v>-1.3995304961038957E-2</v>
      </c>
      <c r="AH98" s="15">
        <f t="shared" si="79"/>
        <v>3.0829777707283235E-2</v>
      </c>
      <c r="AI98" s="15">
        <f t="shared" si="79"/>
        <v>4.8746634527105481E-2</v>
      </c>
      <c r="AJ98" s="15">
        <f t="shared" si="79"/>
        <v>6.1653793084962993E-2</v>
      </c>
      <c r="AK98" s="15">
        <f t="shared" si="79"/>
        <v>3.672559925284169E-2</v>
      </c>
      <c r="AL98" s="636">
        <f t="shared" si="79"/>
        <v>2.9408003893272028E-3</v>
      </c>
      <c r="AM98" s="15">
        <f t="shared" si="79"/>
        <v>4.967585556165055E-2</v>
      </c>
      <c r="AN98" s="15">
        <f t="shared" si="79"/>
        <v>3.2140225584475157E-2</v>
      </c>
      <c r="AO98" s="15">
        <f t="shared" si="79"/>
        <v>3.5388305719037394E-2</v>
      </c>
      <c r="AP98" s="15">
        <f t="shared" si="79"/>
        <v>3.1946022065043378E-2</v>
      </c>
      <c r="AQ98" s="15">
        <f t="shared" si="79"/>
        <v>-1.465528100809621E-2</v>
      </c>
      <c r="AR98" s="15">
        <f t="shared" si="79"/>
        <v>4.4515722523876589E-2</v>
      </c>
      <c r="AS98" s="15">
        <f t="shared" si="79"/>
        <v>-3.0838580683809735E-2</v>
      </c>
      <c r="AT98" s="15">
        <f t="shared" si="79"/>
        <v>-0.10762556171933135</v>
      </c>
      <c r="AU98" s="15">
        <f t="shared" si="79"/>
        <v>1.9858341192285023E-2</v>
      </c>
      <c r="AV98" s="15">
        <f t="shared" si="79"/>
        <v>0.11500077244100271</v>
      </c>
      <c r="AW98" s="15">
        <f t="shared" si="79"/>
        <v>2.2234760201475634E-2</v>
      </c>
      <c r="AX98" s="15">
        <f t="shared" si="79"/>
        <v>3.6432550409247089E-2</v>
      </c>
      <c r="AY98" s="15">
        <f t="shared" si="79"/>
        <v>-3.0972516511430404E-2</v>
      </c>
      <c r="AZ98" s="15">
        <f t="shared" si="79"/>
        <v>-4.7078384653858052E-2</v>
      </c>
      <c r="BA98" s="15">
        <f t="shared" si="79"/>
        <v>-2.6629129651142169E-2</v>
      </c>
      <c r="BB98" s="15">
        <f t="shared" si="79"/>
        <v>-2.0117265392811334E-2</v>
      </c>
      <c r="BC98" s="15">
        <f t="shared" si="79"/>
        <v>-5.5689687770633323E-2</v>
      </c>
      <c r="BD98" s="15">
        <f t="shared" si="80"/>
        <v>-1</v>
      </c>
      <c r="BE98" s="15" t="e">
        <f t="shared" si="81"/>
        <v>#DIV/0!</v>
      </c>
      <c r="BF98" s="22"/>
      <c r="BG98" s="22"/>
    </row>
    <row r="99" spans="1:59" s="23" customFormat="1">
      <c r="A99" s="75"/>
      <c r="B99" s="1"/>
      <c r="C99" s="1"/>
      <c r="D99" s="1"/>
      <c r="E99" s="1"/>
      <c r="F99" s="1"/>
      <c r="G99" s="1"/>
      <c r="H99" s="1"/>
      <c r="I99" s="1"/>
      <c r="J99" s="1"/>
      <c r="K99" s="1"/>
      <c r="L99" s="1"/>
      <c r="M99" s="1"/>
      <c r="N99" s="1"/>
      <c r="O99" s="1"/>
      <c r="P99" s="100"/>
      <c r="Q99" s="892"/>
      <c r="R99" s="892"/>
      <c r="S99" s="892"/>
      <c r="T99" s="892"/>
      <c r="U99" s="100"/>
      <c r="Y99" s="289" t="s">
        <v>219</v>
      </c>
      <c r="Z99" s="26"/>
      <c r="AA99" s="127"/>
      <c r="AB99" s="15">
        <f t="shared" si="79"/>
        <v>1.399850755349541E-2</v>
      </c>
      <c r="AC99" s="15">
        <f t="shared" si="79"/>
        <v>5.1776554868703029E-2</v>
      </c>
      <c r="AD99" s="636">
        <f t="shared" si="79"/>
        <v>-3.9533394650088649E-3</v>
      </c>
      <c r="AE99" s="15">
        <f t="shared" si="79"/>
        <v>6.8514852762714629E-2</v>
      </c>
      <c r="AF99" s="15">
        <f t="shared" si="79"/>
        <v>1.3398705297529734E-2</v>
      </c>
      <c r="AG99" s="15">
        <f t="shared" si="79"/>
        <v>1.8115518726462998E-2</v>
      </c>
      <c r="AH99" s="15">
        <f t="shared" si="79"/>
        <v>-3.1942183459248596E-2</v>
      </c>
      <c r="AI99" s="15">
        <f t="shared" si="79"/>
        <v>-1.7536070591644082E-2</v>
      </c>
      <c r="AJ99" s="15">
        <f t="shared" si="79"/>
        <v>4.9041498965912034E-2</v>
      </c>
      <c r="AK99" s="15">
        <f t="shared" si="79"/>
        <v>1.9058279259208444E-2</v>
      </c>
      <c r="AL99" s="15">
        <f t="shared" si="79"/>
        <v>-2.0302759913637503E-2</v>
      </c>
      <c r="AM99" s="15">
        <f t="shared" si="79"/>
        <v>7.099250415052305E-2</v>
      </c>
      <c r="AN99" s="15">
        <f t="shared" si="79"/>
        <v>1.4968937203277299E-2</v>
      </c>
      <c r="AO99" s="636">
        <f t="shared" si="79"/>
        <v>-9.7190534901636649E-3</v>
      </c>
      <c r="AP99" s="15">
        <f t="shared" si="79"/>
        <v>3.8936256484433773E-2</v>
      </c>
      <c r="AQ99" s="15">
        <f t="shared" si="79"/>
        <v>-5.0101966180505664E-2</v>
      </c>
      <c r="AR99" s="15">
        <f t="shared" si="79"/>
        <v>6.71342639448953E-2</v>
      </c>
      <c r="AS99" s="15">
        <f t="shared" si="79"/>
        <v>-2.7731574221940281E-2</v>
      </c>
      <c r="AT99" s="15">
        <f t="shared" si="79"/>
        <v>-3.652046588344493E-2</v>
      </c>
      <c r="AU99" s="15">
        <f t="shared" si="79"/>
        <v>0.10489116665861919</v>
      </c>
      <c r="AV99" s="15">
        <f t="shared" si="79"/>
        <v>8.370273942435591E-2</v>
      </c>
      <c r="AW99" s="15">
        <f t="shared" si="79"/>
        <v>9.309062271608548E-2</v>
      </c>
      <c r="AX99" s="15">
        <f t="shared" si="79"/>
        <v>-1.9066610161958319E-2</v>
      </c>
      <c r="AY99" s="15">
        <f t="shared" si="79"/>
        <v>-6.7839393407543414E-2</v>
      </c>
      <c r="AZ99" s="15">
        <f t="shared" si="79"/>
        <v>-3.5419852806057639E-2</v>
      </c>
      <c r="BA99" s="15">
        <f t="shared" si="79"/>
        <v>-1.2058946980345264E-2</v>
      </c>
      <c r="BB99" s="15">
        <f t="shared" si="79"/>
        <v>1.0083290621244911E-2</v>
      </c>
      <c r="BC99" s="15">
        <f t="shared" si="79"/>
        <v>-0.11059860103524499</v>
      </c>
      <c r="BD99" s="15">
        <f t="shared" si="80"/>
        <v>-1</v>
      </c>
      <c r="BE99" s="15" t="e">
        <f t="shared" si="81"/>
        <v>#DIV/0!</v>
      </c>
      <c r="BF99" s="22"/>
      <c r="BG99" s="22"/>
    </row>
    <row r="100" spans="1:59" s="23" customFormat="1">
      <c r="A100" s="75"/>
      <c r="B100" s="1"/>
      <c r="C100" s="1"/>
      <c r="D100" s="1"/>
      <c r="E100" s="1"/>
      <c r="F100" s="1"/>
      <c r="G100" s="1"/>
      <c r="H100" s="1"/>
      <c r="I100" s="1"/>
      <c r="J100" s="1"/>
      <c r="K100" s="1"/>
      <c r="L100" s="1"/>
      <c r="M100" s="1"/>
      <c r="N100" s="1"/>
      <c r="O100" s="1"/>
      <c r="P100" s="100"/>
      <c r="Q100" s="892"/>
      <c r="R100" s="892"/>
      <c r="S100" s="892"/>
      <c r="T100" s="892"/>
      <c r="U100" s="100"/>
      <c r="Y100" s="289" t="s">
        <v>220</v>
      </c>
      <c r="Z100" s="26"/>
      <c r="AA100" s="127"/>
      <c r="AB100" s="15">
        <f t="shared" si="79"/>
        <v>1.6602435027015083E-2</v>
      </c>
      <c r="AC100" s="636">
        <f t="shared" si="79"/>
        <v>-8.8950457202152666E-4</v>
      </c>
      <c r="AD100" s="15">
        <f t="shared" si="79"/>
        <v>-1.8823694975710681E-2</v>
      </c>
      <c r="AE100" s="15">
        <f t="shared" si="79"/>
        <v>2.5570910309317352E-2</v>
      </c>
      <c r="AF100" s="636">
        <f t="shared" si="79"/>
        <v>4.989807466574403E-3</v>
      </c>
      <c r="AG100" s="15">
        <f t="shared" si="79"/>
        <v>1.0601136255693921E-2</v>
      </c>
      <c r="AH100" s="15">
        <f t="shared" si="79"/>
        <v>-3.798974265961319E-2</v>
      </c>
      <c r="AI100" s="15">
        <f t="shared" si="79"/>
        <v>-9.3007078667192378E-2</v>
      </c>
      <c r="AJ100" s="636">
        <f t="shared" si="79"/>
        <v>5.4452595101237566E-3</v>
      </c>
      <c r="AK100" s="636">
        <f t="shared" si="79"/>
        <v>7.9633142251502864E-3</v>
      </c>
      <c r="AL100" s="15">
        <f t="shared" si="79"/>
        <v>-2.1934576772539627E-2</v>
      </c>
      <c r="AM100" s="15">
        <f t="shared" si="79"/>
        <v>-4.4886871523265759E-2</v>
      </c>
      <c r="AN100" s="15">
        <f t="shared" si="79"/>
        <v>-1.4124885835247181E-2</v>
      </c>
      <c r="AO100" s="636">
        <f t="shared" si="79"/>
        <v>1.1871181767286743E-4</v>
      </c>
      <c r="AP100" s="15">
        <f t="shared" si="79"/>
        <v>2.1455090876382865E-2</v>
      </c>
      <c r="AQ100" s="636">
        <f t="shared" si="79"/>
        <v>6.9484364829923706E-3</v>
      </c>
      <c r="AR100" s="15">
        <f t="shared" si="79"/>
        <v>-1.3287331486213083E-2</v>
      </c>
      <c r="AS100" s="15">
        <f t="shared" si="79"/>
        <v>-7.8310166039734397E-2</v>
      </c>
      <c r="AT100" s="15">
        <f t="shared" si="79"/>
        <v>-0.10743795235037579</v>
      </c>
      <c r="AU100" s="15">
        <f t="shared" si="79"/>
        <v>2.3546767542360403E-2</v>
      </c>
      <c r="AV100" s="636">
        <f t="shared" si="79"/>
        <v>-3.1831928023771106E-3</v>
      </c>
      <c r="AW100" s="636">
        <f t="shared" si="79"/>
        <v>2.8484301976992032E-3</v>
      </c>
      <c r="AX100" s="15">
        <f t="shared" si="79"/>
        <v>3.7884021346456853E-2</v>
      </c>
      <c r="AY100" s="15">
        <f t="shared" si="79"/>
        <v>-1.2891092522361758E-2</v>
      </c>
      <c r="AZ100" s="15">
        <f t="shared" si="79"/>
        <v>-3.0854165843072212E-2</v>
      </c>
      <c r="BA100" s="636">
        <f t="shared" si="79"/>
        <v>-9.1177888779103711E-3</v>
      </c>
      <c r="BB100" s="15">
        <f t="shared" si="79"/>
        <v>1.3418738488372384E-2</v>
      </c>
      <c r="BC100" s="15">
        <f t="shared" si="79"/>
        <v>-1.1732050356593859E-2</v>
      </c>
      <c r="BD100" s="15">
        <f t="shared" si="80"/>
        <v>-1</v>
      </c>
      <c r="BE100" s="15" t="e">
        <f t="shared" si="81"/>
        <v>#DIV/0!</v>
      </c>
      <c r="BF100" s="22"/>
      <c r="BG100" s="22"/>
    </row>
    <row r="101" spans="1:59" s="23" customFormat="1">
      <c r="A101" s="75"/>
      <c r="B101" s="1"/>
      <c r="C101" s="1"/>
      <c r="D101" s="1"/>
      <c r="E101" s="1"/>
      <c r="F101" s="1"/>
      <c r="G101" s="1"/>
      <c r="H101" s="1"/>
      <c r="I101" s="1"/>
      <c r="J101" s="1"/>
      <c r="K101" s="1"/>
      <c r="L101" s="1"/>
      <c r="M101" s="1"/>
      <c r="N101" s="1"/>
      <c r="O101" s="1"/>
      <c r="P101" s="100"/>
      <c r="Q101" s="892"/>
      <c r="R101" s="892"/>
      <c r="S101" s="892"/>
      <c r="T101" s="892"/>
      <c r="U101" s="100"/>
      <c r="Y101" s="289" t="s">
        <v>221</v>
      </c>
      <c r="Z101" s="26"/>
      <c r="AA101" s="127"/>
      <c r="AB101" s="636">
        <f t="shared" si="79"/>
        <v>7.8514875941506634E-3</v>
      </c>
      <c r="AC101" s="15">
        <f t="shared" si="79"/>
        <v>7.4570192273330393E-2</v>
      </c>
      <c r="AD101" s="15">
        <f t="shared" si="79"/>
        <v>-3.7609952107546585E-2</v>
      </c>
      <c r="AE101" s="15">
        <f t="shared" si="79"/>
        <v>0.14300212375007781</v>
      </c>
      <c r="AF101" s="15">
        <f t="shared" si="79"/>
        <v>1.8921743821261883E-2</v>
      </c>
      <c r="AG101" s="15">
        <f t="shared" si="79"/>
        <v>1.7506320986387935E-2</v>
      </c>
      <c r="AH101" s="15">
        <f t="shared" si="79"/>
        <v>5.2398397744490177E-2</v>
      </c>
      <c r="AI101" s="636">
        <f t="shared" si="79"/>
        <v>7.7808771701322055E-3</v>
      </c>
      <c r="AJ101" s="636">
        <f t="shared" si="79"/>
        <v>-2.6625972168560219E-3</v>
      </c>
      <c r="AK101" s="15">
        <f t="shared" si="79"/>
        <v>4.7498354058924885E-2</v>
      </c>
      <c r="AL101" s="15">
        <f t="shared" si="79"/>
        <v>-1.0187627642612718E-2</v>
      </c>
      <c r="AM101" s="636">
        <f t="shared" si="79"/>
        <v>7.5323325165186361E-3</v>
      </c>
      <c r="AN101" s="15">
        <f t="shared" si="79"/>
        <v>2.2835825356271267E-2</v>
      </c>
      <c r="AO101" s="15">
        <f t="shared" si="79"/>
        <v>-2.4238364447616845E-2</v>
      </c>
      <c r="AP101" s="15">
        <f t="shared" si="79"/>
        <v>-3.210561933953171E-2</v>
      </c>
      <c r="AQ101" s="15">
        <f t="shared" si="79"/>
        <v>-5.5192743274732115E-2</v>
      </c>
      <c r="AR101" s="15">
        <f t="shared" si="79"/>
        <v>1.9219290422081814E-2</v>
      </c>
      <c r="AS101" s="15">
        <f t="shared" si="79"/>
        <v>4.499789284385769E-2</v>
      </c>
      <c r="AT101" s="15">
        <f t="shared" si="79"/>
        <v>-0.11489516186864412</v>
      </c>
      <c r="AU101" s="15">
        <f t="shared" si="79"/>
        <v>1.8323693348861969E-2</v>
      </c>
      <c r="AV101" s="15">
        <f t="shared" si="79"/>
        <v>-2.3818756784437012E-2</v>
      </c>
      <c r="AW101" s="15">
        <f t="shared" si="79"/>
        <v>6.4245511717875958E-2</v>
      </c>
      <c r="AX101" s="15">
        <f t="shared" si="79"/>
        <v>-1.5480270558996811E-2</v>
      </c>
      <c r="AY101" s="15">
        <f t="shared" si="79"/>
        <v>-2.9396545269577135E-2</v>
      </c>
      <c r="AZ101" s="15">
        <f t="shared" si="79"/>
        <v>1.6611159994620817E-2</v>
      </c>
      <c r="BA101" s="636">
        <f t="shared" si="79"/>
        <v>6.9229898460869688E-3</v>
      </c>
      <c r="BB101" s="15">
        <f t="shared" si="79"/>
        <v>-1.000182032822261E-2</v>
      </c>
      <c r="BC101" s="15">
        <f t="shared" si="79"/>
        <v>9.7450258445355153E-3</v>
      </c>
      <c r="BD101" s="15">
        <f t="shared" si="80"/>
        <v>-1</v>
      </c>
      <c r="BE101" s="15" t="e">
        <f t="shared" si="81"/>
        <v>#DIV/0!</v>
      </c>
      <c r="BF101" s="22"/>
      <c r="BG101" s="22"/>
    </row>
    <row r="102" spans="1:59" s="23" customFormat="1" ht="17.25" customHeight="1" thickBot="1">
      <c r="A102" s="75"/>
      <c r="B102" s="1"/>
      <c r="C102" s="1"/>
      <c r="D102" s="1"/>
      <c r="E102" s="1"/>
      <c r="F102" s="1"/>
      <c r="G102" s="1"/>
      <c r="H102" s="1"/>
      <c r="I102" s="1"/>
      <c r="J102" s="1"/>
      <c r="K102" s="1"/>
      <c r="L102" s="1"/>
      <c r="M102" s="1"/>
      <c r="N102" s="1"/>
      <c r="O102" s="1"/>
      <c r="P102" s="100"/>
      <c r="Q102" s="892"/>
      <c r="R102" s="892"/>
      <c r="S102" s="892"/>
      <c r="T102" s="892"/>
      <c r="U102" s="100"/>
      <c r="Y102" s="344" t="s">
        <v>222</v>
      </c>
      <c r="Z102" s="27"/>
      <c r="AA102" s="129"/>
      <c r="AB102" s="16">
        <f t="shared" si="79"/>
        <v>-3.0865957062234828E-2</v>
      </c>
      <c r="AC102" s="16">
        <f t="shared" si="79"/>
        <v>-4.0262136142231952E-2</v>
      </c>
      <c r="AD102" s="16">
        <f t="shared" si="79"/>
        <v>-3.4307175192819672E-2</v>
      </c>
      <c r="AE102" s="16">
        <f t="shared" si="79"/>
        <v>-3.5272350388566687E-2</v>
      </c>
      <c r="AF102" s="16">
        <f t="shared" si="79"/>
        <v>3.323223957351451E-2</v>
      </c>
      <c r="AG102" s="16">
        <f t="shared" si="79"/>
        <v>1.8945006657685504E-2</v>
      </c>
      <c r="AH102" s="638">
        <f t="shared" si="79"/>
        <v>-6.6579681809791902E-3</v>
      </c>
      <c r="AI102" s="16">
        <f t="shared" si="79"/>
        <v>-7.3192682078834337E-2</v>
      </c>
      <c r="AJ102" s="638">
        <f t="shared" si="79"/>
        <v>4.1611525216296297E-3</v>
      </c>
      <c r="AK102" s="16">
        <f t="shared" si="79"/>
        <v>1.2957139763364767E-2</v>
      </c>
      <c r="AL102" s="16">
        <f t="shared" si="79"/>
        <v>-8.3394015341561323E-2</v>
      </c>
      <c r="AM102" s="16">
        <f t="shared" si="79"/>
        <v>-5.0432055389448505E-2</v>
      </c>
      <c r="AN102" s="16">
        <f t="shared" si="79"/>
        <v>-3.6316063468271986E-2</v>
      </c>
      <c r="AO102" s="16">
        <f t="shared" si="79"/>
        <v>-3.2955450687858434E-2</v>
      </c>
      <c r="AP102" s="16">
        <f t="shared" si="79"/>
        <v>-1.2445430961546378E-2</v>
      </c>
      <c r="AQ102" s="16">
        <f t="shared" si="79"/>
        <v>-1.4269049273689993E-2</v>
      </c>
      <c r="AR102" s="638">
        <f t="shared" si="79"/>
        <v>2.5519159329912E-3</v>
      </c>
      <c r="AS102" s="16">
        <f t="shared" si="79"/>
        <v>-9.4858765822578794E-2</v>
      </c>
      <c r="AT102" s="16">
        <f t="shared" si="79"/>
        <v>-8.6406644866436011E-2</v>
      </c>
      <c r="AU102" s="16">
        <f t="shared" si="79"/>
        <v>-2.8013720106078166E-2</v>
      </c>
      <c r="AV102" s="16">
        <f t="shared" si="79"/>
        <v>-3.2770463571010766E-2</v>
      </c>
      <c r="AW102" s="638">
        <f t="shared" si="79"/>
        <v>3.4177691716623659E-3</v>
      </c>
      <c r="AX102" s="638">
        <f t="shared" si="79"/>
        <v>2.307542245445493E-3</v>
      </c>
      <c r="AY102" s="16">
        <f t="shared" si="79"/>
        <v>-2.9715411075204701E-2</v>
      </c>
      <c r="AZ102" s="16">
        <f t="shared" si="79"/>
        <v>-4.2763192838228825E-2</v>
      </c>
      <c r="BA102" s="16">
        <f t="shared" si="79"/>
        <v>-2.2830689998791343E-2</v>
      </c>
      <c r="BB102" s="16">
        <f t="shared" si="79"/>
        <v>-3.5735377205596386E-2</v>
      </c>
      <c r="BC102" s="16">
        <f t="shared" si="79"/>
        <v>1.1030112490689747E-2</v>
      </c>
      <c r="BD102" s="16">
        <f t="shared" si="80"/>
        <v>-1</v>
      </c>
      <c r="BE102" s="16" t="e">
        <f t="shared" si="81"/>
        <v>#DIV/0!</v>
      </c>
      <c r="BF102" s="24"/>
      <c r="BG102" s="24"/>
    </row>
    <row r="103" spans="1:59" s="23" customFormat="1" ht="15" thickTop="1">
      <c r="A103" s="75"/>
      <c r="B103" s="75"/>
      <c r="C103" s="75"/>
      <c r="D103" s="75"/>
      <c r="E103" s="75"/>
      <c r="F103" s="75"/>
      <c r="G103" s="75"/>
      <c r="H103" s="75"/>
      <c r="I103" s="75"/>
      <c r="J103" s="75"/>
      <c r="K103" s="75"/>
      <c r="L103" s="75"/>
      <c r="M103" s="75"/>
      <c r="N103" s="75"/>
      <c r="O103" s="75"/>
      <c r="P103" s="100"/>
      <c r="Q103" s="892"/>
      <c r="R103" s="892"/>
      <c r="S103" s="892"/>
      <c r="T103" s="892"/>
      <c r="U103" s="100"/>
      <c r="Y103" s="291" t="s">
        <v>223</v>
      </c>
      <c r="Z103" s="28"/>
      <c r="AA103" s="131"/>
      <c r="AB103" s="637">
        <f t="shared" si="79"/>
        <v>9.7406342366264109E-3</v>
      </c>
      <c r="AC103" s="637">
        <f t="shared" si="79"/>
        <v>8.0590816851218161E-3</v>
      </c>
      <c r="AD103" s="637">
        <f t="shared" si="79"/>
        <v>-6.1332436787471245E-3</v>
      </c>
      <c r="AE103" s="17">
        <f t="shared" si="79"/>
        <v>4.6613771269921944E-2</v>
      </c>
      <c r="AF103" s="17">
        <f t="shared" si="79"/>
        <v>9.9523204999587556E-3</v>
      </c>
      <c r="AG103" s="637">
        <f t="shared" si="79"/>
        <v>9.7145917046081998E-3</v>
      </c>
      <c r="AH103" s="637">
        <f t="shared" si="79"/>
        <v>-5.5007114744897168E-3</v>
      </c>
      <c r="AI103" s="17">
        <f t="shared" si="79"/>
        <v>-3.2089388979401057E-2</v>
      </c>
      <c r="AJ103" s="17">
        <f t="shared" si="79"/>
        <v>3.0251356856396683E-2</v>
      </c>
      <c r="AK103" s="17">
        <f t="shared" si="79"/>
        <v>1.8343365823829005E-2</v>
      </c>
      <c r="AL103" s="17">
        <f t="shared" si="79"/>
        <v>-1.1875365218052436E-2</v>
      </c>
      <c r="AM103" s="17">
        <f t="shared" si="79"/>
        <v>2.3099558878863169E-2</v>
      </c>
      <c r="AN103" s="637">
        <f t="shared" si="79"/>
        <v>6.2983825680151817E-3</v>
      </c>
      <c r="AO103" s="637">
        <f>AO51/AN51-1</f>
        <v>-3.7325130487600999E-3</v>
      </c>
      <c r="AP103" s="637">
        <f>AP51/AO51-1</f>
        <v>5.567949593513255E-3</v>
      </c>
      <c r="AQ103" s="17">
        <f>AQ51/AP51-1</f>
        <v>-1.795371893298936E-2</v>
      </c>
      <c r="AR103" s="17">
        <f t="shared" si="79"/>
        <v>2.80267530413989E-2</v>
      </c>
      <c r="AS103" s="17">
        <f t="shared" si="79"/>
        <v>-5.4322653631968976E-2</v>
      </c>
      <c r="AT103" s="17">
        <f t="shared" si="79"/>
        <v>-5.6264433624262478E-2</v>
      </c>
      <c r="AU103" s="17">
        <f t="shared" si="79"/>
        <v>4.4106752940292093E-2</v>
      </c>
      <c r="AV103" s="17">
        <f t="shared" si="79"/>
        <v>4.1093493500701017E-2</v>
      </c>
      <c r="AW103" s="17">
        <f t="shared" si="79"/>
        <v>3.2584467475380352E-2</v>
      </c>
      <c r="AX103" s="637">
        <f t="shared" si="79"/>
        <v>7.0517655565467408E-3</v>
      </c>
      <c r="AY103" s="17">
        <f t="shared" si="79"/>
        <v>-3.8167161556184159E-2</v>
      </c>
      <c r="AZ103" s="17">
        <f t="shared" si="79"/>
        <v>-3.1922044992203302E-2</v>
      </c>
      <c r="BA103" s="17">
        <f t="shared" si="79"/>
        <v>-1.4992182125809994E-2</v>
      </c>
      <c r="BB103" s="17">
        <f t="shared" si="79"/>
        <v>-1.5560181875862611E-2</v>
      </c>
      <c r="BC103" s="17">
        <f t="shared" si="79"/>
        <v>-4.2239027001190199E-2</v>
      </c>
      <c r="BD103" s="17">
        <f t="shared" si="80"/>
        <v>-1</v>
      </c>
      <c r="BE103" s="17" t="e">
        <f t="shared" si="81"/>
        <v>#DIV/0!</v>
      </c>
      <c r="BF103" s="25"/>
      <c r="BG103" s="25"/>
    </row>
    <row r="104" spans="1:59" s="23" customFormat="1">
      <c r="A104" s="75"/>
      <c r="B104" s="1"/>
      <c r="C104" s="1"/>
      <c r="D104" s="1"/>
      <c r="E104" s="1"/>
      <c r="F104" s="1"/>
      <c r="G104" s="1"/>
      <c r="H104" s="1"/>
      <c r="I104" s="1"/>
      <c r="J104" s="1"/>
      <c r="K104" s="1"/>
      <c r="L104" s="1"/>
      <c r="M104" s="1"/>
      <c r="N104" s="1"/>
      <c r="O104" s="1"/>
      <c r="P104" s="100"/>
      <c r="Q104" s="892"/>
      <c r="R104" s="892"/>
      <c r="S104" s="892"/>
      <c r="T104" s="892"/>
      <c r="U104" s="100"/>
      <c r="V104" s="1"/>
      <c r="W104" s="1"/>
      <c r="X104" s="1"/>
      <c r="Y104" s="1"/>
      <c r="Z104" s="1"/>
      <c r="AA104" s="1"/>
      <c r="AB104" s="1"/>
      <c r="AC104" s="1"/>
      <c r="AD104" s="1"/>
      <c r="AE104" s="1"/>
      <c r="AF104" s="1"/>
      <c r="AG104" s="1"/>
      <c r="AH104" s="1"/>
      <c r="AI104" s="1"/>
      <c r="AJ104" s="1"/>
      <c r="AK104" s="1"/>
      <c r="AL104" s="1"/>
      <c r="AM104" s="1"/>
      <c r="AN104" s="1"/>
      <c r="AO104" s="1"/>
      <c r="AP104" s="1"/>
      <c r="AQ104" s="1"/>
      <c r="AR104" s="1"/>
      <c r="AS104" s="1"/>
      <c r="AT104" s="1"/>
      <c r="AU104" s="1"/>
      <c r="AV104" s="1"/>
      <c r="AW104" s="1"/>
      <c r="AX104" s="1"/>
      <c r="AY104" s="1"/>
      <c r="AZ104" s="1"/>
      <c r="BA104" s="1"/>
      <c r="BB104" s="1"/>
      <c r="BC104" s="1"/>
      <c r="BD104" s="1"/>
      <c r="BE104" s="1"/>
      <c r="BF104" s="1"/>
      <c r="BG104" s="1"/>
    </row>
    <row r="108" spans="1:59" s="23" customFormat="1">
      <c r="A108" s="75"/>
      <c r="B108" s="1"/>
      <c r="C108" s="1"/>
      <c r="D108" s="1"/>
      <c r="E108" s="1"/>
      <c r="F108" s="1"/>
      <c r="G108" s="1"/>
      <c r="H108" s="1"/>
      <c r="I108" s="1"/>
      <c r="J108" s="1"/>
      <c r="K108" s="1"/>
      <c r="L108" s="1"/>
      <c r="M108" s="1"/>
      <c r="N108" s="1"/>
      <c r="O108" s="1"/>
      <c r="P108" s="100"/>
      <c r="Q108" s="892"/>
      <c r="R108" s="892"/>
      <c r="S108" s="892"/>
      <c r="T108" s="892"/>
      <c r="U108" s="100"/>
      <c r="V108" s="1"/>
      <c r="W108" s="1"/>
      <c r="X108" s="1"/>
      <c r="Y108" s="1"/>
      <c r="Z108" s="1"/>
      <c r="AA108" s="1"/>
      <c r="AB108" s="1"/>
      <c r="AC108" s="1"/>
      <c r="AD108" s="1"/>
      <c r="AE108" s="1"/>
      <c r="AF108" s="1"/>
      <c r="AG108" s="1"/>
      <c r="AH108" s="1"/>
      <c r="AI108" s="1"/>
      <c r="AJ108" s="1"/>
      <c r="AK108" s="1"/>
      <c r="AL108" s="1"/>
      <c r="AM108" s="1"/>
      <c r="AN108" s="1"/>
      <c r="AO108" s="1"/>
      <c r="AP108" s="1"/>
      <c r="AQ108" s="1"/>
      <c r="AR108" s="1"/>
      <c r="AS108" s="1"/>
      <c r="AT108" s="1"/>
      <c r="AU108" s="1"/>
      <c r="AV108" s="1"/>
      <c r="AW108" s="1"/>
      <c r="AX108" s="1"/>
      <c r="AY108" s="1"/>
      <c r="AZ108" s="1"/>
      <c r="BA108" s="1"/>
      <c r="BB108" s="1"/>
      <c r="BC108" s="1"/>
      <c r="BD108" s="1"/>
      <c r="BE108" s="1"/>
      <c r="BF108" s="1"/>
      <c r="BG108" s="1"/>
    </row>
    <row r="109" spans="1:59" s="23" customFormat="1">
      <c r="A109" s="75"/>
      <c r="B109" s="1"/>
      <c r="C109" s="1"/>
      <c r="D109" s="1"/>
      <c r="E109" s="1"/>
      <c r="F109" s="1"/>
      <c r="G109" s="1"/>
      <c r="H109" s="1"/>
      <c r="I109" s="1"/>
      <c r="J109" s="1"/>
      <c r="K109" s="1"/>
      <c r="L109" s="1"/>
      <c r="M109" s="1"/>
      <c r="N109" s="1"/>
      <c r="O109" s="1"/>
      <c r="P109" s="100"/>
      <c r="Q109" s="892"/>
      <c r="R109" s="892"/>
      <c r="S109" s="892"/>
      <c r="T109" s="892"/>
      <c r="U109" s="100"/>
      <c r="V109" s="1"/>
      <c r="W109" s="1"/>
      <c r="X109" s="1"/>
      <c r="Y109" s="1"/>
      <c r="Z109" s="1"/>
      <c r="AA109" s="1"/>
      <c r="AB109" s="1"/>
      <c r="AC109" s="1"/>
      <c r="AD109" s="1"/>
      <c r="AE109" s="1"/>
      <c r="AF109" s="1"/>
      <c r="AG109" s="1"/>
      <c r="AH109" s="1"/>
      <c r="AI109" s="1"/>
      <c r="AJ109" s="1"/>
      <c r="AK109" s="1"/>
      <c r="AL109" s="1"/>
      <c r="AM109" s="1"/>
      <c r="AN109" s="1"/>
      <c r="AO109" s="1"/>
      <c r="AP109" s="1"/>
      <c r="AQ109" s="1"/>
      <c r="AR109" s="1"/>
      <c r="AS109" s="1"/>
      <c r="AT109" s="1"/>
      <c r="AU109" s="1"/>
      <c r="AV109" s="1"/>
      <c r="AW109" s="1"/>
      <c r="AX109" s="1"/>
      <c r="AY109" s="1"/>
      <c r="AZ109" s="1"/>
      <c r="BA109" s="1"/>
      <c r="BB109" s="1"/>
      <c r="BC109" s="1"/>
      <c r="BD109" s="1"/>
      <c r="BE109" s="1"/>
      <c r="BF109" s="1"/>
      <c r="BG109" s="1"/>
    </row>
    <row r="110" spans="1:59" s="23" customFormat="1">
      <c r="A110" s="75"/>
      <c r="B110" s="1"/>
      <c r="C110" s="1"/>
      <c r="D110" s="1"/>
      <c r="E110" s="1"/>
      <c r="F110" s="1"/>
      <c r="G110" s="1"/>
      <c r="H110" s="1"/>
      <c r="I110" s="1"/>
      <c r="J110" s="1"/>
      <c r="K110" s="1"/>
      <c r="L110" s="1"/>
      <c r="M110" s="1"/>
      <c r="N110" s="1"/>
      <c r="O110" s="1"/>
      <c r="P110" s="100"/>
      <c r="Q110" s="892"/>
      <c r="R110" s="892"/>
      <c r="S110" s="892"/>
      <c r="T110" s="892"/>
      <c r="U110" s="100"/>
      <c r="V110" s="1"/>
      <c r="W110" s="1"/>
      <c r="X110" s="1"/>
      <c r="Y110" s="1"/>
      <c r="Z110" s="1"/>
      <c r="AA110" s="1"/>
      <c r="AB110" s="1"/>
      <c r="AC110" s="1"/>
      <c r="AD110" s="1"/>
      <c r="AE110" s="1"/>
      <c r="AF110" s="1"/>
      <c r="AG110" s="1"/>
      <c r="AH110" s="1"/>
      <c r="AI110" s="1"/>
      <c r="AJ110" s="1"/>
      <c r="AK110" s="1"/>
      <c r="AL110" s="1"/>
      <c r="AM110" s="1"/>
      <c r="AN110" s="1"/>
      <c r="AO110" s="1"/>
      <c r="AP110" s="1"/>
      <c r="AQ110" s="1"/>
      <c r="AR110" s="1"/>
      <c r="AS110" s="1"/>
      <c r="AT110" s="1"/>
      <c r="AU110" s="1"/>
      <c r="AV110" s="1"/>
      <c r="AW110" s="1"/>
      <c r="AX110" s="1"/>
      <c r="AY110" s="1"/>
      <c r="AZ110" s="1"/>
      <c r="BA110" s="1"/>
      <c r="BB110" s="1"/>
      <c r="BC110" s="1"/>
      <c r="BD110" s="1"/>
      <c r="BE110" s="1"/>
      <c r="BF110" s="1"/>
      <c r="BG110" s="1"/>
    </row>
    <row r="111" spans="1:59" s="23" customFormat="1">
      <c r="A111" s="75"/>
      <c r="B111" s="1"/>
      <c r="C111" s="1"/>
      <c r="D111" s="1"/>
      <c r="E111" s="1"/>
      <c r="F111" s="1"/>
      <c r="G111" s="1"/>
      <c r="H111" s="1"/>
      <c r="I111" s="1"/>
      <c r="J111" s="1"/>
      <c r="K111" s="1"/>
      <c r="L111" s="1"/>
      <c r="M111" s="1"/>
      <c r="N111" s="1"/>
      <c r="O111" s="1"/>
      <c r="P111" s="100"/>
      <c r="Q111" s="892"/>
      <c r="R111" s="892"/>
      <c r="S111" s="892"/>
      <c r="T111" s="892"/>
      <c r="U111" s="100"/>
      <c r="V111" s="1"/>
      <c r="W111" s="1"/>
      <c r="X111" s="1"/>
      <c r="Y111" s="1"/>
      <c r="Z111" s="1"/>
      <c r="AA111" s="1"/>
      <c r="AB111" s="1"/>
      <c r="AC111" s="1"/>
      <c r="AD111" s="1"/>
      <c r="AE111" s="1"/>
      <c r="AF111" s="1"/>
      <c r="AG111" s="1"/>
      <c r="AH111" s="1"/>
      <c r="AI111" s="1"/>
      <c r="AJ111" s="1"/>
      <c r="AK111" s="1"/>
      <c r="AL111" s="32"/>
      <c r="AM111" s="1"/>
      <c r="AN111" s="1"/>
      <c r="AO111" s="1"/>
      <c r="AP111" s="1"/>
      <c r="AQ111" s="1"/>
      <c r="AR111" s="1"/>
      <c r="AS111" s="1"/>
      <c r="AT111" s="1"/>
      <c r="AU111" s="1"/>
      <c r="AV111" s="1"/>
      <c r="AW111" s="1"/>
      <c r="AX111" s="1"/>
      <c r="AY111" s="1"/>
      <c r="AZ111" s="1"/>
      <c r="BA111" s="1"/>
      <c r="BB111" s="1"/>
      <c r="BC111" s="1"/>
      <c r="BD111" s="1"/>
      <c r="BE111" s="1"/>
      <c r="BF111" s="1"/>
      <c r="BG111" s="1"/>
    </row>
    <row r="112" spans="1:59" s="23" customFormat="1">
      <c r="A112" s="75"/>
      <c r="B112" s="1"/>
      <c r="C112" s="1"/>
      <c r="D112" s="1"/>
      <c r="E112" s="1"/>
      <c r="F112" s="1"/>
      <c r="G112" s="1"/>
      <c r="H112" s="1"/>
      <c r="I112" s="1"/>
      <c r="J112" s="1"/>
      <c r="K112" s="1"/>
      <c r="L112" s="1"/>
      <c r="M112" s="1"/>
      <c r="N112" s="1"/>
      <c r="O112" s="1"/>
      <c r="P112" s="100"/>
      <c r="Q112" s="892"/>
      <c r="R112" s="892"/>
      <c r="S112" s="892"/>
      <c r="T112" s="892"/>
      <c r="U112" s="100"/>
      <c r="V112" s="1"/>
      <c r="W112" s="1"/>
      <c r="X112" s="1"/>
      <c r="Y112" s="1"/>
      <c r="Z112" s="1"/>
      <c r="AA112" s="1"/>
      <c r="AB112" s="1"/>
      <c r="AC112" s="1"/>
      <c r="AD112" s="1"/>
      <c r="AE112" s="1"/>
      <c r="AF112" s="1"/>
      <c r="AG112" s="1"/>
      <c r="AH112" s="1"/>
      <c r="AI112" s="1"/>
      <c r="AJ112" s="1"/>
      <c r="AK112" s="1"/>
      <c r="AL112" s="32"/>
      <c r="AM112" s="32"/>
      <c r="AN112" s="1"/>
      <c r="AO112" s="1"/>
      <c r="AP112" s="1"/>
      <c r="AQ112" s="1"/>
      <c r="AR112" s="1"/>
      <c r="AS112" s="1"/>
      <c r="AT112" s="1"/>
      <c r="AU112" s="1"/>
      <c r="AV112" s="1"/>
      <c r="AW112" s="1"/>
      <c r="AX112" s="1"/>
      <c r="AY112" s="1"/>
      <c r="AZ112" s="1"/>
      <c r="BA112" s="1"/>
      <c r="BB112" s="1"/>
      <c r="BC112" s="1"/>
      <c r="BD112" s="1"/>
      <c r="BE112" s="1"/>
      <c r="BF112" s="1"/>
      <c r="BG112" s="1"/>
    </row>
    <row r="113" spans="1:59" s="23" customFormat="1">
      <c r="A113" s="75"/>
      <c r="B113" s="1"/>
      <c r="C113" s="1"/>
      <c r="D113" s="1"/>
      <c r="E113" s="1"/>
      <c r="F113" s="1"/>
      <c r="G113" s="1"/>
      <c r="H113" s="1"/>
      <c r="I113" s="1"/>
      <c r="J113" s="1"/>
      <c r="K113" s="1"/>
      <c r="L113" s="1"/>
      <c r="M113" s="1"/>
      <c r="N113" s="1"/>
      <c r="O113" s="1"/>
      <c r="P113" s="100"/>
      <c r="Q113" s="892"/>
      <c r="R113" s="892"/>
      <c r="S113" s="892"/>
      <c r="T113" s="892"/>
      <c r="U113" s="100"/>
      <c r="V113" s="1"/>
      <c r="W113" s="1"/>
      <c r="X113" s="1"/>
      <c r="Y113" s="1"/>
      <c r="Z113" s="1"/>
      <c r="AA113" s="1"/>
      <c r="AB113" s="1"/>
      <c r="AC113" s="1"/>
      <c r="AD113" s="1"/>
      <c r="AE113" s="1"/>
      <c r="AF113" s="1"/>
      <c r="AG113" s="1"/>
      <c r="AH113" s="1"/>
      <c r="AI113" s="1"/>
      <c r="AJ113" s="1"/>
      <c r="AK113" s="1"/>
      <c r="AL113" s="1"/>
      <c r="AM113" s="32"/>
      <c r="AN113" s="1"/>
      <c r="AO113" s="1"/>
      <c r="AP113" s="1"/>
      <c r="AQ113" s="1"/>
      <c r="AR113" s="1"/>
      <c r="AS113" s="1"/>
      <c r="AT113" s="1"/>
      <c r="AU113" s="1"/>
      <c r="AV113" s="1"/>
      <c r="AW113" s="1"/>
      <c r="AX113" s="1"/>
      <c r="AY113" s="1"/>
      <c r="AZ113" s="1"/>
      <c r="BA113" s="1"/>
      <c r="BB113" s="1"/>
      <c r="BC113" s="1"/>
      <c r="BD113" s="1"/>
      <c r="BE113" s="1"/>
      <c r="BF113" s="1"/>
      <c r="BG113" s="1"/>
    </row>
    <row r="114" spans="1:59" s="23" customFormat="1">
      <c r="A114" s="75"/>
      <c r="B114" s="1"/>
      <c r="C114" s="1"/>
      <c r="D114" s="1"/>
      <c r="E114" s="1"/>
      <c r="F114" s="1"/>
      <c r="G114" s="1"/>
      <c r="H114" s="1"/>
      <c r="I114" s="1"/>
      <c r="J114" s="1"/>
      <c r="K114" s="1"/>
      <c r="L114" s="1"/>
      <c r="M114" s="1"/>
      <c r="N114" s="1"/>
      <c r="O114" s="1"/>
      <c r="P114" s="100"/>
      <c r="Q114" s="892"/>
      <c r="R114" s="892"/>
      <c r="S114" s="892"/>
      <c r="T114" s="892"/>
      <c r="U114" s="100"/>
      <c r="V114" s="1"/>
      <c r="W114" s="1"/>
      <c r="X114" s="1"/>
      <c r="Y114" s="1"/>
      <c r="Z114" s="1"/>
      <c r="AA114" s="1"/>
      <c r="AB114" s="1"/>
      <c r="AC114" s="1"/>
      <c r="AD114" s="1"/>
      <c r="AE114" s="1"/>
      <c r="AF114" s="1"/>
      <c r="AG114" s="1"/>
      <c r="AH114" s="1"/>
      <c r="AI114" s="1"/>
      <c r="AJ114" s="1"/>
      <c r="AK114" s="1"/>
      <c r="AL114" s="1"/>
      <c r="AM114" s="32"/>
      <c r="AN114" s="1"/>
      <c r="AO114" s="1"/>
      <c r="AP114" s="1"/>
      <c r="AQ114" s="1"/>
      <c r="AR114" s="1"/>
      <c r="AS114" s="1"/>
      <c r="AT114" s="1"/>
      <c r="AU114" s="1"/>
      <c r="AV114" s="1"/>
      <c r="AW114" s="1"/>
      <c r="AX114" s="1"/>
      <c r="AY114" s="1"/>
      <c r="AZ114" s="1"/>
      <c r="BA114" s="1"/>
      <c r="BB114" s="1"/>
      <c r="BC114" s="1"/>
      <c r="BD114" s="1"/>
      <c r="BE114" s="1"/>
      <c r="BF114" s="1"/>
      <c r="BG114" s="1"/>
    </row>
    <row r="115" spans="1:59" s="23" customFormat="1">
      <c r="A115" s="75"/>
      <c r="B115" s="75"/>
      <c r="C115" s="75"/>
      <c r="D115" s="75"/>
      <c r="E115" s="75"/>
      <c r="F115" s="75"/>
      <c r="G115" s="75"/>
      <c r="H115" s="75"/>
      <c r="I115" s="75"/>
      <c r="J115" s="75"/>
      <c r="K115" s="75"/>
      <c r="L115" s="75"/>
      <c r="M115" s="75"/>
      <c r="N115" s="75"/>
      <c r="O115" s="75"/>
      <c r="P115" s="100"/>
      <c r="Q115" s="892"/>
      <c r="R115" s="892"/>
      <c r="S115" s="892"/>
      <c r="T115" s="892"/>
      <c r="U115" s="100"/>
      <c r="V115" s="1"/>
      <c r="W115" s="1"/>
      <c r="X115" s="1"/>
      <c r="Y115" s="1"/>
      <c r="Z115" s="1"/>
      <c r="AA115" s="1"/>
      <c r="AB115" s="1"/>
      <c r="AC115" s="1"/>
      <c r="AD115" s="1"/>
      <c r="AE115" s="1"/>
      <c r="AF115" s="1"/>
      <c r="AG115" s="1"/>
      <c r="AH115" s="1"/>
      <c r="AI115" s="1"/>
      <c r="AJ115" s="1"/>
      <c r="AK115" s="1"/>
      <c r="AL115" s="1"/>
      <c r="AM115" s="1"/>
      <c r="AN115" s="1"/>
      <c r="AO115" s="1"/>
      <c r="AP115" s="1"/>
      <c r="AQ115" s="1"/>
      <c r="AR115" s="1"/>
      <c r="AS115" s="1"/>
      <c r="AT115" s="1"/>
      <c r="AU115" s="1"/>
      <c r="AV115" s="1"/>
      <c r="AW115" s="1"/>
      <c r="AX115" s="1"/>
      <c r="AY115" s="1"/>
      <c r="AZ115" s="1"/>
      <c r="BA115" s="1"/>
      <c r="BB115" s="1"/>
      <c r="BC115" s="1"/>
      <c r="BD115" s="1"/>
      <c r="BE115" s="1"/>
      <c r="BF115" s="1"/>
      <c r="BG115" s="1"/>
    </row>
    <row r="116" spans="1:59" s="23" customFormat="1">
      <c r="A116" s="75"/>
      <c r="B116" s="1"/>
      <c r="C116" s="1"/>
      <c r="D116" s="1"/>
      <c r="E116" s="1"/>
      <c r="F116" s="1"/>
      <c r="G116" s="1"/>
      <c r="H116" s="1"/>
      <c r="I116" s="1"/>
      <c r="J116" s="1"/>
      <c r="K116" s="1"/>
      <c r="L116" s="1"/>
      <c r="M116" s="1"/>
      <c r="N116" s="1"/>
      <c r="O116" s="1"/>
      <c r="P116" s="100"/>
      <c r="Q116" s="892"/>
      <c r="R116" s="892"/>
      <c r="S116" s="892"/>
      <c r="T116" s="892"/>
      <c r="U116" s="100"/>
      <c r="V116" s="1"/>
      <c r="W116" s="1"/>
      <c r="X116" s="1"/>
      <c r="Y116" s="1"/>
      <c r="Z116" s="1"/>
      <c r="AA116" s="1"/>
      <c r="AB116" s="1"/>
      <c r="AC116" s="1"/>
      <c r="AD116" s="1"/>
      <c r="AE116" s="1"/>
      <c r="AF116" s="1"/>
      <c r="AG116" s="1"/>
      <c r="AH116" s="1"/>
      <c r="AI116" s="1"/>
      <c r="AJ116" s="1"/>
      <c r="AK116" s="1"/>
      <c r="AL116" s="1"/>
      <c r="AM116" s="1"/>
      <c r="AN116" s="1"/>
      <c r="AO116" s="1"/>
      <c r="AP116" s="1"/>
      <c r="AQ116" s="1"/>
      <c r="AR116" s="1"/>
      <c r="AS116" s="1"/>
      <c r="AT116" s="1"/>
      <c r="AU116" s="1"/>
      <c r="AV116" s="1"/>
      <c r="AW116" s="1"/>
      <c r="AX116" s="1"/>
      <c r="AY116" s="1"/>
      <c r="AZ116" s="1"/>
      <c r="BA116" s="1"/>
      <c r="BB116" s="1"/>
      <c r="BC116" s="1"/>
      <c r="BD116" s="1"/>
      <c r="BE116" s="1"/>
      <c r="BF116" s="1"/>
      <c r="BG116" s="1"/>
    </row>
  </sheetData>
  <mergeCells count="4">
    <mergeCell ref="X16:Y16"/>
    <mergeCell ref="X13:Y13"/>
    <mergeCell ref="X15:Y15"/>
    <mergeCell ref="V1:Y1"/>
  </mergeCells>
  <phoneticPr fontId="9"/>
  <pageMargins left="0.78740157480314965" right="0.78740157480314965" top="0.98425196850393704" bottom="0.98425196850393704" header="0.51181102362204722" footer="0.51181102362204722"/>
  <pageSetup paperSize="9" scale="20"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0">
    <pageSetUpPr fitToPage="1"/>
  </sheetPr>
  <dimension ref="B1:AD54"/>
  <sheetViews>
    <sheetView zoomScale="80" zoomScaleNormal="80" workbookViewId="0">
      <selection activeCell="H35" sqref="H35"/>
    </sheetView>
  </sheetViews>
  <sheetFormatPr defaultColWidth="9" defaultRowHeight="15.75"/>
  <cols>
    <col min="1" max="1" width="0.75" style="298" customWidth="1"/>
    <col min="2" max="2" width="4.5" style="297" customWidth="1"/>
    <col min="3" max="3" width="25.5" style="298" customWidth="1"/>
    <col min="4" max="4" width="9.875" style="298" customWidth="1"/>
    <col min="5" max="5" width="7.625" style="298" customWidth="1"/>
    <col min="6" max="6" width="9.875" style="305" customWidth="1"/>
    <col min="7" max="7" width="7.625" style="298" customWidth="1"/>
    <col min="8" max="8" width="9.875" style="298" customWidth="1"/>
    <col min="9" max="9" width="7.625" style="298" customWidth="1"/>
    <col min="10" max="10" width="9.875" style="298" customWidth="1"/>
    <col min="11" max="11" width="7.625" style="298" customWidth="1"/>
    <col min="12" max="14" width="9" style="298"/>
    <col min="15" max="15" width="9" style="298" customWidth="1"/>
    <col min="16" max="19" width="9" style="298"/>
    <col min="20" max="20" width="9" style="298" customWidth="1"/>
    <col min="21" max="16384" width="9" style="298"/>
  </cols>
  <sheetData>
    <row r="1" spans="2:30" s="33" customFormat="1" ht="24" customHeight="1">
      <c r="C1" s="864" t="s">
        <v>361</v>
      </c>
    </row>
    <row r="2" spans="2:30" s="33" customFormat="1" ht="24" customHeight="1">
      <c r="B2" s="294"/>
      <c r="C2" s="670"/>
      <c r="F2" s="296" t="s">
        <v>230</v>
      </c>
      <c r="U2" s="298"/>
      <c r="V2" s="298"/>
      <c r="W2" s="298"/>
      <c r="X2" s="298"/>
      <c r="Y2" s="298"/>
      <c r="Z2" s="298"/>
      <c r="AA2" s="298"/>
      <c r="AB2" s="298"/>
      <c r="AC2" s="298"/>
      <c r="AD2" s="298"/>
    </row>
    <row r="3" spans="2:30" ht="14.25" thickBot="1">
      <c r="F3" s="299" t="s">
        <v>231</v>
      </c>
    </row>
    <row r="4" spans="2:30" ht="32.25" customHeight="1" thickBot="1">
      <c r="C4" s="300" t="s">
        <v>232</v>
      </c>
      <c r="D4" s="903" t="s">
        <v>233</v>
      </c>
      <c r="E4" s="904"/>
      <c r="F4" s="903" t="s">
        <v>234</v>
      </c>
      <c r="G4" s="904"/>
      <c r="H4" s="905" t="s">
        <v>297</v>
      </c>
      <c r="I4" s="906"/>
    </row>
    <row r="5" spans="2:30" s="9" customFormat="1" ht="32.25">
      <c r="B5" s="78"/>
      <c r="C5" s="598"/>
      <c r="D5" s="599" t="s">
        <v>235</v>
      </c>
      <c r="E5" s="600" t="s">
        <v>236</v>
      </c>
      <c r="F5" s="599" t="s">
        <v>235</v>
      </c>
      <c r="G5" s="600" t="s">
        <v>236</v>
      </c>
      <c r="H5" s="599" t="s">
        <v>235</v>
      </c>
      <c r="I5" s="601" t="s">
        <v>236</v>
      </c>
      <c r="S5" s="1"/>
      <c r="T5" s="1"/>
      <c r="U5" s="1"/>
      <c r="V5" s="1"/>
      <c r="W5" s="1"/>
      <c r="X5" s="1"/>
      <c r="Y5" s="1"/>
      <c r="Z5" s="1"/>
      <c r="AA5" s="1"/>
      <c r="AB5" s="1"/>
    </row>
    <row r="6" spans="2:30" s="1" customFormat="1" ht="15" customHeight="1">
      <c r="B6" s="75"/>
      <c r="C6" s="301" t="s">
        <v>215</v>
      </c>
      <c r="D6" s="76">
        <f>'2.CO2-Sector'!$AP$42*1000</f>
        <v>423926.84168544569</v>
      </c>
      <c r="E6" s="589">
        <f t="shared" ref="E6:E13" si="0">D6/D$14</f>
        <v>0.32775690449008188</v>
      </c>
      <c r="F6" s="76">
        <f>'2.CO2-Sector'!$AX$42*1000</f>
        <v>524964.93446742662</v>
      </c>
      <c r="G6" s="589">
        <f>F6/F14</f>
        <v>0.39851945580143816</v>
      </c>
      <c r="H6" s="76">
        <f>'2.CO2-Sector'!$BC42*1000</f>
        <v>456046.87299293088</v>
      </c>
      <c r="I6" s="588">
        <f>H6/H14</f>
        <v>0.40034351619854031</v>
      </c>
    </row>
    <row r="7" spans="2:30" s="1" customFormat="1" ht="15" customHeight="1">
      <c r="B7" s="75"/>
      <c r="C7" s="301" t="s">
        <v>216</v>
      </c>
      <c r="D7" s="76">
        <f>'2.CO2-Sector'!$AP$43*1000</f>
        <v>366553.78190483624</v>
      </c>
      <c r="E7" s="589">
        <f t="shared" si="0"/>
        <v>0.28339921201641238</v>
      </c>
      <c r="F7" s="76">
        <f>'2.CO2-Sector'!$AX$43*1000</f>
        <v>332135.87795917422</v>
      </c>
      <c r="G7" s="589">
        <f>F7/F14</f>
        <v>0.2521360964246192</v>
      </c>
      <c r="H7" s="76">
        <f>'2.CO2-Sector'!$BC43*1000</f>
        <v>286186.89069812553</v>
      </c>
      <c r="I7" s="588">
        <f>H7/H14</f>
        <v>0.25123089949087513</v>
      </c>
    </row>
    <row r="8" spans="2:30" s="1" customFormat="1" ht="15" customHeight="1">
      <c r="B8" s="75"/>
      <c r="C8" s="301" t="s">
        <v>217</v>
      </c>
      <c r="D8" s="76">
        <f>'2.CO2-Sector'!$AP$44*1000</f>
        <v>237322.94762975245</v>
      </c>
      <c r="E8" s="589">
        <f t="shared" si="0"/>
        <v>0.18348504277373756</v>
      </c>
      <c r="F8" s="76">
        <f>'2.CO2-Sector'!$AX$44*1000</f>
        <v>214847.85000038534</v>
      </c>
      <c r="G8" s="589">
        <f>F8/F14</f>
        <v>0.16309860457465516</v>
      </c>
      <c r="H8" s="76">
        <f>'2.CO2-Sector'!$BC44*1000</f>
        <v>202659.508873988</v>
      </c>
      <c r="I8" s="588">
        <f>H8/H14</f>
        <v>0.17790588024696155</v>
      </c>
    </row>
    <row r="9" spans="2:30" s="1" customFormat="1" ht="15" customHeight="1">
      <c r="B9" s="75"/>
      <c r="C9" s="301" t="s">
        <v>218</v>
      </c>
      <c r="D9" s="76">
        <f>'2.CO2-Sector'!$AP$45*1000</f>
        <v>102322.02262807284</v>
      </c>
      <c r="E9" s="589">
        <f t="shared" si="0"/>
        <v>7.9109756920335755E-2</v>
      </c>
      <c r="F9" s="76">
        <f>'2.CO2-Sector'!$AX$45*1000</f>
        <v>102929.35015160417</v>
      </c>
      <c r="G9" s="589">
        <f>F9/F14</f>
        <v>7.8137311494960754E-2</v>
      </c>
      <c r="H9" s="76">
        <f>'2.CO2-Sector'!$BC45*1000</f>
        <v>62996.916602357465</v>
      </c>
      <c r="I9" s="588">
        <f>H9/H14</f>
        <v>5.5302225704867244E-2</v>
      </c>
    </row>
    <row r="10" spans="2:30" s="1" customFormat="1" ht="15" customHeight="1">
      <c r="B10" s="75"/>
      <c r="C10" s="301" t="s">
        <v>219</v>
      </c>
      <c r="D10" s="76">
        <f>'2.CO2-Sector'!$AP$46*1000</f>
        <v>70395.478550084488</v>
      </c>
      <c r="E10" s="589">
        <f t="shared" si="0"/>
        <v>5.4425910017732615E-2</v>
      </c>
      <c r="F10" s="76">
        <f>'2.CO2-Sector'!$AX$46*1000</f>
        <v>60319.274196172992</v>
      </c>
      <c r="G10" s="589">
        <f>F10/F14</f>
        <v>4.5790495228759213E-2</v>
      </c>
      <c r="H10" s="76">
        <f>'2.CO2-Sector'!$BC46*1000</f>
        <v>52253.943185277465</v>
      </c>
      <c r="I10" s="588">
        <f>H10/H14</f>
        <v>4.5871441268180796E-2</v>
      </c>
    </row>
    <row r="11" spans="2:30" s="1" customFormat="1" ht="15" customHeight="1">
      <c r="B11" s="75"/>
      <c r="C11" s="301" t="s">
        <v>220</v>
      </c>
      <c r="D11" s="76">
        <f>'2.CO2-Sector'!$AP$47*1000</f>
        <v>56683.32262995674</v>
      </c>
      <c r="E11" s="589">
        <f t="shared" si="0"/>
        <v>4.3824425666333225E-2</v>
      </c>
      <c r="F11" s="76">
        <f>'2.CO2-Sector'!$AX$47*1000</f>
        <v>49202.097503800382</v>
      </c>
      <c r="G11" s="589">
        <f>F11/F14</f>
        <v>3.7351053059183854E-2</v>
      </c>
      <c r="H11" s="76">
        <f>'2.CO2-Sector'!$BC47*1000</f>
        <v>46711.46569651449</v>
      </c>
      <c r="I11" s="588">
        <f>H11/H14</f>
        <v>4.1005943755303385E-2</v>
      </c>
    </row>
    <row r="12" spans="2:30" s="1" customFormat="1" ht="15" customHeight="1">
      <c r="B12" s="75"/>
      <c r="C12" s="734" t="s">
        <v>305</v>
      </c>
      <c r="D12" s="76">
        <f>'2.CO2-Sector'!$AP$48*1000</f>
        <v>31654.058131881015</v>
      </c>
      <c r="E12" s="589">
        <f t="shared" si="0"/>
        <v>2.4473175764493271E-2</v>
      </c>
      <c r="F12" s="76">
        <f>'2.CO2-Sector'!$AX$48*1000</f>
        <v>29365.198328277358</v>
      </c>
      <c r="G12" s="589">
        <f>F12/F14</f>
        <v>2.2292161035781573E-2</v>
      </c>
      <c r="H12" s="76">
        <f>'2.CO2-Sector'!$BC48*1000</f>
        <v>29165.674141425421</v>
      </c>
      <c r="I12" s="588">
        <f>H12/H14</f>
        <v>2.5603264115046546E-2</v>
      </c>
    </row>
    <row r="13" spans="2:30" s="1" customFormat="1" ht="15" customHeight="1" thickBot="1">
      <c r="B13" s="75"/>
      <c r="C13" s="302" t="s">
        <v>222</v>
      </c>
      <c r="D13" s="90">
        <f>'2.CO2-Sector'!$AP$49*1000</f>
        <v>4560.0404792828849</v>
      </c>
      <c r="E13" s="878">
        <f t="shared" si="0"/>
        <v>3.5255723508732474E-3</v>
      </c>
      <c r="F13" s="90">
        <f>'2.CO2-Sector'!$AX$49*1000</f>
        <v>3523.5116762892449</v>
      </c>
      <c r="G13" s="878">
        <f>F13/F14</f>
        <v>2.6748223806021296E-3</v>
      </c>
      <c r="H13" s="90">
        <f>'2.CO2-Sector'!$BC49*1000</f>
        <v>3117.6286296598846</v>
      </c>
      <c r="I13" s="729">
        <f>H13/H14</f>
        <v>2.7368292202249616E-3</v>
      </c>
    </row>
    <row r="14" spans="2:30" thickTop="1" thickBot="1">
      <c r="C14" s="303" t="s">
        <v>223</v>
      </c>
      <c r="D14" s="89">
        <f>'2.CO2-Sector'!$AP$50*1000</f>
        <v>1293418.4936393125</v>
      </c>
      <c r="E14" s="153">
        <f>SUM(E6:E13)</f>
        <v>0.99999999999999989</v>
      </c>
      <c r="F14" s="89">
        <f>'2.CO2-Sector'!$AX$50*1000</f>
        <v>1317288.0942831303</v>
      </c>
      <c r="G14" s="153">
        <f>SUM(G6:G13)</f>
        <v>1</v>
      </c>
      <c r="H14" s="495">
        <f>'2.CO2-Sector'!$BC$50*1000</f>
        <v>1139138.9008202793</v>
      </c>
      <c r="I14" s="153">
        <f>SUM(I6:I13)</f>
        <v>0.99999999999999989</v>
      </c>
    </row>
    <row r="15" spans="2:30" ht="7.5" customHeight="1">
      <c r="B15" s="304"/>
      <c r="C15" s="39"/>
      <c r="D15" s="39"/>
      <c r="E15" s="39"/>
      <c r="F15" s="298"/>
    </row>
    <row r="16" spans="2:30" ht="6" customHeight="1" thickBot="1">
      <c r="D16" s="305"/>
      <c r="F16" s="298"/>
    </row>
    <row r="17" spans="2:10" ht="31.5" customHeight="1" thickBot="1">
      <c r="C17" s="300" t="s">
        <v>237</v>
      </c>
      <c r="D17" s="903" t="s">
        <v>233</v>
      </c>
      <c r="E17" s="904"/>
      <c r="F17" s="903" t="s">
        <v>234</v>
      </c>
      <c r="G17" s="904"/>
      <c r="H17" s="905" t="s">
        <v>298</v>
      </c>
      <c r="I17" s="906"/>
    </row>
    <row r="18" spans="2:10" ht="32.25">
      <c r="C18" s="598"/>
      <c r="D18" s="599" t="s">
        <v>235</v>
      </c>
      <c r="E18" s="600" t="s">
        <v>236</v>
      </c>
      <c r="F18" s="599" t="s">
        <v>235</v>
      </c>
      <c r="G18" s="600" t="s">
        <v>236</v>
      </c>
      <c r="H18" s="599" t="s">
        <v>235</v>
      </c>
      <c r="I18" s="601" t="s">
        <v>236</v>
      </c>
    </row>
    <row r="19" spans="2:10" ht="15" customHeight="1">
      <c r="B19" s="306"/>
      <c r="C19" s="301" t="s">
        <v>238</v>
      </c>
      <c r="D19" s="76">
        <f>('3.Allocated_CO2-Sector'!$AP$42+'3.Allocated_CO2-Sector'!$AP$43)*1000</f>
        <v>98041.528972370434</v>
      </c>
      <c r="E19" s="589">
        <f t="shared" ref="E19:E26" si="1">D19/D$27</f>
        <v>7.5800314789461073E-2</v>
      </c>
      <c r="F19" s="76">
        <f>('3.Allocated_CO2-Sector'!$AX$42+'3.Allocated_CO2-Sector'!$AX$43)*1000</f>
        <v>101959.99325119944</v>
      </c>
      <c r="G19" s="589">
        <f>F19/F27</f>
        <v>7.7401438374561621E-2</v>
      </c>
      <c r="H19" s="76">
        <f>('3.Allocated_CO2-Sector'!$BC$42+'3.Allocated_CO2-Sector'!$BC$43)*1000</f>
        <v>90906.044755278665</v>
      </c>
      <c r="I19" s="588">
        <f>(H19:H19)/H27</f>
        <v>7.9802423295191147E-2</v>
      </c>
    </row>
    <row r="20" spans="2:10" ht="15" customHeight="1">
      <c r="B20" s="306"/>
      <c r="C20" s="301" t="s">
        <v>216</v>
      </c>
      <c r="D20" s="76">
        <f>'3.Allocated_CO2-Sector'!$AP$44*1000</f>
        <v>467454.26350099983</v>
      </c>
      <c r="E20" s="589">
        <f t="shared" si="1"/>
        <v>0.36140991164098502</v>
      </c>
      <c r="F20" s="76">
        <f>'3.Allocated_CO2-Sector'!$AX$44*1000</f>
        <v>464819.12765883841</v>
      </c>
      <c r="G20" s="589">
        <f>F20/F27</f>
        <v>0.35286064580413096</v>
      </c>
      <c r="H20" s="76">
        <f>'3.Allocated_CO2-Sector'!$BC44*1000</f>
        <v>396452.44583486405</v>
      </c>
      <c r="I20" s="588">
        <f>H20/H27</f>
        <v>0.34802818650946238</v>
      </c>
    </row>
    <row r="21" spans="2:10" ht="15" customHeight="1">
      <c r="B21" s="306"/>
      <c r="C21" s="301" t="s">
        <v>217</v>
      </c>
      <c r="D21" s="76">
        <f>'3.Allocated_CO2-Sector'!$AP$45*1000</f>
        <v>244161.30008917092</v>
      </c>
      <c r="E21" s="589">
        <f t="shared" si="1"/>
        <v>0.18877208056780628</v>
      </c>
      <c r="F21" s="76">
        <f>'3.Allocated_CO2-Sector'!$AX$45*1000</f>
        <v>224244.6192826542</v>
      </c>
      <c r="G21" s="589">
        <f>F21/F27</f>
        <v>0.17023202460862469</v>
      </c>
      <c r="H21" s="76">
        <f>'3.Allocated_CO2-Sector'!$BC45*1000</f>
        <v>210368.35551110149</v>
      </c>
      <c r="I21" s="588">
        <f>H21/H27</f>
        <v>0.18467313806913097</v>
      </c>
    </row>
    <row r="22" spans="2:10" ht="15" customHeight="1">
      <c r="B22" s="306"/>
      <c r="C22" s="301" t="s">
        <v>218</v>
      </c>
      <c r="D22" s="76">
        <f>'3.Allocated_CO2-Sector'!$AP$46*1000</f>
        <v>220394.51239762135</v>
      </c>
      <c r="E22" s="589">
        <f t="shared" si="1"/>
        <v>0.17039690825627038</v>
      </c>
      <c r="F22" s="76">
        <f>'3.Allocated_CO2-Sector'!$AX$46*1000</f>
        <v>236349.0711082808</v>
      </c>
      <c r="G22" s="589">
        <f>F22/F27</f>
        <v>0.17942094226312902</v>
      </c>
      <c r="H22" s="76">
        <f>'3.Allocated_CO2-Sector'!$BC46*1000</f>
        <v>196568.69560442696</v>
      </c>
      <c r="I22" s="588">
        <f>H22/H27</f>
        <v>0.17255902283986652</v>
      </c>
    </row>
    <row r="23" spans="2:10" ht="15" customHeight="1">
      <c r="B23" s="306"/>
      <c r="C23" s="301" t="s">
        <v>219</v>
      </c>
      <c r="D23" s="76">
        <f>'3.Allocated_CO2-Sector'!$AP$47*1000</f>
        <v>170469.46743802918</v>
      </c>
      <c r="E23" s="589">
        <f t="shared" si="1"/>
        <v>0.13179761096377746</v>
      </c>
      <c r="F23" s="76">
        <f>'3.Allocated_CO2-Sector'!$AX$47*1000</f>
        <v>207824.47547379069</v>
      </c>
      <c r="G23" s="589">
        <f>F23/F27</f>
        <v>0.15776691247398617</v>
      </c>
      <c r="H23" s="76">
        <f>'3.Allocated_CO2-Sector'!$BC47*1000</f>
        <v>165848.59064700818</v>
      </c>
      <c r="I23" s="588">
        <f>H23/H27</f>
        <v>0.14559119219577418</v>
      </c>
    </row>
    <row r="24" spans="2:10" ht="15" customHeight="1">
      <c r="C24" s="301" t="s">
        <v>220</v>
      </c>
      <c r="D24" s="76">
        <f>'3.Allocated_CO2-Sector'!$AP$48*1000</f>
        <v>56683.32262995674</v>
      </c>
      <c r="E24" s="589">
        <f t="shared" si="1"/>
        <v>4.3824425666333225E-2</v>
      </c>
      <c r="F24" s="76">
        <f>'3.Allocated_CO2-Sector'!$AX$48*1000</f>
        <v>49202.097503800382</v>
      </c>
      <c r="G24" s="589">
        <f>F24/F27</f>
        <v>3.7351053059183847E-2</v>
      </c>
      <c r="H24" s="76">
        <f>'3.Allocated_CO2-Sector'!$BC48*1000</f>
        <v>46711.46569651449</v>
      </c>
      <c r="I24" s="588">
        <f>H24/H27</f>
        <v>4.1005943755303392E-2</v>
      </c>
    </row>
    <row r="25" spans="2:10" ht="15" customHeight="1">
      <c r="B25" s="306"/>
      <c r="C25" s="301" t="s">
        <v>221</v>
      </c>
      <c r="D25" s="76">
        <f>'3.Allocated_CO2-Sector'!$AP$49*1000</f>
        <v>31654.058131881015</v>
      </c>
      <c r="E25" s="589">
        <f t="shared" si="1"/>
        <v>2.4473175764493271E-2</v>
      </c>
      <c r="F25" s="76">
        <f>'3.Allocated_CO2-Sector'!$AX$49*1000</f>
        <v>29365.198328277358</v>
      </c>
      <c r="G25" s="589">
        <f>F25/F27</f>
        <v>2.2292161035781567E-2</v>
      </c>
      <c r="H25" s="76">
        <f>'3.Allocated_CO2-Sector'!$BC49*1000</f>
        <v>29165.674141425421</v>
      </c>
      <c r="I25" s="588">
        <f>H25/H27</f>
        <v>2.5603264115046549E-2</v>
      </c>
    </row>
    <row r="26" spans="2:10" ht="15" customHeight="1" thickBot="1">
      <c r="C26" s="302" t="s">
        <v>222</v>
      </c>
      <c r="D26" s="90">
        <f>'3.Allocated_CO2-Sector'!$AP$50*1000</f>
        <v>4560.0404792828849</v>
      </c>
      <c r="E26" s="878">
        <f t="shared" si="1"/>
        <v>3.5255723508732474E-3</v>
      </c>
      <c r="F26" s="90">
        <f>'3.Allocated_CO2-Sector'!$AX$50*1000</f>
        <v>3523.5116762892449</v>
      </c>
      <c r="G26" s="878">
        <f>F26/F27</f>
        <v>2.6748223806021291E-3</v>
      </c>
      <c r="H26" s="90">
        <f>'3.Allocated_CO2-Sector'!$BC50*1000</f>
        <v>3117.6286296598846</v>
      </c>
      <c r="I26" s="729">
        <f>H26/H27</f>
        <v>2.736829220224962E-3</v>
      </c>
    </row>
    <row r="27" spans="2:10" ht="15.75" customHeight="1" thickTop="1" thickBot="1">
      <c r="C27" s="303" t="s">
        <v>223</v>
      </c>
      <c r="D27" s="89">
        <f>'3.Allocated_CO2-Sector'!$AP$51*1000</f>
        <v>1293418.4936393125</v>
      </c>
      <c r="E27" s="153">
        <f>SUM(E19:E26)</f>
        <v>1</v>
      </c>
      <c r="F27" s="89">
        <f>'3.Allocated_CO2-Sector'!$AX$51*1000</f>
        <v>1317288.0942831305</v>
      </c>
      <c r="G27" s="153">
        <f>SUM(G19:G26)</f>
        <v>1</v>
      </c>
      <c r="H27" s="495">
        <f>'3.Allocated_CO2-Sector'!$BC51*1000</f>
        <v>1139138.900820279</v>
      </c>
      <c r="I27" s="153">
        <f>SUM(I19:I26)</f>
        <v>1.0000000000000002</v>
      </c>
    </row>
    <row r="28" spans="2:10">
      <c r="C28" s="298" t="s">
        <v>239</v>
      </c>
    </row>
    <row r="29" spans="2:10">
      <c r="J29" s="298" t="s">
        <v>240</v>
      </c>
    </row>
    <row r="33" spans="2:18" ht="12.75">
      <c r="B33" s="298"/>
      <c r="F33" s="298"/>
    </row>
    <row r="34" spans="2:18">
      <c r="B34" s="298"/>
      <c r="F34" s="298"/>
      <c r="R34" s="305"/>
    </row>
    <row r="35" spans="2:18" ht="12.75">
      <c r="B35" s="298"/>
      <c r="F35" s="298"/>
    </row>
    <row r="36" spans="2:18" ht="12.75">
      <c r="B36" s="298"/>
      <c r="F36" s="298"/>
    </row>
    <row r="37" spans="2:18" ht="12.75">
      <c r="B37" s="298"/>
      <c r="F37" s="298"/>
    </row>
    <row r="38" spans="2:18" ht="12.75">
      <c r="B38" s="298"/>
      <c r="F38" s="298"/>
    </row>
    <row r="39" spans="2:18" ht="12.75">
      <c r="B39" s="298"/>
      <c r="F39" s="298"/>
    </row>
    <row r="40" spans="2:18" ht="12.75">
      <c r="B40" s="298"/>
      <c r="F40" s="298"/>
    </row>
    <row r="41" spans="2:18" ht="12.75">
      <c r="B41" s="298"/>
      <c r="F41" s="298"/>
    </row>
    <row r="42" spans="2:18" ht="12.75">
      <c r="B42" s="298"/>
      <c r="F42" s="298"/>
    </row>
    <row r="43" spans="2:18" ht="12.75">
      <c r="B43" s="298"/>
      <c r="F43" s="298"/>
    </row>
    <row r="44" spans="2:18" ht="12.75">
      <c r="B44" s="298"/>
      <c r="F44" s="298"/>
    </row>
    <row r="45" spans="2:18" ht="12.75">
      <c r="B45" s="298"/>
      <c r="F45" s="298"/>
    </row>
    <row r="46" spans="2:18" ht="12.75">
      <c r="B46" s="298"/>
      <c r="F46" s="298"/>
    </row>
    <row r="47" spans="2:18" ht="12.75">
      <c r="B47" s="298"/>
      <c r="F47" s="298"/>
    </row>
    <row r="48" spans="2:18" ht="12.75">
      <c r="B48" s="298"/>
      <c r="F48" s="298"/>
    </row>
    <row r="49" spans="2:6" ht="12.75">
      <c r="B49" s="298"/>
      <c r="F49" s="298"/>
    </row>
    <row r="50" spans="2:6" ht="12.75">
      <c r="B50" s="298"/>
      <c r="F50" s="298"/>
    </row>
    <row r="51" spans="2:6" ht="12.75">
      <c r="B51" s="298"/>
      <c r="F51" s="298"/>
    </row>
    <row r="52" spans="2:6" ht="12.75">
      <c r="B52" s="298"/>
      <c r="F52" s="298"/>
    </row>
    <row r="53" spans="2:6" ht="12.75">
      <c r="B53" s="298"/>
      <c r="F53" s="298"/>
    </row>
    <row r="54" spans="2:6" ht="12.75">
      <c r="B54" s="298"/>
      <c r="F54" s="298"/>
    </row>
  </sheetData>
  <mergeCells count="6">
    <mergeCell ref="D4:E4"/>
    <mergeCell ref="F4:G4"/>
    <mergeCell ref="H4:I4"/>
    <mergeCell ref="D17:E17"/>
    <mergeCell ref="F17:G17"/>
    <mergeCell ref="H17:I17"/>
  </mergeCells>
  <phoneticPr fontId="9"/>
  <pageMargins left="0.78740157480314965" right="0.78740157480314965" top="0.98425196850393704" bottom="0.98425196850393704" header="0.51181102362204722" footer="0.51181102362204722"/>
  <pageSetup paperSize="9" scale="31" orientation="landscape" horizontalDpi="300" verticalDpi="300"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6">
    <pageSetUpPr fitToPage="1"/>
  </sheetPr>
  <dimension ref="A1:BP55"/>
  <sheetViews>
    <sheetView zoomScale="80" zoomScaleNormal="80" workbookViewId="0">
      <pane xSplit="26" ySplit="4" topLeftCell="AS5" activePane="bottomRight" state="frozen"/>
      <selection pane="topRight" activeCell="AA1" sqref="AA1"/>
      <selection pane="bottomLeft" activeCell="A5" sqref="A5"/>
      <selection pane="bottomRight" activeCell="AB24" sqref="AB24"/>
    </sheetView>
  </sheetViews>
  <sheetFormatPr defaultColWidth="9.625" defaultRowHeight="14.25"/>
  <cols>
    <col min="1" max="1" width="1.625" style="78" customWidth="1"/>
    <col min="2" max="22" width="1.625" style="78" hidden="1" customWidth="1"/>
    <col min="23" max="23" width="2.375" style="9" hidden="1" customWidth="1"/>
    <col min="24" max="24" width="1.625" style="78" customWidth="1"/>
    <col min="25" max="25" width="27.875" style="9" customWidth="1"/>
    <col min="26" max="26" width="7.5" style="9" hidden="1" customWidth="1"/>
    <col min="27" max="44" width="7.5" style="9" customWidth="1"/>
    <col min="45" max="55" width="7.625" style="9" customWidth="1"/>
    <col min="56" max="57" width="7.625" style="9" hidden="1" customWidth="1"/>
    <col min="58" max="58" width="9.375" style="9" customWidth="1"/>
    <col min="59" max="60" width="9.125" style="9" customWidth="1"/>
    <col min="61" max="66" width="9.625" style="9" customWidth="1"/>
    <col min="67" max="67" width="9.125" style="9" customWidth="1"/>
    <col min="68" max="68" width="9" style="9" customWidth="1"/>
    <col min="69" max="16384" width="9.625" style="9"/>
  </cols>
  <sheetData>
    <row r="1" spans="1:68" ht="36" customHeight="1">
      <c r="A1" s="288"/>
      <c r="Y1" s="879" t="s">
        <v>63</v>
      </c>
    </row>
    <row r="2" spans="1:68" ht="18">
      <c r="Y2" s="665" t="str">
        <f>'0.Contents'!C2</f>
        <v>＜速報値＞</v>
      </c>
    </row>
    <row r="3" spans="1:68" ht="18.75">
      <c r="Y3" s="78" t="s">
        <v>341</v>
      </c>
      <c r="BI3" s="40"/>
    </row>
    <row r="4" spans="1:68" ht="25.5">
      <c r="Y4" s="595"/>
      <c r="Z4" s="596"/>
      <c r="AA4" s="595">
        <v>1990</v>
      </c>
      <c r="AB4" s="595">
        <f t="shared" ref="AB4:BA4" si="0">AA4+1</f>
        <v>1991</v>
      </c>
      <c r="AC4" s="595">
        <f t="shared" si="0"/>
        <v>1992</v>
      </c>
      <c r="AD4" s="595">
        <f t="shared" si="0"/>
        <v>1993</v>
      </c>
      <c r="AE4" s="595">
        <f t="shared" si="0"/>
        <v>1994</v>
      </c>
      <c r="AF4" s="595">
        <f t="shared" si="0"/>
        <v>1995</v>
      </c>
      <c r="AG4" s="595">
        <f t="shared" si="0"/>
        <v>1996</v>
      </c>
      <c r="AH4" s="595">
        <f t="shared" si="0"/>
        <v>1997</v>
      </c>
      <c r="AI4" s="595">
        <f t="shared" si="0"/>
        <v>1998</v>
      </c>
      <c r="AJ4" s="595">
        <f t="shared" si="0"/>
        <v>1999</v>
      </c>
      <c r="AK4" s="595">
        <f t="shared" si="0"/>
        <v>2000</v>
      </c>
      <c r="AL4" s="595">
        <f t="shared" si="0"/>
        <v>2001</v>
      </c>
      <c r="AM4" s="595">
        <f t="shared" si="0"/>
        <v>2002</v>
      </c>
      <c r="AN4" s="595">
        <f t="shared" si="0"/>
        <v>2003</v>
      </c>
      <c r="AO4" s="595">
        <f t="shared" si="0"/>
        <v>2004</v>
      </c>
      <c r="AP4" s="595">
        <f t="shared" si="0"/>
        <v>2005</v>
      </c>
      <c r="AQ4" s="595">
        <f t="shared" si="0"/>
        <v>2006</v>
      </c>
      <c r="AR4" s="595">
        <f t="shared" si="0"/>
        <v>2007</v>
      </c>
      <c r="AS4" s="595">
        <f t="shared" si="0"/>
        <v>2008</v>
      </c>
      <c r="AT4" s="595">
        <f t="shared" si="0"/>
        <v>2009</v>
      </c>
      <c r="AU4" s="595">
        <f t="shared" si="0"/>
        <v>2010</v>
      </c>
      <c r="AV4" s="595">
        <f t="shared" si="0"/>
        <v>2011</v>
      </c>
      <c r="AW4" s="595">
        <f t="shared" si="0"/>
        <v>2012</v>
      </c>
      <c r="AX4" s="595">
        <f t="shared" si="0"/>
        <v>2013</v>
      </c>
      <c r="AY4" s="595">
        <f t="shared" si="0"/>
        <v>2014</v>
      </c>
      <c r="AZ4" s="595">
        <f t="shared" si="0"/>
        <v>2015</v>
      </c>
      <c r="BA4" s="595">
        <f t="shared" si="0"/>
        <v>2016</v>
      </c>
      <c r="BB4" s="597">
        <v>2017</v>
      </c>
      <c r="BC4" s="596" t="s">
        <v>345</v>
      </c>
      <c r="BD4" s="595" t="e">
        <f t="shared" ref="BD4" si="1">BC4+1</f>
        <v>#VALUE!</v>
      </c>
      <c r="BE4" s="595" t="e">
        <f t="shared" ref="BE4" si="2">BD4+1</f>
        <v>#VALUE!</v>
      </c>
    </row>
    <row r="5" spans="1:68">
      <c r="Y5" s="289" t="s">
        <v>241</v>
      </c>
      <c r="Z5" s="11"/>
      <c r="AA5" s="11">
        <v>25369.631179743785</v>
      </c>
      <c r="AB5" s="11">
        <v>24812.049311873638</v>
      </c>
      <c r="AC5" s="11">
        <v>26185.393494214615</v>
      </c>
      <c r="AD5" s="11">
        <v>22920.315617574528</v>
      </c>
      <c r="AE5" s="11">
        <v>26913.595960861527</v>
      </c>
      <c r="AF5" s="11">
        <v>25960.960877404654</v>
      </c>
      <c r="AG5" s="11">
        <v>25366.7427861781</v>
      </c>
      <c r="AH5" s="11">
        <v>25130.212903785377</v>
      </c>
      <c r="AI5" s="11">
        <v>23886.929704559938</v>
      </c>
      <c r="AJ5" s="11">
        <v>24166.938660948254</v>
      </c>
      <c r="AK5" s="11">
        <v>24584.270417756277</v>
      </c>
      <c r="AL5" s="11">
        <v>24365.952159760589</v>
      </c>
      <c r="AM5" s="11">
        <v>24518.644972235525</v>
      </c>
      <c r="AN5" s="11">
        <v>23416.95515244086</v>
      </c>
      <c r="AO5" s="11">
        <v>24710.548771397745</v>
      </c>
      <c r="AP5" s="11">
        <v>24767.30964385068</v>
      </c>
      <c r="AQ5" s="11">
        <v>24474.492832333493</v>
      </c>
      <c r="AR5" s="11">
        <v>25073.669479203039</v>
      </c>
      <c r="AS5" s="11">
        <v>25187.621007363749</v>
      </c>
      <c r="AT5" s="11">
        <v>24753.926998051189</v>
      </c>
      <c r="AU5" s="11">
        <v>25593.92483646093</v>
      </c>
      <c r="AV5" s="11">
        <v>25185.144581404904</v>
      </c>
      <c r="AW5" s="11">
        <v>24594.040489325613</v>
      </c>
      <c r="AX5" s="11">
        <v>24568.671779054697</v>
      </c>
      <c r="AY5" s="11">
        <v>24210.564588396028</v>
      </c>
      <c r="AZ5" s="11">
        <v>23666.892181701776</v>
      </c>
      <c r="BA5" s="11">
        <v>23569.720531908613</v>
      </c>
      <c r="BB5" s="11">
        <v>23298.870889885242</v>
      </c>
      <c r="BC5" s="11">
        <v>23209.222169008168</v>
      </c>
      <c r="BD5" s="11"/>
      <c r="BE5" s="11"/>
      <c r="BI5" s="45"/>
    </row>
    <row r="6" spans="1:68">
      <c r="Y6" s="289" t="s">
        <v>242</v>
      </c>
      <c r="Z6" s="11"/>
      <c r="AA6" s="11">
        <v>12652.368364672257</v>
      </c>
      <c r="AB6" s="11">
        <v>12559.052153617147</v>
      </c>
      <c r="AC6" s="11">
        <v>12524.466393303956</v>
      </c>
      <c r="AD6" s="11">
        <v>12324.224127746507</v>
      </c>
      <c r="AE6" s="11">
        <v>12151.799951367369</v>
      </c>
      <c r="AF6" s="11">
        <v>11877.487537506828</v>
      </c>
      <c r="AG6" s="11">
        <v>11604.408929640487</v>
      </c>
      <c r="AH6" s="11">
        <v>11291.352871807343</v>
      </c>
      <c r="AI6" s="11">
        <v>10916.391064536589</v>
      </c>
      <c r="AJ6" s="11">
        <v>10583.632753590493</v>
      </c>
      <c r="AK6" s="11">
        <v>10275.47415294687</v>
      </c>
      <c r="AL6" s="11">
        <v>9899.6080864016058</v>
      </c>
      <c r="AM6" s="11">
        <v>9546.4785370988429</v>
      </c>
      <c r="AN6" s="11">
        <v>9219.5040588444463</v>
      </c>
      <c r="AO6" s="11">
        <v>8852.8161320570234</v>
      </c>
      <c r="AP6" s="11">
        <v>8515.0618312459519</v>
      </c>
      <c r="AQ6" s="11">
        <v>8129.8626731497652</v>
      </c>
      <c r="AR6" s="11">
        <v>7770.020898548154</v>
      </c>
      <c r="AS6" s="11">
        <v>7410.4682146233845</v>
      </c>
      <c r="AT6" s="11">
        <v>7009.2594941929119</v>
      </c>
      <c r="AU6" s="11">
        <v>6638.6554228078548</v>
      </c>
      <c r="AV6" s="11">
        <v>6363.6885652209712</v>
      </c>
      <c r="AW6" s="11">
        <v>6103.9842057072465</v>
      </c>
      <c r="AX6" s="11">
        <v>5867.1212964477727</v>
      </c>
      <c r="AY6" s="11">
        <v>5629.8272431433079</v>
      </c>
      <c r="AZ6" s="11">
        <v>5401.0501008175306</v>
      </c>
      <c r="BA6" s="11">
        <v>5172.7768693458529</v>
      </c>
      <c r="BB6" s="11">
        <v>4981.5485246683156</v>
      </c>
      <c r="BC6" s="11">
        <v>4830.080117378101</v>
      </c>
      <c r="BD6" s="11"/>
      <c r="BE6" s="11"/>
      <c r="BI6" s="45"/>
    </row>
    <row r="7" spans="1:68">
      <c r="Y7" s="289" t="s">
        <v>243</v>
      </c>
      <c r="Z7" s="11"/>
      <c r="AA7" s="11">
        <v>1290.9568452998367</v>
      </c>
      <c r="AB7" s="11">
        <v>1285.9908864078373</v>
      </c>
      <c r="AC7" s="11">
        <v>1274.80862334173</v>
      </c>
      <c r="AD7" s="11">
        <v>1292.866143142001</v>
      </c>
      <c r="AE7" s="11">
        <v>1287.6385863126025</v>
      </c>
      <c r="AF7" s="11">
        <v>1321.4755096897677</v>
      </c>
      <c r="AG7" s="11">
        <v>1329.5806163987897</v>
      </c>
      <c r="AH7" s="11">
        <v>1252.2447071322667</v>
      </c>
      <c r="AI7" s="11">
        <v>1204.2933677275535</v>
      </c>
      <c r="AJ7" s="11">
        <v>1199.2576074495023</v>
      </c>
      <c r="AK7" s="11">
        <v>1201.1553011810468</v>
      </c>
      <c r="AL7" s="11">
        <v>1152.2509292693362</v>
      </c>
      <c r="AM7" s="11">
        <v>1165.8819083765959</v>
      </c>
      <c r="AN7" s="11">
        <v>1163.7869664507975</v>
      </c>
      <c r="AO7" s="11">
        <v>1278.0892845428316</v>
      </c>
      <c r="AP7" s="11">
        <v>1353.0261168072825</v>
      </c>
      <c r="AQ7" s="11">
        <v>1397.8140431757397</v>
      </c>
      <c r="AR7" s="11">
        <v>1408.7140384490813</v>
      </c>
      <c r="AS7" s="11">
        <v>1353.0945127971354</v>
      </c>
      <c r="AT7" s="11">
        <v>1253.8206786477872</v>
      </c>
      <c r="AU7" s="11">
        <v>1325.7532845993569</v>
      </c>
      <c r="AV7" s="11">
        <v>1031.5074473830591</v>
      </c>
      <c r="AW7" s="11">
        <v>1048.2021873665665</v>
      </c>
      <c r="AX7" s="11">
        <v>989.36173461532258</v>
      </c>
      <c r="AY7" s="11">
        <v>965.11570989599329</v>
      </c>
      <c r="AZ7" s="11">
        <v>926.31457505766684</v>
      </c>
      <c r="BA7" s="11">
        <v>923.83884402886076</v>
      </c>
      <c r="BB7" s="11">
        <v>910.84964940641328</v>
      </c>
      <c r="BC7" s="11">
        <v>875.78402662395138</v>
      </c>
      <c r="BD7" s="11"/>
      <c r="BE7" s="11"/>
      <c r="BI7" s="45"/>
    </row>
    <row r="8" spans="1:68">
      <c r="Y8" s="289" t="s">
        <v>244</v>
      </c>
      <c r="Z8" s="11"/>
      <c r="AA8" s="11">
        <v>4973.1554413475014</v>
      </c>
      <c r="AB8" s="11">
        <v>4469.1383713048381</v>
      </c>
      <c r="AC8" s="11">
        <v>4004.6718473634087</v>
      </c>
      <c r="AD8" s="11">
        <v>3365.418309347679</v>
      </c>
      <c r="AE8" s="11">
        <v>2936.957422793821</v>
      </c>
      <c r="AF8" s="11">
        <v>2647.0529167297291</v>
      </c>
      <c r="AG8" s="11">
        <v>2313.4316835402283</v>
      </c>
      <c r="AH8" s="11">
        <v>2196.1781156648808</v>
      </c>
      <c r="AI8" s="11">
        <v>2007.8789741506102</v>
      </c>
      <c r="AJ8" s="11">
        <v>1953.6058277560687</v>
      </c>
      <c r="AK8" s="11">
        <v>1835.7798583464601</v>
      </c>
      <c r="AL8" s="11">
        <v>1600.273317045584</v>
      </c>
      <c r="AM8" s="11">
        <v>1057.9497834583499</v>
      </c>
      <c r="AN8" s="11">
        <v>1017.627937056025</v>
      </c>
      <c r="AO8" s="11">
        <v>976.59735180134157</v>
      </c>
      <c r="AP8" s="11">
        <v>976.43524050312931</v>
      </c>
      <c r="AQ8" s="11">
        <v>982.40040188222656</v>
      </c>
      <c r="AR8" s="11">
        <v>975.08173609407174</v>
      </c>
      <c r="AS8" s="11">
        <v>946.84963535724853</v>
      </c>
      <c r="AT8" s="11">
        <v>916.43719144558543</v>
      </c>
      <c r="AU8" s="11">
        <v>884.73625262780956</v>
      </c>
      <c r="AV8" s="11">
        <v>867.15507480722863</v>
      </c>
      <c r="AW8" s="11">
        <v>850.54550135013187</v>
      </c>
      <c r="AX8" s="11">
        <v>816.12242803312643</v>
      </c>
      <c r="AY8" s="11">
        <v>805.94355957991684</v>
      </c>
      <c r="AZ8" s="11">
        <v>787.40991011781227</v>
      </c>
      <c r="BA8" s="11">
        <v>794.10878415442733</v>
      </c>
      <c r="BB8" s="11">
        <v>800.2032994848106</v>
      </c>
      <c r="BC8" s="11">
        <v>740.84943378345861</v>
      </c>
      <c r="BD8" s="11"/>
      <c r="BE8" s="11"/>
      <c r="BI8" s="45"/>
    </row>
    <row r="9" spans="1:68" ht="15" thickBot="1">
      <c r="Y9" s="671" t="s">
        <v>267</v>
      </c>
      <c r="Z9" s="12"/>
      <c r="AA9" s="5">
        <v>60.533688957800003</v>
      </c>
      <c r="AB9" s="5">
        <v>58.257360136799996</v>
      </c>
      <c r="AC9" s="5">
        <v>54.891544841200002</v>
      </c>
      <c r="AD9" s="5">
        <v>52.149962422400009</v>
      </c>
      <c r="AE9" s="5">
        <v>55.762489736599996</v>
      </c>
      <c r="AF9" s="5">
        <v>58.432232907199996</v>
      </c>
      <c r="AG9" s="5">
        <v>55.533115812799991</v>
      </c>
      <c r="AH9" s="5">
        <v>55.0172602986</v>
      </c>
      <c r="AI9" s="5">
        <v>52.613575124800008</v>
      </c>
      <c r="AJ9" s="5">
        <v>51.980534407599997</v>
      </c>
      <c r="AK9" s="5">
        <v>54.18914351099999</v>
      </c>
      <c r="AL9" s="5">
        <v>51.790044354200006</v>
      </c>
      <c r="AM9" s="5">
        <v>52.873253192400007</v>
      </c>
      <c r="AN9" s="5">
        <v>50.183866741199999</v>
      </c>
      <c r="AO9" s="5">
        <v>53.674694951199996</v>
      </c>
      <c r="AP9" s="5">
        <v>53.792058405599995</v>
      </c>
      <c r="AQ9" s="5">
        <v>54.584801918800011</v>
      </c>
      <c r="AR9" s="5">
        <v>50.89279293900001</v>
      </c>
      <c r="AS9" s="5">
        <v>49.625457674999993</v>
      </c>
      <c r="AT9" s="5">
        <v>51.258287602200006</v>
      </c>
      <c r="AU9" s="5">
        <v>53.925703079999998</v>
      </c>
      <c r="AV9" s="5">
        <v>53.672004523999995</v>
      </c>
      <c r="AW9" s="5">
        <v>46.139193489999997</v>
      </c>
      <c r="AX9" s="5">
        <v>46.358037320000001</v>
      </c>
      <c r="AY9" s="5">
        <v>42.906234251400001</v>
      </c>
      <c r="AZ9" s="5">
        <v>48.474278537000004</v>
      </c>
      <c r="BA9" s="5">
        <v>43.258913936000006</v>
      </c>
      <c r="BB9" s="5">
        <v>42.686076226084879</v>
      </c>
      <c r="BC9" s="5">
        <v>40.549710374000014</v>
      </c>
      <c r="BD9" s="5"/>
      <c r="BE9" s="5"/>
      <c r="BI9" s="45"/>
      <c r="BN9" s="2"/>
      <c r="BO9" s="2"/>
      <c r="BP9" s="2"/>
    </row>
    <row r="10" spans="1:68" ht="15" thickTop="1">
      <c r="Y10" s="291" t="s">
        <v>245</v>
      </c>
      <c r="Z10" s="13"/>
      <c r="AA10" s="13">
        <f t="shared" ref="AA10:AO10" si="3">SUM(AA5:AA9)</f>
        <v>44346.645520021186</v>
      </c>
      <c r="AB10" s="13">
        <f t="shared" si="3"/>
        <v>43184.488083340264</v>
      </c>
      <c r="AC10" s="13">
        <f t="shared" si="3"/>
        <v>44044.231903064909</v>
      </c>
      <c r="AD10" s="13">
        <f t="shared" si="3"/>
        <v>39954.97416023312</v>
      </c>
      <c r="AE10" s="13">
        <f t="shared" si="3"/>
        <v>43345.754411071917</v>
      </c>
      <c r="AF10" s="13">
        <f t="shared" si="3"/>
        <v>41865.409074238174</v>
      </c>
      <c r="AG10" s="13">
        <f t="shared" si="3"/>
        <v>40669.697131570407</v>
      </c>
      <c r="AH10" s="13">
        <f t="shared" si="3"/>
        <v>39925.00585868847</v>
      </c>
      <c r="AI10" s="13">
        <f t="shared" si="3"/>
        <v>38068.106686099491</v>
      </c>
      <c r="AJ10" s="13">
        <f t="shared" si="3"/>
        <v>37955.415384151915</v>
      </c>
      <c r="AK10" s="13">
        <f t="shared" si="3"/>
        <v>37950.868873741652</v>
      </c>
      <c r="AL10" s="13">
        <f t="shared" si="3"/>
        <v>37069.874536831318</v>
      </c>
      <c r="AM10" s="13">
        <f t="shared" si="3"/>
        <v>36341.828454361726</v>
      </c>
      <c r="AN10" s="13">
        <f t="shared" si="3"/>
        <v>34868.057981533326</v>
      </c>
      <c r="AO10" s="13">
        <f t="shared" si="3"/>
        <v>35871.726234750146</v>
      </c>
      <c r="AP10" s="13">
        <f t="shared" ref="AP10:AY10" si="4">SUM(AP5:AP9)</f>
        <v>35665.624890812644</v>
      </c>
      <c r="AQ10" s="13">
        <f t="shared" si="4"/>
        <v>35039.154752460017</v>
      </c>
      <c r="AR10" s="13">
        <f t="shared" si="4"/>
        <v>35278.378945233337</v>
      </c>
      <c r="AS10" s="13">
        <f t="shared" si="4"/>
        <v>34947.658827816515</v>
      </c>
      <c r="AT10" s="13">
        <f t="shared" si="4"/>
        <v>33984.702649939674</v>
      </c>
      <c r="AU10" s="13">
        <f t="shared" si="4"/>
        <v>34496.995499575947</v>
      </c>
      <c r="AV10" s="13">
        <f t="shared" si="4"/>
        <v>33501.167673340162</v>
      </c>
      <c r="AW10" s="13">
        <f t="shared" si="4"/>
        <v>32642.911577239553</v>
      </c>
      <c r="AX10" s="13">
        <f t="shared" si="4"/>
        <v>32287.635275470919</v>
      </c>
      <c r="AY10" s="13">
        <f t="shared" si="4"/>
        <v>31654.357335266643</v>
      </c>
      <c r="AZ10" s="13">
        <f>SUM(AZ5:AZ9)</f>
        <v>30830.141046231784</v>
      </c>
      <c r="BA10" s="13">
        <f>SUM(BA5:BA9)</f>
        <v>30503.703943373755</v>
      </c>
      <c r="BB10" s="13">
        <f t="shared" ref="BB10" si="5">SUM(BB5:BB9)</f>
        <v>30034.158439670868</v>
      </c>
      <c r="BC10" s="13">
        <f t="shared" ref="BC10" si="6">SUM(BC5:BC9)</f>
        <v>29696.485457167681</v>
      </c>
      <c r="BD10" s="13"/>
      <c r="BE10" s="13"/>
      <c r="BN10" s="39"/>
      <c r="BO10" s="43"/>
      <c r="BP10" s="43"/>
    </row>
    <row r="11" spans="1:68">
      <c r="BN11" s="39"/>
      <c r="BO11" s="43"/>
      <c r="BP11" s="43"/>
    </row>
    <row r="12" spans="1:68">
      <c r="Y12" s="9" t="s">
        <v>246</v>
      </c>
      <c r="BN12" s="39"/>
      <c r="BO12" s="43"/>
      <c r="BP12" s="43"/>
    </row>
    <row r="13" spans="1:68">
      <c r="Y13" s="10"/>
      <c r="Z13" s="74"/>
      <c r="AA13" s="10">
        <v>1990</v>
      </c>
      <c r="AB13" s="10">
        <f t="shared" ref="AB13:AP13" si="7">AA13+1</f>
        <v>1991</v>
      </c>
      <c r="AC13" s="10">
        <f t="shared" si="7"/>
        <v>1992</v>
      </c>
      <c r="AD13" s="10">
        <f t="shared" si="7"/>
        <v>1993</v>
      </c>
      <c r="AE13" s="10">
        <f t="shared" si="7"/>
        <v>1994</v>
      </c>
      <c r="AF13" s="10">
        <f t="shared" si="7"/>
        <v>1995</v>
      </c>
      <c r="AG13" s="10">
        <f t="shared" si="7"/>
        <v>1996</v>
      </c>
      <c r="AH13" s="10">
        <f t="shared" si="7"/>
        <v>1997</v>
      </c>
      <c r="AI13" s="10">
        <f t="shared" si="7"/>
        <v>1998</v>
      </c>
      <c r="AJ13" s="10">
        <f t="shared" si="7"/>
        <v>1999</v>
      </c>
      <c r="AK13" s="10">
        <f t="shared" si="7"/>
        <v>2000</v>
      </c>
      <c r="AL13" s="10">
        <f t="shared" si="7"/>
        <v>2001</v>
      </c>
      <c r="AM13" s="10">
        <f t="shared" si="7"/>
        <v>2002</v>
      </c>
      <c r="AN13" s="10">
        <f t="shared" si="7"/>
        <v>2003</v>
      </c>
      <c r="AO13" s="10">
        <f t="shared" si="7"/>
        <v>2004</v>
      </c>
      <c r="AP13" s="10">
        <f t="shared" si="7"/>
        <v>2005</v>
      </c>
      <c r="AQ13" s="10">
        <f t="shared" ref="AQ13:AZ13" si="8">AP13+1</f>
        <v>2006</v>
      </c>
      <c r="AR13" s="10">
        <f t="shared" si="8"/>
        <v>2007</v>
      </c>
      <c r="AS13" s="10">
        <f t="shared" si="8"/>
        <v>2008</v>
      </c>
      <c r="AT13" s="10">
        <f t="shared" si="8"/>
        <v>2009</v>
      </c>
      <c r="AU13" s="10">
        <f t="shared" si="8"/>
        <v>2010</v>
      </c>
      <c r="AV13" s="10">
        <f t="shared" si="8"/>
        <v>2011</v>
      </c>
      <c r="AW13" s="10">
        <f t="shared" si="8"/>
        <v>2012</v>
      </c>
      <c r="AX13" s="10">
        <f t="shared" si="8"/>
        <v>2013</v>
      </c>
      <c r="AY13" s="10">
        <f t="shared" si="8"/>
        <v>2014</v>
      </c>
      <c r="AZ13" s="10">
        <f t="shared" si="8"/>
        <v>2015</v>
      </c>
      <c r="BA13" s="10">
        <f>AZ13+1</f>
        <v>2016</v>
      </c>
      <c r="BB13" s="10">
        <f t="shared" ref="BB13" si="9">BA13+1</f>
        <v>2017</v>
      </c>
      <c r="BC13" s="10">
        <f t="shared" ref="BC13" si="10">BB13+1</f>
        <v>2018</v>
      </c>
      <c r="BD13" s="10">
        <f t="shared" ref="BD13" si="11">BC13+1</f>
        <v>2019</v>
      </c>
      <c r="BE13" s="10">
        <f>BD13+1</f>
        <v>2020</v>
      </c>
      <c r="BN13" s="39"/>
      <c r="BO13" s="43"/>
      <c r="BP13" s="43"/>
    </row>
    <row r="14" spans="1:68">
      <c r="Y14" s="289" t="s">
        <v>241</v>
      </c>
      <c r="Z14" s="68"/>
      <c r="AA14" s="6">
        <f t="shared" ref="AA14:AO14" si="12">AA5/AA$10</f>
        <v>0.5720755399253401</v>
      </c>
      <c r="AB14" s="6">
        <f t="shared" si="12"/>
        <v>0.57455930157119639</v>
      </c>
      <c r="AC14" s="6">
        <f t="shared" si="12"/>
        <v>0.59452492103494825</v>
      </c>
      <c r="AD14" s="6">
        <f t="shared" si="12"/>
        <v>0.57365362134026709</v>
      </c>
      <c r="AE14" s="6">
        <f t="shared" si="12"/>
        <v>0.62090500734223963</v>
      </c>
      <c r="AF14" s="6">
        <f t="shared" si="12"/>
        <v>0.62010527190524212</v>
      </c>
      <c r="AG14" s="6">
        <f t="shared" si="12"/>
        <v>0.62372588377322391</v>
      </c>
      <c r="AH14" s="6">
        <f t="shared" si="12"/>
        <v>0.62943542181889367</v>
      </c>
      <c r="AI14" s="6">
        <f t="shared" si="12"/>
        <v>0.62747879482228652</v>
      </c>
      <c r="AJ14" s="6">
        <f t="shared" si="12"/>
        <v>0.63671911942871351</v>
      </c>
      <c r="AK14" s="6">
        <f t="shared" si="12"/>
        <v>0.64779203078447112</v>
      </c>
      <c r="AL14" s="6">
        <f t="shared" si="12"/>
        <v>0.65729793974758233</v>
      </c>
      <c r="AM14" s="6">
        <f t="shared" si="12"/>
        <v>0.67466734655429283</v>
      </c>
      <c r="AN14" s="6">
        <f t="shared" si="12"/>
        <v>0.67158759357469378</v>
      </c>
      <c r="AO14" s="6">
        <f t="shared" si="12"/>
        <v>0.68885864621312276</v>
      </c>
      <c r="AP14" s="6">
        <f t="shared" ref="AP14:AQ18" si="13">AP5/AP$10</f>
        <v>0.69443083416241125</v>
      </c>
      <c r="AQ14" s="6">
        <f t="shared" si="13"/>
        <v>0.69848981818304834</v>
      </c>
      <c r="AR14" s="6">
        <f t="shared" ref="AR14:AS18" si="14">AR5/AR$10</f>
        <v>0.71073757436892904</v>
      </c>
      <c r="AS14" s="6">
        <f t="shared" si="14"/>
        <v>0.7207241300901025</v>
      </c>
      <c r="AT14" s="6">
        <f t="shared" ref="AT14:AU18" si="15">AT5/AT$10</f>
        <v>0.72838439262010524</v>
      </c>
      <c r="AU14" s="6">
        <f t="shared" si="15"/>
        <v>0.74191750515709531</v>
      </c>
      <c r="AV14" s="6">
        <f t="shared" ref="AV14:AY18" si="16">AV5/AV$10</f>
        <v>0.75176915703290392</v>
      </c>
      <c r="AW14" s="6">
        <f t="shared" si="16"/>
        <v>0.7534266798208632</v>
      </c>
      <c r="AX14" s="6">
        <f t="shared" si="16"/>
        <v>0.76093128435824609</v>
      </c>
      <c r="AY14" s="6">
        <f t="shared" si="16"/>
        <v>0.76484145079839094</v>
      </c>
      <c r="AZ14" s="6">
        <f t="shared" ref="AZ14:BC18" si="17">AZ5/AZ$10</f>
        <v>0.76765435961553807</v>
      </c>
      <c r="BA14" s="6">
        <f t="shared" si="17"/>
        <v>0.77268388703426971</v>
      </c>
      <c r="BB14" s="6">
        <f t="shared" si="17"/>
        <v>0.7757457541780407</v>
      </c>
      <c r="BC14" s="6">
        <f t="shared" si="17"/>
        <v>0.78154777616643123</v>
      </c>
      <c r="BD14" s="6" t="e">
        <f t="shared" ref="BD14:BE14" si="18">BD5/BD$10</f>
        <v>#DIV/0!</v>
      </c>
      <c r="BE14" s="6" t="e">
        <f t="shared" si="18"/>
        <v>#DIV/0!</v>
      </c>
      <c r="BN14" s="39"/>
      <c r="BO14" s="43"/>
      <c r="BP14" s="43"/>
    </row>
    <row r="15" spans="1:68">
      <c r="Y15" s="289" t="s">
        <v>242</v>
      </c>
      <c r="Z15" s="68"/>
      <c r="AA15" s="6">
        <f t="shared" ref="AA15:AO15" si="19">AA6/AA$10</f>
        <v>0.28530609736784013</v>
      </c>
      <c r="AB15" s="6">
        <f t="shared" si="19"/>
        <v>0.29082322637192926</v>
      </c>
      <c r="AC15" s="6">
        <f t="shared" si="19"/>
        <v>0.28436110364845335</v>
      </c>
      <c r="AD15" s="6">
        <f t="shared" si="19"/>
        <v>0.30845281186573043</v>
      </c>
      <c r="AE15" s="6">
        <f t="shared" si="19"/>
        <v>0.28034579433374457</v>
      </c>
      <c r="AF15" s="6">
        <f t="shared" si="19"/>
        <v>0.28370647272178751</v>
      </c>
      <c r="AG15" s="6">
        <f t="shared" si="19"/>
        <v>0.28533305502863965</v>
      </c>
      <c r="AH15" s="6">
        <f t="shared" si="19"/>
        <v>0.2828140567285633</v>
      </c>
      <c r="AI15" s="6">
        <f t="shared" si="19"/>
        <v>0.28675949541043744</v>
      </c>
      <c r="AJ15" s="6">
        <f t="shared" si="19"/>
        <v>0.27884381310208589</v>
      </c>
      <c r="AK15" s="6">
        <f t="shared" si="19"/>
        <v>0.27075728324250592</v>
      </c>
      <c r="AL15" s="6">
        <f t="shared" si="19"/>
        <v>0.26705264612011853</v>
      </c>
      <c r="AM15" s="6">
        <f t="shared" si="19"/>
        <v>0.26268569698102462</v>
      </c>
      <c r="AN15" s="6">
        <f t="shared" si="19"/>
        <v>0.26441117150049598</v>
      </c>
      <c r="AO15" s="6">
        <f t="shared" si="19"/>
        <v>0.24679091477568768</v>
      </c>
      <c r="AP15" s="6">
        <f t="shared" si="13"/>
        <v>0.23874702482612062</v>
      </c>
      <c r="AQ15" s="6">
        <f t="shared" si="13"/>
        <v>0.23202222572389497</v>
      </c>
      <c r="AR15" s="6">
        <f t="shared" si="14"/>
        <v>0.22024880765101046</v>
      </c>
      <c r="AS15" s="6">
        <f t="shared" si="14"/>
        <v>0.21204476818129625</v>
      </c>
      <c r="AT15" s="6">
        <f t="shared" si="15"/>
        <v>0.20624748629970296</v>
      </c>
      <c r="AU15" s="6">
        <f t="shared" si="15"/>
        <v>0.1924415540156087</v>
      </c>
      <c r="AV15" s="6">
        <f t="shared" si="16"/>
        <v>0.18995423166354647</v>
      </c>
      <c r="AW15" s="6">
        <f t="shared" si="16"/>
        <v>0.18699263977307964</v>
      </c>
      <c r="AX15" s="6">
        <f t="shared" si="16"/>
        <v>0.18171418397138098</v>
      </c>
      <c r="AY15" s="6">
        <f t="shared" si="16"/>
        <v>0.1778531525222603</v>
      </c>
      <c r="AZ15" s="6">
        <f t="shared" si="17"/>
        <v>0.17518733024017982</v>
      </c>
      <c r="BA15" s="6">
        <f t="shared" si="17"/>
        <v>0.16957864785694401</v>
      </c>
      <c r="BB15" s="6">
        <f t="shared" si="17"/>
        <v>0.16586276371534339</v>
      </c>
      <c r="BC15" s="6">
        <f t="shared" si="17"/>
        <v>0.16264820712015571</v>
      </c>
      <c r="BD15" s="6" t="e">
        <f t="shared" ref="BD15:BE15" si="20">BD6/BD$10</f>
        <v>#DIV/0!</v>
      </c>
      <c r="BE15" s="6" t="e">
        <f t="shared" si="20"/>
        <v>#DIV/0!</v>
      </c>
      <c r="BN15" s="40"/>
      <c r="BO15" s="40"/>
      <c r="BP15" s="40"/>
    </row>
    <row r="16" spans="1:68">
      <c r="Y16" s="289" t="s">
        <v>243</v>
      </c>
      <c r="Z16" s="68"/>
      <c r="AA16" s="6">
        <f t="shared" ref="AA16:AO16" si="21">AA7/AA$10</f>
        <v>2.9110586159600466E-2</v>
      </c>
      <c r="AB16" s="6">
        <f t="shared" si="21"/>
        <v>2.9779000365271147E-2</v>
      </c>
      <c r="AC16" s="6">
        <f t="shared" si="21"/>
        <v>2.8943826881744756E-2</v>
      </c>
      <c r="AD16" s="6">
        <f t="shared" si="21"/>
        <v>3.2358077318662887E-2</v>
      </c>
      <c r="AE16" s="6">
        <f t="shared" si="21"/>
        <v>2.9706221608261998E-2</v>
      </c>
      <c r="AF16" s="6">
        <f t="shared" si="21"/>
        <v>3.156485363242123E-2</v>
      </c>
      <c r="AG16" s="6">
        <f t="shared" si="21"/>
        <v>3.2692169112975386E-2</v>
      </c>
      <c r="AH16" s="6">
        <f t="shared" si="21"/>
        <v>3.1364922313712164E-2</v>
      </c>
      <c r="AI16" s="6">
        <f t="shared" si="21"/>
        <v>3.163523149858407E-2</v>
      </c>
      <c r="AJ16" s="6">
        <f t="shared" si="21"/>
        <v>3.1596482222935859E-2</v>
      </c>
      <c r="AK16" s="6">
        <f t="shared" si="21"/>
        <v>3.1650271438505344E-2</v>
      </c>
      <c r="AL16" s="6">
        <f t="shared" si="21"/>
        <v>3.1083216322313159E-2</v>
      </c>
      <c r="AM16" s="6">
        <f t="shared" si="21"/>
        <v>3.2080992012845942E-2</v>
      </c>
      <c r="AN16" s="6">
        <f t="shared" si="21"/>
        <v>3.337687940828702E-2</v>
      </c>
      <c r="AO16" s="6">
        <f t="shared" si="21"/>
        <v>3.5629433503668512E-2</v>
      </c>
      <c r="AP16" s="6">
        <f t="shared" si="13"/>
        <v>3.793641975850584E-2</v>
      </c>
      <c r="AQ16" s="6">
        <f t="shared" si="13"/>
        <v>3.9892915598302277E-2</v>
      </c>
      <c r="AR16" s="6">
        <f t="shared" si="14"/>
        <v>3.9931371014410535E-2</v>
      </c>
      <c r="AS16" s="6">
        <f t="shared" si="14"/>
        <v>3.8717744140278225E-2</v>
      </c>
      <c r="AT16" s="6">
        <f t="shared" si="15"/>
        <v>3.6893678063415772E-2</v>
      </c>
      <c r="AU16" s="6">
        <f t="shared" si="15"/>
        <v>3.8430978275069021E-2</v>
      </c>
      <c r="AV16" s="6">
        <f t="shared" si="16"/>
        <v>3.0790193865508776E-2</v>
      </c>
      <c r="AW16" s="6">
        <f t="shared" si="16"/>
        <v>3.2111173198699321E-2</v>
      </c>
      <c r="AX16" s="6">
        <f t="shared" si="16"/>
        <v>3.0642124335656929E-2</v>
      </c>
      <c r="AY16" s="6">
        <f t="shared" si="16"/>
        <v>3.0489189834877549E-2</v>
      </c>
      <c r="AZ16" s="6">
        <f t="shared" si="17"/>
        <v>3.004574561201645E-2</v>
      </c>
      <c r="BA16" s="6">
        <f t="shared" si="17"/>
        <v>3.0286120195234325E-2</v>
      </c>
      <c r="BB16" s="6">
        <f t="shared" si="17"/>
        <v>3.0327124072279981E-2</v>
      </c>
      <c r="BC16" s="6">
        <f t="shared" si="17"/>
        <v>2.9491167494790804E-2</v>
      </c>
      <c r="BD16" s="6" t="e">
        <f t="shared" ref="BD16:BE16" si="22">BD7/BD$10</f>
        <v>#DIV/0!</v>
      </c>
      <c r="BE16" s="6" t="e">
        <f t="shared" si="22"/>
        <v>#DIV/0!</v>
      </c>
    </row>
    <row r="17" spans="19:57">
      <c r="S17" s="100"/>
      <c r="Y17" s="292" t="s">
        <v>247</v>
      </c>
      <c r="Z17" s="68"/>
      <c r="AA17" s="6">
        <f t="shared" ref="AA17:AO17" si="23">AA8/AA$10</f>
        <v>0.11214276487050796</v>
      </c>
      <c r="AB17" s="6">
        <f t="shared" si="23"/>
        <v>0.10348943728775946</v>
      </c>
      <c r="AC17" s="6">
        <f t="shared" si="23"/>
        <v>9.0923866175646378E-2</v>
      </c>
      <c r="AD17" s="6">
        <f t="shared" si="23"/>
        <v>8.4230271201057472E-2</v>
      </c>
      <c r="AE17" s="6">
        <f t="shared" si="23"/>
        <v>6.7756518780155928E-2</v>
      </c>
      <c r="AF17" s="6">
        <f t="shared" si="23"/>
        <v>6.3227685463094874E-2</v>
      </c>
      <c r="AG17" s="6">
        <f t="shared" si="23"/>
        <v>5.6883425417603994E-2</v>
      </c>
      <c r="AH17" s="6">
        <f t="shared" si="23"/>
        <v>5.5007584054917527E-2</v>
      </c>
      <c r="AI17" s="6">
        <f t="shared" si="23"/>
        <v>5.2744387597394859E-2</v>
      </c>
      <c r="AJ17" s="6">
        <f t="shared" si="23"/>
        <v>5.1471069621643148E-2</v>
      </c>
      <c r="AK17" s="6">
        <f t="shared" si="23"/>
        <v>4.8372538306142521E-2</v>
      </c>
      <c r="AL17" s="6">
        <f t="shared" si="23"/>
        <v>4.3169105292104749E-2</v>
      </c>
      <c r="AM17" s="6">
        <f t="shared" si="23"/>
        <v>2.9111077467853033E-2</v>
      </c>
      <c r="AN17" s="6">
        <f t="shared" si="23"/>
        <v>2.9185105106655979E-2</v>
      </c>
      <c r="AO17" s="6">
        <f t="shared" si="23"/>
        <v>2.7224710219138519E-2</v>
      </c>
      <c r="AP17" s="6">
        <f t="shared" si="13"/>
        <v>2.7377488646067604E-2</v>
      </c>
      <c r="AQ17" s="6">
        <f t="shared" si="13"/>
        <v>2.8037217473496689E-2</v>
      </c>
      <c r="AR17" s="6">
        <f t="shared" si="14"/>
        <v>2.7639641198021106E-2</v>
      </c>
      <c r="AS17" s="6">
        <f t="shared" si="14"/>
        <v>2.7093363822231365E-2</v>
      </c>
      <c r="AT17" s="6">
        <f t="shared" si="15"/>
        <v>2.6966167716262545E-2</v>
      </c>
      <c r="AU17" s="6">
        <f t="shared" si="15"/>
        <v>2.5646762560486903E-2</v>
      </c>
      <c r="AV17" s="6">
        <f t="shared" si="16"/>
        <v>2.5884323891710213E-2</v>
      </c>
      <c r="AW17" s="6">
        <f t="shared" si="16"/>
        <v>2.6056055059230053E-2</v>
      </c>
      <c r="AX17" s="6">
        <f t="shared" si="16"/>
        <v>2.52766243507817E-2</v>
      </c>
      <c r="AY17" s="6">
        <f t="shared" si="16"/>
        <v>2.5460746242413894E-2</v>
      </c>
      <c r="AZ17" s="6">
        <f t="shared" si="17"/>
        <v>2.5540262982807649E-2</v>
      </c>
      <c r="BA17" s="6">
        <f t="shared" si="17"/>
        <v>2.6033192088035905E-2</v>
      </c>
      <c r="BB17" s="6">
        <f t="shared" si="17"/>
        <v>2.6643107083961289E-2</v>
      </c>
      <c r="BC17" s="6">
        <f t="shared" si="17"/>
        <v>2.4947377522232812E-2</v>
      </c>
      <c r="BD17" s="6" t="e">
        <f t="shared" ref="BD17:BE17" si="24">BD8/BD$10</f>
        <v>#DIV/0!</v>
      </c>
      <c r="BE17" s="6" t="e">
        <f t="shared" si="24"/>
        <v>#DIV/0!</v>
      </c>
    </row>
    <row r="18" spans="19:57" ht="15" thickBot="1">
      <c r="Y18" s="671" t="s">
        <v>267</v>
      </c>
      <c r="Z18" s="69"/>
      <c r="AA18" s="640">
        <f t="shared" ref="AA18:AO18" si="25">AA9/AA$10</f>
        <v>1.3650116767111697E-3</v>
      </c>
      <c r="AB18" s="640">
        <f t="shared" si="25"/>
        <v>1.3490344038436003E-3</v>
      </c>
      <c r="AC18" s="640">
        <f t="shared" si="25"/>
        <v>1.2462822592072553E-3</v>
      </c>
      <c r="AD18" s="640">
        <f t="shared" si="25"/>
        <v>1.3052182742819658E-3</v>
      </c>
      <c r="AE18" s="640">
        <f t="shared" si="25"/>
        <v>1.2864579355978734E-3</v>
      </c>
      <c r="AF18" s="640">
        <f t="shared" si="25"/>
        <v>1.3957162774543674E-3</v>
      </c>
      <c r="AG18" s="640">
        <f t="shared" si="25"/>
        <v>1.3654666675570507E-3</v>
      </c>
      <c r="AH18" s="640">
        <f t="shared" si="25"/>
        <v>1.3780150839133103E-3</v>
      </c>
      <c r="AI18" s="640">
        <f t="shared" si="25"/>
        <v>1.3820906712970775E-3</v>
      </c>
      <c r="AJ18" s="640">
        <f t="shared" si="25"/>
        <v>1.3695156246216237E-3</v>
      </c>
      <c r="AK18" s="640">
        <f t="shared" si="25"/>
        <v>1.4278762283751996E-3</v>
      </c>
      <c r="AL18" s="640">
        <f t="shared" si="25"/>
        <v>1.3970925178811502E-3</v>
      </c>
      <c r="AM18" s="640">
        <f t="shared" si="25"/>
        <v>1.454886983983168E-3</v>
      </c>
      <c r="AN18" s="640">
        <f t="shared" si="25"/>
        <v>1.4392504098673395E-3</v>
      </c>
      <c r="AO18" s="640">
        <f t="shared" si="25"/>
        <v>1.4962952883824006E-3</v>
      </c>
      <c r="AP18" s="640">
        <f t="shared" si="13"/>
        <v>1.5082326068947319E-3</v>
      </c>
      <c r="AQ18" s="640">
        <f t="shared" si="13"/>
        <v>1.5578230212578898E-3</v>
      </c>
      <c r="AR18" s="640">
        <f t="shared" si="14"/>
        <v>1.4426057676291395E-3</v>
      </c>
      <c r="AS18" s="640">
        <f t="shared" si="14"/>
        <v>1.4199937660917279E-3</v>
      </c>
      <c r="AT18" s="640">
        <f t="shared" si="15"/>
        <v>1.5082753005135089E-3</v>
      </c>
      <c r="AU18" s="640">
        <f>AU9/AU$10</f>
        <v>1.5631999917402337E-3</v>
      </c>
      <c r="AV18" s="640">
        <f t="shared" si="16"/>
        <v>1.6020935463306716E-3</v>
      </c>
      <c r="AW18" s="640">
        <f t="shared" si="16"/>
        <v>1.4134521481279506E-3</v>
      </c>
      <c r="AX18" s="640">
        <f t="shared" si="16"/>
        <v>1.435782983934362E-3</v>
      </c>
      <c r="AY18" s="640">
        <f t="shared" si="16"/>
        <v>1.3554606020573811E-3</v>
      </c>
      <c r="AZ18" s="640">
        <f t="shared" si="17"/>
        <v>1.5723015494580352E-3</v>
      </c>
      <c r="BA18" s="640">
        <f t="shared" si="17"/>
        <v>1.4181528255160316E-3</v>
      </c>
      <c r="BB18" s="640">
        <f t="shared" si="17"/>
        <v>1.4212509503746449E-3</v>
      </c>
      <c r="BC18" s="640">
        <f t="shared" si="17"/>
        <v>1.3654716963893364E-3</v>
      </c>
      <c r="BD18" s="640" t="e">
        <f t="shared" ref="BD18:BE18" si="26">BD9/BD$10</f>
        <v>#DIV/0!</v>
      </c>
      <c r="BE18" s="640" t="e">
        <f t="shared" si="26"/>
        <v>#DIV/0!</v>
      </c>
    </row>
    <row r="19" spans="19:57" ht="15" thickTop="1">
      <c r="Y19" s="291" t="s">
        <v>245</v>
      </c>
      <c r="Z19" s="70"/>
      <c r="AA19" s="70">
        <f>SUM(AA14:AA18)</f>
        <v>0.99999999999999989</v>
      </c>
      <c r="AB19" s="70">
        <f t="shared" ref="AB19:AZ19" si="27">SUM(AB14:AB18)</f>
        <v>0.99999999999999989</v>
      </c>
      <c r="AC19" s="70">
        <f t="shared" si="27"/>
        <v>1</v>
      </c>
      <c r="AD19" s="70">
        <f t="shared" si="27"/>
        <v>0.99999999999999989</v>
      </c>
      <c r="AE19" s="70">
        <f t="shared" si="27"/>
        <v>0.99999999999999989</v>
      </c>
      <c r="AF19" s="70">
        <f t="shared" si="27"/>
        <v>1</v>
      </c>
      <c r="AG19" s="70">
        <f t="shared" si="27"/>
        <v>1</v>
      </c>
      <c r="AH19" s="70">
        <f t="shared" si="27"/>
        <v>1</v>
      </c>
      <c r="AI19" s="70">
        <f t="shared" si="27"/>
        <v>1</v>
      </c>
      <c r="AJ19" s="70">
        <f t="shared" si="27"/>
        <v>1.0000000000000002</v>
      </c>
      <c r="AK19" s="70">
        <f>SUM(AK14:AK18)</f>
        <v>1</v>
      </c>
      <c r="AL19" s="70">
        <f t="shared" si="27"/>
        <v>0.99999999999999978</v>
      </c>
      <c r="AM19" s="70">
        <f t="shared" si="27"/>
        <v>0.99999999999999967</v>
      </c>
      <c r="AN19" s="70">
        <f t="shared" si="27"/>
        <v>1</v>
      </c>
      <c r="AO19" s="70">
        <f t="shared" si="27"/>
        <v>0.99999999999999989</v>
      </c>
      <c r="AP19" s="70">
        <f t="shared" si="27"/>
        <v>1</v>
      </c>
      <c r="AQ19" s="70">
        <f t="shared" si="27"/>
        <v>1.0000000000000002</v>
      </c>
      <c r="AR19" s="70">
        <f t="shared" si="27"/>
        <v>1.0000000000000004</v>
      </c>
      <c r="AS19" s="70">
        <f t="shared" si="27"/>
        <v>1</v>
      </c>
      <c r="AT19" s="70">
        <f t="shared" si="27"/>
        <v>1.0000000000000002</v>
      </c>
      <c r="AU19" s="70">
        <f t="shared" si="27"/>
        <v>1.0000000000000002</v>
      </c>
      <c r="AV19" s="70">
        <f t="shared" si="27"/>
        <v>1</v>
      </c>
      <c r="AW19" s="70">
        <f t="shared" si="27"/>
        <v>1.0000000000000002</v>
      </c>
      <c r="AX19" s="70">
        <f t="shared" si="27"/>
        <v>1</v>
      </c>
      <c r="AY19" s="70">
        <f t="shared" si="27"/>
        <v>1.0000000000000002</v>
      </c>
      <c r="AZ19" s="70">
        <f t="shared" si="27"/>
        <v>1</v>
      </c>
      <c r="BA19" s="70">
        <f>SUM(BA14:BA18)</f>
        <v>1</v>
      </c>
      <c r="BB19" s="70">
        <f t="shared" ref="BB19:BC19" si="28">SUM(BB14:BB18)</f>
        <v>1</v>
      </c>
      <c r="BC19" s="70">
        <f t="shared" si="28"/>
        <v>1</v>
      </c>
      <c r="BD19" s="70" t="e">
        <f t="shared" ref="BD19:BE19" si="29">SUM(BD14:BD18)</f>
        <v>#DIV/0!</v>
      </c>
      <c r="BE19" s="70" t="e">
        <f t="shared" si="29"/>
        <v>#DIV/0!</v>
      </c>
    </row>
    <row r="21" spans="19:57">
      <c r="Y21" s="9" t="s">
        <v>224</v>
      </c>
    </row>
    <row r="22" spans="19:57">
      <c r="Y22" s="10"/>
      <c r="Z22" s="74"/>
      <c r="AA22" s="10">
        <v>1990</v>
      </c>
      <c r="AB22" s="10">
        <f t="shared" ref="AB22:AP22" si="30">AA22+1</f>
        <v>1991</v>
      </c>
      <c r="AC22" s="10">
        <f t="shared" si="30"/>
        <v>1992</v>
      </c>
      <c r="AD22" s="10">
        <f t="shared" si="30"/>
        <v>1993</v>
      </c>
      <c r="AE22" s="10">
        <f t="shared" si="30"/>
        <v>1994</v>
      </c>
      <c r="AF22" s="10">
        <f t="shared" si="30"/>
        <v>1995</v>
      </c>
      <c r="AG22" s="10">
        <f t="shared" si="30"/>
        <v>1996</v>
      </c>
      <c r="AH22" s="10">
        <f t="shared" si="30"/>
        <v>1997</v>
      </c>
      <c r="AI22" s="10">
        <f t="shared" si="30"/>
        <v>1998</v>
      </c>
      <c r="AJ22" s="10">
        <f t="shared" si="30"/>
        <v>1999</v>
      </c>
      <c r="AK22" s="10">
        <f t="shared" si="30"/>
        <v>2000</v>
      </c>
      <c r="AL22" s="10">
        <f t="shared" si="30"/>
        <v>2001</v>
      </c>
      <c r="AM22" s="10">
        <f t="shared" si="30"/>
        <v>2002</v>
      </c>
      <c r="AN22" s="10">
        <f t="shared" si="30"/>
        <v>2003</v>
      </c>
      <c r="AO22" s="10">
        <f t="shared" si="30"/>
        <v>2004</v>
      </c>
      <c r="AP22" s="10">
        <f t="shared" si="30"/>
        <v>2005</v>
      </c>
      <c r="AQ22" s="10">
        <f t="shared" ref="AQ22:AZ22" si="31">AP22+1</f>
        <v>2006</v>
      </c>
      <c r="AR22" s="10">
        <f t="shared" si="31"/>
        <v>2007</v>
      </c>
      <c r="AS22" s="10">
        <f t="shared" si="31"/>
        <v>2008</v>
      </c>
      <c r="AT22" s="10">
        <f t="shared" si="31"/>
        <v>2009</v>
      </c>
      <c r="AU22" s="10">
        <f t="shared" si="31"/>
        <v>2010</v>
      </c>
      <c r="AV22" s="10">
        <f t="shared" si="31"/>
        <v>2011</v>
      </c>
      <c r="AW22" s="10">
        <f t="shared" si="31"/>
        <v>2012</v>
      </c>
      <c r="AX22" s="10">
        <f t="shared" si="31"/>
        <v>2013</v>
      </c>
      <c r="AY22" s="10">
        <f t="shared" si="31"/>
        <v>2014</v>
      </c>
      <c r="AZ22" s="10">
        <f t="shared" si="31"/>
        <v>2015</v>
      </c>
      <c r="BA22" s="10">
        <f>AZ22+1</f>
        <v>2016</v>
      </c>
      <c r="BB22" s="10">
        <f t="shared" ref="BB22" si="32">BA22+1</f>
        <v>2017</v>
      </c>
      <c r="BC22" s="10">
        <f t="shared" ref="BC22" si="33">BB22+1</f>
        <v>2018</v>
      </c>
      <c r="BD22" s="10">
        <f t="shared" ref="BD22" si="34">BC22+1</f>
        <v>2019</v>
      </c>
      <c r="BE22" s="10">
        <f>BD22+1</f>
        <v>2020</v>
      </c>
    </row>
    <row r="23" spans="19:57">
      <c r="Y23" s="289" t="s">
        <v>241</v>
      </c>
      <c r="Z23" s="29"/>
      <c r="AA23" s="853"/>
      <c r="AB23" s="15">
        <f t="shared" ref="AB23:AF28" si="35">AB5/$AA5-1</f>
        <v>-2.1978319823401482E-2</v>
      </c>
      <c r="AC23" s="15">
        <f t="shared" si="35"/>
        <v>3.2155071892498333E-2</v>
      </c>
      <c r="AD23" s="641">
        <f t="shared" si="35"/>
        <v>-9.6545178162656842E-2</v>
      </c>
      <c r="AE23" s="15">
        <f t="shared" si="35"/>
        <v>6.0858779151291342E-2</v>
      </c>
      <c r="AF23" s="15">
        <f t="shared" si="35"/>
        <v>2.3308565011107119E-2</v>
      </c>
      <c r="AG23" s="636">
        <f t="shared" ref="AG23:BA23" si="36">AG5/$AA5-1</f>
        <v>-1.138524066518487E-4</v>
      </c>
      <c r="AH23" s="636">
        <f t="shared" si="36"/>
        <v>-9.4371997078762648E-3</v>
      </c>
      <c r="AI23" s="15">
        <f t="shared" si="36"/>
        <v>-5.8443950748787388E-2</v>
      </c>
      <c r="AJ23" s="15">
        <f t="shared" si="36"/>
        <v>-4.7406779794095466E-2</v>
      </c>
      <c r="AK23" s="15">
        <f t="shared" si="36"/>
        <v>-3.0956727609606438E-2</v>
      </c>
      <c r="AL23" s="15">
        <f t="shared" si="36"/>
        <v>-3.956222354484118E-2</v>
      </c>
      <c r="AM23" s="15">
        <f t="shared" si="36"/>
        <v>-3.3543499370527918E-2</v>
      </c>
      <c r="AN23" s="15">
        <f t="shared" si="36"/>
        <v>-7.6969034885380094E-2</v>
      </c>
      <c r="AO23" s="15">
        <f t="shared" si="36"/>
        <v>-2.5979187623045963E-2</v>
      </c>
      <c r="AP23" s="15">
        <f t="shared" si="36"/>
        <v>-2.3741832572403476E-2</v>
      </c>
      <c r="AQ23" s="15">
        <f t="shared" si="36"/>
        <v>-3.528385340205531E-2</v>
      </c>
      <c r="AR23" s="15">
        <f t="shared" si="36"/>
        <v>-1.1665983570823601E-2</v>
      </c>
      <c r="AS23" s="636">
        <f t="shared" si="36"/>
        <v>-7.1743326140807362E-3</v>
      </c>
      <c r="AT23" s="15">
        <f t="shared" si="36"/>
        <v>-2.4269339090124409E-2</v>
      </c>
      <c r="AU23" s="636">
        <f t="shared" si="36"/>
        <v>8.8410294626684038E-3</v>
      </c>
      <c r="AV23" s="636">
        <f t="shared" si="36"/>
        <v>-7.271946408357044E-3</v>
      </c>
      <c r="AW23" s="15">
        <f t="shared" si="36"/>
        <v>-3.0571618677587953E-2</v>
      </c>
      <c r="AX23" s="15">
        <f t="shared" si="36"/>
        <v>-3.1571582377934115E-2</v>
      </c>
      <c r="AY23" s="15">
        <f t="shared" si="36"/>
        <v>-4.5687167587726174E-2</v>
      </c>
      <c r="AZ23" s="15">
        <f t="shared" si="36"/>
        <v>-6.7117215302741506E-2</v>
      </c>
      <c r="BA23" s="15">
        <f t="shared" si="36"/>
        <v>-7.0947450322900174E-2</v>
      </c>
      <c r="BB23" s="15">
        <f t="shared" ref="BB23:BC23" si="37">BB5/$AA5-1</f>
        <v>-8.1623586688636118E-2</v>
      </c>
      <c r="BC23" s="15">
        <f t="shared" si="37"/>
        <v>-8.515728886356777E-2</v>
      </c>
      <c r="BD23" s="15">
        <f t="shared" ref="BD23:BE23" si="38">BD5/$AA5-1</f>
        <v>-1</v>
      </c>
      <c r="BE23" s="15">
        <f t="shared" si="38"/>
        <v>-1</v>
      </c>
    </row>
    <row r="24" spans="19:57">
      <c r="Y24" s="289" t="s">
        <v>242</v>
      </c>
      <c r="Z24" s="29"/>
      <c r="AA24" s="853"/>
      <c r="AB24" s="636">
        <f t="shared" si="35"/>
        <v>-7.3753947376101747E-3</v>
      </c>
      <c r="AC24" s="15">
        <f t="shared" si="35"/>
        <v>-1.0108935156000309E-2</v>
      </c>
      <c r="AD24" s="15">
        <f t="shared" si="35"/>
        <v>-2.5935400192898972E-2</v>
      </c>
      <c r="AE24" s="15">
        <f t="shared" si="35"/>
        <v>-3.9563218432887792E-2</v>
      </c>
      <c r="AF24" s="15">
        <f t="shared" si="35"/>
        <v>-6.1243935114080217E-2</v>
      </c>
      <c r="AG24" s="15">
        <f t="shared" ref="AG24:BA24" si="39">AG6/$AA6-1</f>
        <v>-8.282713598173963E-2</v>
      </c>
      <c r="AH24" s="15">
        <f t="shared" si="39"/>
        <v>-0.10757001801062949</v>
      </c>
      <c r="AI24" s="15">
        <f t="shared" si="39"/>
        <v>-0.13720571912708746</v>
      </c>
      <c r="AJ24" s="15">
        <f t="shared" si="39"/>
        <v>-0.16350579997797521</v>
      </c>
      <c r="AK24" s="15">
        <f t="shared" si="39"/>
        <v>-0.18786160371066285</v>
      </c>
      <c r="AL24" s="15">
        <f t="shared" si="39"/>
        <v>-0.21756877439301125</v>
      </c>
      <c r="AM24" s="15">
        <f t="shared" si="39"/>
        <v>-0.24547892837562568</v>
      </c>
      <c r="AN24" s="15">
        <f t="shared" si="39"/>
        <v>-0.2713218748367302</v>
      </c>
      <c r="AO24" s="15">
        <f t="shared" si="39"/>
        <v>-0.30030363668704774</v>
      </c>
      <c r="AP24" s="15">
        <f t="shared" si="39"/>
        <v>-0.32699858352041244</v>
      </c>
      <c r="AQ24" s="15">
        <f t="shared" si="39"/>
        <v>-0.35744340989550705</v>
      </c>
      <c r="AR24" s="15">
        <f t="shared" si="39"/>
        <v>-0.38588407525001533</v>
      </c>
      <c r="AS24" s="15">
        <f t="shared" si="39"/>
        <v>-0.41430189186438982</v>
      </c>
      <c r="AT24" s="15">
        <f t="shared" si="39"/>
        <v>-0.44601205938928745</v>
      </c>
      <c r="AU24" s="15">
        <f t="shared" si="39"/>
        <v>-0.47530333993877349</v>
      </c>
      <c r="AV24" s="15">
        <f t="shared" si="39"/>
        <v>-0.4970357816178067</v>
      </c>
      <c r="AW24" s="15">
        <f t="shared" si="39"/>
        <v>-0.51756192755573771</v>
      </c>
      <c r="AX24" s="15">
        <f t="shared" si="39"/>
        <v>-0.53628276324693047</v>
      </c>
      <c r="AY24" s="15">
        <f t="shared" si="39"/>
        <v>-0.55503767509150115</v>
      </c>
      <c r="AZ24" s="15">
        <f t="shared" si="39"/>
        <v>-0.57311943936929177</v>
      </c>
      <c r="BA24" s="15">
        <f t="shared" si="39"/>
        <v>-0.59116137625354015</v>
      </c>
      <c r="BB24" s="15">
        <f t="shared" ref="BB24:BC24" si="40">BB6/$AA6-1</f>
        <v>-0.60627541175787159</v>
      </c>
      <c r="BC24" s="15">
        <f t="shared" si="40"/>
        <v>-0.61824695755266068</v>
      </c>
      <c r="BD24" s="15">
        <f t="shared" ref="BD24:BE24" si="41">BD6/$AA6-1</f>
        <v>-1</v>
      </c>
      <c r="BE24" s="15">
        <f t="shared" si="41"/>
        <v>-1</v>
      </c>
    </row>
    <row r="25" spans="19:57">
      <c r="Y25" s="289" t="s">
        <v>243</v>
      </c>
      <c r="Z25" s="29"/>
      <c r="AA25" s="853"/>
      <c r="AB25" s="636">
        <f t="shared" si="35"/>
        <v>-3.8467272628668336E-3</v>
      </c>
      <c r="AC25" s="15">
        <f t="shared" si="35"/>
        <v>-1.2508723290712398E-2</v>
      </c>
      <c r="AD25" s="636">
        <f t="shared" si="35"/>
        <v>1.4789788280806793E-3</v>
      </c>
      <c r="AE25" s="636">
        <f t="shared" si="35"/>
        <v>-2.570387228136628E-3</v>
      </c>
      <c r="AF25" s="15">
        <f t="shared" si="35"/>
        <v>2.3640344370181365E-2</v>
      </c>
      <c r="AG25" s="15">
        <f t="shared" ref="AG25:BA25" si="42">AG7/$AA7-1</f>
        <v>2.9918715904079907E-2</v>
      </c>
      <c r="AH25" s="15">
        <f t="shared" si="42"/>
        <v>-2.9987166734902537E-2</v>
      </c>
      <c r="AI25" s="15">
        <f t="shared" si="42"/>
        <v>-6.7131196436047258E-2</v>
      </c>
      <c r="AJ25" s="15">
        <f t="shared" si="42"/>
        <v>-7.1031993194967225E-2</v>
      </c>
      <c r="AK25" s="15">
        <f t="shared" si="42"/>
        <v>-6.9562003134142514E-2</v>
      </c>
      <c r="AL25" s="15">
        <f t="shared" si="42"/>
        <v>-0.10744427014389057</v>
      </c>
      <c r="AM25" s="15">
        <f t="shared" si="42"/>
        <v>-9.6885451576958825E-2</v>
      </c>
      <c r="AN25" s="15">
        <f t="shared" si="42"/>
        <v>-9.8508233882522056E-2</v>
      </c>
      <c r="AO25" s="15">
        <f t="shared" si="42"/>
        <v>-9.9674600307932959E-3</v>
      </c>
      <c r="AP25" s="15">
        <f t="shared" si="42"/>
        <v>4.8080051423430525E-2</v>
      </c>
      <c r="AQ25" s="15">
        <f t="shared" si="42"/>
        <v>8.277364054805747E-2</v>
      </c>
      <c r="AR25" s="15">
        <f t="shared" si="42"/>
        <v>9.1216986515063825E-2</v>
      </c>
      <c r="AS25" s="15">
        <f t="shared" si="42"/>
        <v>4.8133032272559495E-2</v>
      </c>
      <c r="AT25" s="15">
        <f t="shared" si="42"/>
        <v>-2.876638888995886E-2</v>
      </c>
      <c r="AU25" s="15">
        <f t="shared" si="42"/>
        <v>2.6953991085146178E-2</v>
      </c>
      <c r="AV25" s="15">
        <f t="shared" si="42"/>
        <v>-0.20097449334684614</v>
      </c>
      <c r="AW25" s="15">
        <f t="shared" si="42"/>
        <v>-0.18804242668304549</v>
      </c>
      <c r="AX25" s="15">
        <f t="shared" si="42"/>
        <v>-0.23362137300140795</v>
      </c>
      <c r="AY25" s="15">
        <f t="shared" si="42"/>
        <v>-0.25240281004758436</v>
      </c>
      <c r="AZ25" s="15">
        <f t="shared" si="42"/>
        <v>-0.28245891531523526</v>
      </c>
      <c r="BA25" s="15">
        <f t="shared" si="42"/>
        <v>-0.2843766641833092</v>
      </c>
      <c r="BB25" s="15">
        <f t="shared" ref="BB25:BC25" si="43">BB7/$AA7-1</f>
        <v>-0.29443834414553183</v>
      </c>
      <c r="BC25" s="15">
        <f t="shared" si="43"/>
        <v>-0.3216008499334907</v>
      </c>
      <c r="BD25" s="15">
        <f t="shared" ref="BD25:BE25" si="44">BD7/$AA7-1</f>
        <v>-1</v>
      </c>
      <c r="BE25" s="15">
        <f t="shared" si="44"/>
        <v>-1</v>
      </c>
    </row>
    <row r="26" spans="19:57">
      <c r="Y26" s="289" t="s">
        <v>244</v>
      </c>
      <c r="Z26" s="29"/>
      <c r="AA26" s="853"/>
      <c r="AB26" s="15">
        <f t="shared" si="35"/>
        <v>-0.10134754000492241</v>
      </c>
      <c r="AC26" s="15">
        <f t="shared" si="35"/>
        <v>-0.19474227287005474</v>
      </c>
      <c r="AD26" s="15">
        <f t="shared" si="35"/>
        <v>-0.32328310485388689</v>
      </c>
      <c r="AE26" s="15">
        <f t="shared" si="35"/>
        <v>-0.40943783932922118</v>
      </c>
      <c r="AF26" s="15">
        <f t="shared" si="35"/>
        <v>-0.46773171521610502</v>
      </c>
      <c r="AG26" s="15">
        <f t="shared" ref="AG26:BA26" si="45">AG8/$AA8-1</f>
        <v>-0.53481613216710711</v>
      </c>
      <c r="AH26" s="15">
        <f t="shared" si="45"/>
        <v>-0.55839343017401943</v>
      </c>
      <c r="AI26" s="15">
        <f t="shared" si="45"/>
        <v>-0.59625654218309232</v>
      </c>
      <c r="AJ26" s="15">
        <f t="shared" si="45"/>
        <v>-0.60716976358439956</v>
      </c>
      <c r="AK26" s="15">
        <f t="shared" si="45"/>
        <v>-0.63086215985055838</v>
      </c>
      <c r="AL26" s="15">
        <f t="shared" si="45"/>
        <v>-0.67821771591117175</v>
      </c>
      <c r="AM26" s="15">
        <f t="shared" si="45"/>
        <v>-0.78726790345976139</v>
      </c>
      <c r="AN26" s="15">
        <f t="shared" si="45"/>
        <v>-0.79537580333899771</v>
      </c>
      <c r="AO26" s="15">
        <f t="shared" si="45"/>
        <v>-0.80362621612793839</v>
      </c>
      <c r="AP26" s="15">
        <f t="shared" si="45"/>
        <v>-0.80365881339945422</v>
      </c>
      <c r="AQ26" s="15">
        <f t="shared" si="45"/>
        <v>-0.80245934126361429</v>
      </c>
      <c r="AR26" s="15">
        <f t="shared" si="45"/>
        <v>-0.80393097549553594</v>
      </c>
      <c r="AS26" s="15">
        <f t="shared" si="45"/>
        <v>-0.80960787441208659</v>
      </c>
      <c r="AT26" s="15">
        <f t="shared" si="45"/>
        <v>-0.81572319581523633</v>
      </c>
      <c r="AU26" s="15">
        <f t="shared" si="45"/>
        <v>-0.82209760723101666</v>
      </c>
      <c r="AV26" s="15">
        <f t="shared" si="45"/>
        <v>-0.82563282305685004</v>
      </c>
      <c r="AW26" s="15">
        <f t="shared" si="45"/>
        <v>-0.82897266908679768</v>
      </c>
      <c r="AX26" s="15">
        <f t="shared" si="45"/>
        <v>-0.83589444616032471</v>
      </c>
      <c r="AY26" s="15">
        <f t="shared" si="45"/>
        <v>-0.83794120873858258</v>
      </c>
      <c r="AZ26" s="15">
        <f t="shared" si="45"/>
        <v>-0.8416679471606342</v>
      </c>
      <c r="BA26" s="15">
        <f t="shared" si="45"/>
        <v>-0.84032094039287464</v>
      </c>
      <c r="BB26" s="15">
        <f t="shared" ref="BB26:BC26" si="46">BB8/$AA8-1</f>
        <v>-0.83909545781903183</v>
      </c>
      <c r="BC26" s="15">
        <f t="shared" si="46"/>
        <v>-0.85103030811706915</v>
      </c>
      <c r="BD26" s="15">
        <f t="shared" ref="BD26:BE26" si="47">BD8/$AA8-1</f>
        <v>-1</v>
      </c>
      <c r="BE26" s="15">
        <f t="shared" si="47"/>
        <v>-1</v>
      </c>
    </row>
    <row r="27" spans="19:57" ht="15" thickBot="1">
      <c r="Y27" s="290" t="s">
        <v>248</v>
      </c>
      <c r="Z27" s="91"/>
      <c r="AA27" s="854"/>
      <c r="AB27" s="16">
        <f t="shared" si="35"/>
        <v>-3.7604330087778193E-2</v>
      </c>
      <c r="AC27" s="16">
        <f t="shared" si="35"/>
        <v>-9.3206679020228278E-2</v>
      </c>
      <c r="AD27" s="16">
        <f t="shared" si="35"/>
        <v>-0.13849687140733424</v>
      </c>
      <c r="AE27" s="16">
        <f t="shared" si="35"/>
        <v>-7.8818907344737621E-2</v>
      </c>
      <c r="AF27" s="16">
        <f t="shared" si="35"/>
        <v>-3.4715479706928121E-2</v>
      </c>
      <c r="AG27" s="16">
        <f t="shared" ref="AG27:BA27" si="48">AG9/$AA9-1</f>
        <v>-8.2608101886638252E-2</v>
      </c>
      <c r="AH27" s="16">
        <f t="shared" si="48"/>
        <v>-9.1129894017291546E-2</v>
      </c>
      <c r="AI27" s="16">
        <f t="shared" si="48"/>
        <v>-0.13083811625161923</v>
      </c>
      <c r="AJ27" s="16">
        <f t="shared" si="48"/>
        <v>-0.14129577591351961</v>
      </c>
      <c r="AK27" s="16">
        <f t="shared" si="48"/>
        <v>-0.10481015705523911</v>
      </c>
      <c r="AL27" s="16">
        <f t="shared" si="48"/>
        <v>-0.14444261954191284</v>
      </c>
      <c r="AM27" s="16">
        <f t="shared" si="48"/>
        <v>-0.12654830553512664</v>
      </c>
      <c r="AN27" s="16">
        <f t="shared" si="48"/>
        <v>-0.1709762348006777</v>
      </c>
      <c r="AO27" s="16">
        <f t="shared" si="48"/>
        <v>-0.11330870668367221</v>
      </c>
      <c r="AP27" s="16">
        <f t="shared" si="48"/>
        <v>-0.11136989448800683</v>
      </c>
      <c r="AQ27" s="16">
        <f t="shared" si="48"/>
        <v>-9.8273988276960211E-2</v>
      </c>
      <c r="AR27" s="16">
        <f t="shared" si="48"/>
        <v>-0.15926496773591603</v>
      </c>
      <c r="AS27" s="16">
        <f t="shared" si="48"/>
        <v>-0.18020099998208416</v>
      </c>
      <c r="AT27" s="16">
        <f t="shared" si="48"/>
        <v>-0.15322709577581139</v>
      </c>
      <c r="AU27" s="16">
        <f t="shared" si="48"/>
        <v>-0.10916212098698708</v>
      </c>
      <c r="AV27" s="16">
        <f t="shared" si="48"/>
        <v>-0.1133531518058235</v>
      </c>
      <c r="AW27" s="16">
        <f t="shared" si="48"/>
        <v>-0.23779313165326621</v>
      </c>
      <c r="AX27" s="16">
        <f t="shared" si="48"/>
        <v>-0.23417789138346268</v>
      </c>
      <c r="AY27" s="16">
        <f t="shared" si="48"/>
        <v>-0.29120073482864517</v>
      </c>
      <c r="AZ27" s="16">
        <f t="shared" si="48"/>
        <v>-0.19921816476783705</v>
      </c>
      <c r="BA27" s="16">
        <f t="shared" si="48"/>
        <v>-0.2853745628131602</v>
      </c>
      <c r="BB27" s="16">
        <f t="shared" ref="BB27:BC27" si="49">BB9/$AA9-1</f>
        <v>-0.29483768524593423</v>
      </c>
      <c r="BC27" s="16">
        <f t="shared" si="49"/>
        <v>-0.33012986533385513</v>
      </c>
      <c r="BD27" s="16">
        <f t="shared" ref="BD27:BE27" si="50">BD9/$AA9-1</f>
        <v>-1</v>
      </c>
      <c r="BE27" s="16">
        <f t="shared" si="50"/>
        <v>-1</v>
      </c>
    </row>
    <row r="28" spans="19:57" ht="15" thickTop="1">
      <c r="Y28" s="291" t="s">
        <v>245</v>
      </c>
      <c r="Z28" s="52"/>
      <c r="AA28" s="855"/>
      <c r="AB28" s="17">
        <f t="shared" si="35"/>
        <v>-2.6206208452818402E-2</v>
      </c>
      <c r="AC28" s="637">
        <f t="shared" si="35"/>
        <v>-6.8193121127898548E-3</v>
      </c>
      <c r="AD28" s="17">
        <f t="shared" si="35"/>
        <v>-9.903051985759237E-2</v>
      </c>
      <c r="AE28" s="17">
        <f t="shared" si="35"/>
        <v>-2.2569714060951873E-2</v>
      </c>
      <c r="AF28" s="17">
        <f t="shared" si="35"/>
        <v>-5.5950938716724519E-2</v>
      </c>
      <c r="AG28" s="17">
        <f t="shared" ref="AG28:BA28" si="51">AG10/$AA10-1</f>
        <v>-8.2913788525239118E-2</v>
      </c>
      <c r="AH28" s="17">
        <f t="shared" si="51"/>
        <v>-9.9706293666258827E-2</v>
      </c>
      <c r="AI28" s="17">
        <f t="shared" si="51"/>
        <v>-0.14157866418751164</v>
      </c>
      <c r="AJ28" s="17">
        <f t="shared" si="51"/>
        <v>-0.1441198102116612</v>
      </c>
      <c r="AK28" s="17">
        <f t="shared" si="51"/>
        <v>-0.14422233229325165</v>
      </c>
      <c r="AL28" s="17">
        <f t="shared" si="51"/>
        <v>-0.16408841971834431</v>
      </c>
      <c r="AM28" s="17">
        <f t="shared" si="51"/>
        <v>-0.18050558214252133</v>
      </c>
      <c r="AN28" s="17">
        <f t="shared" si="51"/>
        <v>-0.21373854611412624</v>
      </c>
      <c r="AO28" s="17">
        <f t="shared" si="51"/>
        <v>-0.19110620850555349</v>
      </c>
      <c r="AP28" s="17">
        <f t="shared" si="51"/>
        <v>-0.19575371547075238</v>
      </c>
      <c r="AQ28" s="17">
        <f t="shared" si="51"/>
        <v>-0.20988037896483314</v>
      </c>
      <c r="AR28" s="17">
        <f t="shared" si="51"/>
        <v>-0.20448596434861788</v>
      </c>
      <c r="AS28" s="17">
        <f t="shared" si="51"/>
        <v>-0.21194357728729019</v>
      </c>
      <c r="AT28" s="17">
        <f t="shared" si="51"/>
        <v>-0.23365787307189678</v>
      </c>
      <c r="AU28" s="17">
        <f t="shared" si="51"/>
        <v>-0.22210586403876742</v>
      </c>
      <c r="AV28" s="17">
        <f t="shared" si="51"/>
        <v>-0.2445614029991201</v>
      </c>
      <c r="AW28" s="17">
        <f t="shared" si="51"/>
        <v>-0.26391475173692103</v>
      </c>
      <c r="AX28" s="17">
        <f t="shared" si="51"/>
        <v>-0.27192609729874573</v>
      </c>
      <c r="AY28" s="17">
        <f t="shared" si="51"/>
        <v>-0.28620627413688715</v>
      </c>
      <c r="AZ28" s="17">
        <f t="shared" si="51"/>
        <v>-0.30479203816412914</v>
      </c>
      <c r="BA28" s="17">
        <f t="shared" si="51"/>
        <v>-0.31215307075250498</v>
      </c>
      <c r="BB28" s="17">
        <f t="shared" ref="BB28:BC28" si="52">BB10/$AA10-1</f>
        <v>-0.32274114338340787</v>
      </c>
      <c r="BC28" s="17">
        <f t="shared" si="52"/>
        <v>-0.33035554078694396</v>
      </c>
      <c r="BD28" s="17">
        <f t="shared" ref="BD28:BE28" si="53">BD10/$AA10-1</f>
        <v>-1</v>
      </c>
      <c r="BE28" s="17">
        <f t="shared" si="53"/>
        <v>-1</v>
      </c>
    </row>
    <row r="29" spans="19:57">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BB29" s="18"/>
    </row>
    <row r="30" spans="19:57">
      <c r="Y30" s="78" t="s">
        <v>225</v>
      </c>
    </row>
    <row r="31" spans="19:57">
      <c r="Y31" s="10"/>
      <c r="Z31" s="74"/>
      <c r="AA31" s="10">
        <v>1990</v>
      </c>
      <c r="AB31" s="10">
        <f t="shared" ref="AB31:AZ31" si="54">AA31+1</f>
        <v>1991</v>
      </c>
      <c r="AC31" s="10">
        <f t="shared" si="54"/>
        <v>1992</v>
      </c>
      <c r="AD31" s="10">
        <f t="shared" si="54"/>
        <v>1993</v>
      </c>
      <c r="AE31" s="10">
        <f t="shared" si="54"/>
        <v>1994</v>
      </c>
      <c r="AF31" s="10">
        <f t="shared" si="54"/>
        <v>1995</v>
      </c>
      <c r="AG31" s="10">
        <f t="shared" si="54"/>
        <v>1996</v>
      </c>
      <c r="AH31" s="10">
        <f t="shared" si="54"/>
        <v>1997</v>
      </c>
      <c r="AI31" s="10">
        <f t="shared" si="54"/>
        <v>1998</v>
      </c>
      <c r="AJ31" s="10">
        <f t="shared" si="54"/>
        <v>1999</v>
      </c>
      <c r="AK31" s="10">
        <f t="shared" si="54"/>
        <v>2000</v>
      </c>
      <c r="AL31" s="10">
        <f t="shared" si="54"/>
        <v>2001</v>
      </c>
      <c r="AM31" s="10">
        <f t="shared" si="54"/>
        <v>2002</v>
      </c>
      <c r="AN31" s="10">
        <f t="shared" si="54"/>
        <v>2003</v>
      </c>
      <c r="AO31" s="10">
        <f t="shared" si="54"/>
        <v>2004</v>
      </c>
      <c r="AP31" s="10">
        <f t="shared" si="54"/>
        <v>2005</v>
      </c>
      <c r="AQ31" s="10">
        <f t="shared" si="54"/>
        <v>2006</v>
      </c>
      <c r="AR31" s="10">
        <f t="shared" si="54"/>
        <v>2007</v>
      </c>
      <c r="AS31" s="10">
        <f t="shared" si="54"/>
        <v>2008</v>
      </c>
      <c r="AT31" s="10">
        <f t="shared" si="54"/>
        <v>2009</v>
      </c>
      <c r="AU31" s="10">
        <f t="shared" si="54"/>
        <v>2010</v>
      </c>
      <c r="AV31" s="10">
        <f t="shared" si="54"/>
        <v>2011</v>
      </c>
      <c r="AW31" s="10">
        <f t="shared" si="54"/>
        <v>2012</v>
      </c>
      <c r="AX31" s="10">
        <f t="shared" si="54"/>
        <v>2013</v>
      </c>
      <c r="AY31" s="10">
        <f t="shared" si="54"/>
        <v>2014</v>
      </c>
      <c r="AZ31" s="10">
        <f t="shared" si="54"/>
        <v>2015</v>
      </c>
      <c r="BA31" s="10">
        <f>AZ31+1</f>
        <v>2016</v>
      </c>
      <c r="BB31" s="10">
        <f t="shared" ref="BB31" si="55">BA31+1</f>
        <v>2017</v>
      </c>
      <c r="BC31" s="10">
        <f t="shared" ref="BC31" si="56">BB31+1</f>
        <v>2018</v>
      </c>
      <c r="BD31" s="10">
        <f t="shared" ref="BD31" si="57">BC31+1</f>
        <v>2019</v>
      </c>
      <c r="BE31" s="10">
        <f>BD31+1</f>
        <v>2020</v>
      </c>
    </row>
    <row r="32" spans="19:57">
      <c r="Y32" s="289" t="s">
        <v>241</v>
      </c>
      <c r="Z32" s="92"/>
      <c r="AA32" s="88"/>
      <c r="AB32" s="88"/>
      <c r="AC32" s="88"/>
      <c r="AD32" s="88"/>
      <c r="AE32" s="88"/>
      <c r="AF32" s="88"/>
      <c r="AG32" s="88"/>
      <c r="AH32" s="88"/>
      <c r="AI32" s="88"/>
      <c r="AJ32" s="88"/>
      <c r="AK32" s="88"/>
      <c r="AL32" s="88"/>
      <c r="AM32" s="88"/>
      <c r="AN32" s="88"/>
      <c r="AO32" s="88"/>
      <c r="AP32" s="853"/>
      <c r="AQ32" s="15">
        <f t="shared" ref="AQ32:AQ37" si="58">AQ5/$AP5-1</f>
        <v>-1.1822713719327527E-2</v>
      </c>
      <c r="AR32" s="15">
        <f t="shared" ref="AR32:AW32" si="59">AR5/$AP5-1</f>
        <v>1.2369524173507562E-2</v>
      </c>
      <c r="AS32" s="15">
        <f t="shared" si="59"/>
        <v>1.697040855696752E-2</v>
      </c>
      <c r="AT32" s="636">
        <f t="shared" si="59"/>
        <v>-5.4033506230311001E-4</v>
      </c>
      <c r="AU32" s="15">
        <f t="shared" si="59"/>
        <v>3.3375251672338457E-2</v>
      </c>
      <c r="AV32" s="15">
        <f t="shared" si="59"/>
        <v>1.6870420871810898E-2</v>
      </c>
      <c r="AW32" s="636">
        <f t="shared" si="59"/>
        <v>-6.9958811440017366E-3</v>
      </c>
      <c r="AX32" s="636">
        <f t="shared" ref="AX32:AY37" si="60">AX5/$AP5-1</f>
        <v>-8.0201631768794801E-3</v>
      </c>
      <c r="AY32" s="15">
        <f t="shared" si="60"/>
        <v>-2.2479028342623497E-2</v>
      </c>
      <c r="AZ32" s="15">
        <f t="shared" ref="AZ32:BC32" si="61">AZ5/$AP5-1</f>
        <v>-4.4430238002136746E-2</v>
      </c>
      <c r="BA32" s="15">
        <f t="shared" si="61"/>
        <v>-4.8353621332440921E-2</v>
      </c>
      <c r="BB32" s="15">
        <f t="shared" si="61"/>
        <v>-5.928939295714053E-2</v>
      </c>
      <c r="BC32" s="15">
        <f t="shared" si="61"/>
        <v>-6.2909031996107867E-2</v>
      </c>
      <c r="BD32" s="15">
        <f t="shared" ref="BD32:BE32" si="62">BD5/$AP5-1</f>
        <v>-1</v>
      </c>
      <c r="BE32" s="15">
        <f t="shared" si="62"/>
        <v>-1</v>
      </c>
    </row>
    <row r="33" spans="25:57">
      <c r="Y33" s="289" t="s">
        <v>242</v>
      </c>
      <c r="Z33" s="92"/>
      <c r="AA33" s="88"/>
      <c r="AB33" s="88"/>
      <c r="AC33" s="88"/>
      <c r="AD33" s="88"/>
      <c r="AE33" s="88"/>
      <c r="AF33" s="88"/>
      <c r="AG33" s="88"/>
      <c r="AH33" s="88"/>
      <c r="AI33" s="88"/>
      <c r="AJ33" s="88"/>
      <c r="AK33" s="88"/>
      <c r="AL33" s="88"/>
      <c r="AM33" s="88"/>
      <c r="AN33" s="88"/>
      <c r="AO33" s="88"/>
      <c r="AP33" s="853"/>
      <c r="AQ33" s="15">
        <f t="shared" si="58"/>
        <v>-4.5237388257440614E-2</v>
      </c>
      <c r="AR33" s="15">
        <f t="shared" ref="AR33:AW33" si="63">AR6/$AP6-1</f>
        <v>-8.749683178622103E-2</v>
      </c>
      <c r="AS33" s="15">
        <f t="shared" si="63"/>
        <v>-0.12972232480676416</v>
      </c>
      <c r="AT33" s="15">
        <f t="shared" si="63"/>
        <v>-0.1768398594038989</v>
      </c>
      <c r="AU33" s="15">
        <f t="shared" si="63"/>
        <v>-0.22036321586681129</v>
      </c>
      <c r="AV33" s="15">
        <f t="shared" si="63"/>
        <v>-0.25265503746908025</v>
      </c>
      <c r="AW33" s="15">
        <f t="shared" si="63"/>
        <v>-0.28315444718102634</v>
      </c>
      <c r="AX33" s="15">
        <f t="shared" si="60"/>
        <v>-0.31097138074577246</v>
      </c>
      <c r="AY33" s="15">
        <f t="shared" si="60"/>
        <v>-0.33883894741847898</v>
      </c>
      <c r="AZ33" s="15">
        <f t="shared" ref="AZ33:BC33" si="64">AZ6/$AP6-1</f>
        <v>-0.36570629692923429</v>
      </c>
      <c r="BA33" s="15">
        <f t="shared" si="64"/>
        <v>-0.39251446767369447</v>
      </c>
      <c r="BB33" s="15">
        <f t="shared" si="64"/>
        <v>-0.41497212546495399</v>
      </c>
      <c r="BC33" s="15">
        <f t="shared" si="64"/>
        <v>-0.43276041758685058</v>
      </c>
      <c r="BD33" s="15">
        <f t="shared" ref="BD33:BE33" si="65">BD6/$AP6-1</f>
        <v>-1</v>
      </c>
      <c r="BE33" s="15">
        <f t="shared" si="65"/>
        <v>-1</v>
      </c>
    </row>
    <row r="34" spans="25:57">
      <c r="Y34" s="289" t="s">
        <v>243</v>
      </c>
      <c r="Z34" s="92"/>
      <c r="AA34" s="88"/>
      <c r="AB34" s="88"/>
      <c r="AC34" s="88"/>
      <c r="AD34" s="88"/>
      <c r="AE34" s="88"/>
      <c r="AF34" s="88"/>
      <c r="AG34" s="88"/>
      <c r="AH34" s="88"/>
      <c r="AI34" s="88"/>
      <c r="AJ34" s="88"/>
      <c r="AK34" s="88"/>
      <c r="AL34" s="88"/>
      <c r="AM34" s="88"/>
      <c r="AN34" s="88"/>
      <c r="AO34" s="88"/>
      <c r="AP34" s="853"/>
      <c r="AQ34" s="15">
        <f t="shared" si="58"/>
        <v>3.3102041277771166E-2</v>
      </c>
      <c r="AR34" s="15">
        <f t="shared" ref="AR34:AW34" si="66">AR7/$AP7-1</f>
        <v>4.1158053750806278E-2</v>
      </c>
      <c r="AS34" s="636">
        <f t="shared" si="66"/>
        <v>5.0550384063763332E-5</v>
      </c>
      <c r="AT34" s="15">
        <f t="shared" si="66"/>
        <v>-7.3321155391729675E-2</v>
      </c>
      <c r="AU34" s="15">
        <f t="shared" si="66"/>
        <v>-2.0156914836412021E-2</v>
      </c>
      <c r="AV34" s="15">
        <f t="shared" si="66"/>
        <v>-0.23762931508144625</v>
      </c>
      <c r="AW34" s="15">
        <f t="shared" si="66"/>
        <v>-0.22529049931423717</v>
      </c>
      <c r="AX34" s="15">
        <f t="shared" si="60"/>
        <v>-0.26877853847351729</v>
      </c>
      <c r="AY34" s="15">
        <f t="shared" si="60"/>
        <v>-0.28669838822227334</v>
      </c>
      <c r="AZ34" s="15">
        <f t="shared" ref="AZ34:BC34" si="67">AZ7/$AP7-1</f>
        <v>-0.31537568746752731</v>
      </c>
      <c r="BA34" s="15">
        <f t="shared" si="67"/>
        <v>-0.31720546074244982</v>
      </c>
      <c r="BB34" s="15">
        <f t="shared" si="67"/>
        <v>-0.32680556709745345</v>
      </c>
      <c r="BC34" s="15">
        <f t="shared" si="67"/>
        <v>-0.35272200902483153</v>
      </c>
      <c r="BD34" s="15">
        <f t="shared" ref="BD34:BE34" si="68">BD7/$AP7-1</f>
        <v>-1</v>
      </c>
      <c r="BE34" s="15">
        <f t="shared" si="68"/>
        <v>-1</v>
      </c>
    </row>
    <row r="35" spans="25:57">
      <c r="Y35" s="289" t="s">
        <v>244</v>
      </c>
      <c r="Z35" s="92"/>
      <c r="AA35" s="88"/>
      <c r="AB35" s="88"/>
      <c r="AC35" s="88"/>
      <c r="AD35" s="88"/>
      <c r="AE35" s="88"/>
      <c r="AF35" s="88"/>
      <c r="AG35" s="88"/>
      <c r="AH35" s="88"/>
      <c r="AI35" s="88"/>
      <c r="AJ35" s="88"/>
      <c r="AK35" s="88"/>
      <c r="AL35" s="88"/>
      <c r="AM35" s="88"/>
      <c r="AN35" s="88"/>
      <c r="AO35" s="88"/>
      <c r="AP35" s="853"/>
      <c r="AQ35" s="636">
        <f t="shared" si="58"/>
        <v>6.1091213545545475E-3</v>
      </c>
      <c r="AR35" s="636">
        <f t="shared" ref="AR35:AW35" si="69">AR8/$AP8-1</f>
        <v>-1.3861691517402797E-3</v>
      </c>
      <c r="AS35" s="15">
        <f t="shared" si="69"/>
        <v>-3.0299608124176425E-2</v>
      </c>
      <c r="AT35" s="15">
        <f t="shared" si="69"/>
        <v>-6.1446009493295817E-2</v>
      </c>
      <c r="AU35" s="15">
        <f t="shared" si="69"/>
        <v>-9.3912001607059814E-2</v>
      </c>
      <c r="AV35" s="15">
        <f t="shared" si="69"/>
        <v>-0.11191747405551622</v>
      </c>
      <c r="AW35" s="15">
        <f t="shared" si="69"/>
        <v>-0.12892789396676219</v>
      </c>
      <c r="AX35" s="15">
        <f t="shared" si="60"/>
        <v>-0.16418171510012103</v>
      </c>
      <c r="AY35" s="15">
        <f t="shared" si="60"/>
        <v>-0.1746062348542059</v>
      </c>
      <c r="AZ35" s="15">
        <f t="shared" ref="AZ35:BC35" si="70">AZ8/$AP8-1</f>
        <v>-0.19358716537915777</v>
      </c>
      <c r="BA35" s="15">
        <f t="shared" si="70"/>
        <v>-0.18672662434300746</v>
      </c>
      <c r="BB35" s="15">
        <f t="shared" si="70"/>
        <v>-0.1804850272789329</v>
      </c>
      <c r="BC35" s="15">
        <f t="shared" si="70"/>
        <v>-0.24127130704364996</v>
      </c>
      <c r="BD35" s="15">
        <f t="shared" ref="BD35:BE35" si="71">BD8/$AP8-1</f>
        <v>-1</v>
      </c>
      <c r="BE35" s="15">
        <f t="shared" si="71"/>
        <v>-1</v>
      </c>
    </row>
    <row r="36" spans="25:57" ht="15" thickBot="1">
      <c r="Y36" s="290" t="s">
        <v>248</v>
      </c>
      <c r="Z36" s="94"/>
      <c r="AA36" s="95"/>
      <c r="AB36" s="95"/>
      <c r="AC36" s="95"/>
      <c r="AD36" s="95"/>
      <c r="AE36" s="95"/>
      <c r="AF36" s="95"/>
      <c r="AG36" s="95"/>
      <c r="AH36" s="95"/>
      <c r="AI36" s="95"/>
      <c r="AJ36" s="95"/>
      <c r="AK36" s="95"/>
      <c r="AL36" s="95"/>
      <c r="AM36" s="95"/>
      <c r="AN36" s="95"/>
      <c r="AO36" s="95"/>
      <c r="AP36" s="854"/>
      <c r="AQ36" s="16">
        <f t="shared" si="58"/>
        <v>1.4737184943223625E-2</v>
      </c>
      <c r="AR36" s="16">
        <f t="shared" ref="AR36:AW36" si="72">AR9/$AP9-1</f>
        <v>-5.3897648696376366E-2</v>
      </c>
      <c r="AS36" s="16">
        <f t="shared" si="72"/>
        <v>-7.745754399623872E-2</v>
      </c>
      <c r="AT36" s="16">
        <f t="shared" si="72"/>
        <v>-4.7103064625171776E-2</v>
      </c>
      <c r="AU36" s="638">
        <f t="shared" si="72"/>
        <v>2.484468495187464E-3</v>
      </c>
      <c r="AV36" s="638">
        <f t="shared" si="72"/>
        <v>-2.2318142335208124E-3</v>
      </c>
      <c r="AW36" s="16">
        <f t="shared" si="72"/>
        <v>-0.14226756035056842</v>
      </c>
      <c r="AX36" s="16">
        <f t="shared" si="60"/>
        <v>-0.1381992306289227</v>
      </c>
      <c r="AY36" s="16">
        <f t="shared" si="60"/>
        <v>-0.20236861121988092</v>
      </c>
      <c r="AZ36" s="16">
        <f t="shared" ref="AZ36:BC36" si="73">AZ9/$AP9-1</f>
        <v>-9.8858084747438957E-2</v>
      </c>
      <c r="BA36" s="16">
        <f t="shared" si="73"/>
        <v>-0.19581225894310528</v>
      </c>
      <c r="BB36" s="16">
        <f t="shared" si="73"/>
        <v>-0.20646137197008496</v>
      </c>
      <c r="BC36" s="16">
        <f t="shared" si="73"/>
        <v>-0.24617663692567293</v>
      </c>
      <c r="BD36" s="16">
        <f t="shared" ref="BD36:BE36" si="74">BD9/$AP9-1</f>
        <v>-1</v>
      </c>
      <c r="BE36" s="16">
        <f t="shared" si="74"/>
        <v>-1</v>
      </c>
    </row>
    <row r="37" spans="25:57" ht="15" thickTop="1">
      <c r="Y37" s="291" t="s">
        <v>245</v>
      </c>
      <c r="Z37" s="93"/>
      <c r="AA37" s="96"/>
      <c r="AB37" s="96"/>
      <c r="AC37" s="96"/>
      <c r="AD37" s="96"/>
      <c r="AE37" s="96"/>
      <c r="AF37" s="96"/>
      <c r="AG37" s="96"/>
      <c r="AH37" s="96"/>
      <c r="AI37" s="96"/>
      <c r="AJ37" s="96"/>
      <c r="AK37" s="96"/>
      <c r="AL37" s="96"/>
      <c r="AM37" s="96"/>
      <c r="AN37" s="96"/>
      <c r="AO37" s="96"/>
      <c r="AP37" s="855"/>
      <c r="AQ37" s="17">
        <f t="shared" si="58"/>
        <v>-1.7565096371380373E-2</v>
      </c>
      <c r="AR37" s="17">
        <f t="shared" ref="AR37:AW37" si="75">AR10/$AP10-1</f>
        <v>-1.0857680098549483E-2</v>
      </c>
      <c r="AS37" s="17">
        <f t="shared" si="75"/>
        <v>-2.0130477601167041E-2</v>
      </c>
      <c r="AT37" s="17">
        <f t="shared" si="75"/>
        <v>-4.7130037564713234E-2</v>
      </c>
      <c r="AU37" s="17">
        <f t="shared" si="75"/>
        <v>-3.2766267093717216E-2</v>
      </c>
      <c r="AV37" s="17">
        <f t="shared" si="75"/>
        <v>-6.0687488978499293E-2</v>
      </c>
      <c r="AW37" s="17">
        <f t="shared" si="75"/>
        <v>-8.4751446885534154E-2</v>
      </c>
      <c r="AX37" s="17">
        <f t="shared" si="60"/>
        <v>-9.4712755648699853E-2</v>
      </c>
      <c r="AY37" s="17">
        <f t="shared" si="60"/>
        <v>-0.11246873054449946</v>
      </c>
      <c r="AZ37" s="17">
        <f t="shared" ref="AZ37:BC37" si="76">AZ10/$AP10-1</f>
        <v>-0.1355782734603499</v>
      </c>
      <c r="BA37" s="17">
        <f t="shared" si="76"/>
        <v>-0.14473098293501607</v>
      </c>
      <c r="BB37" s="17">
        <f t="shared" si="76"/>
        <v>-0.15789619467994864</v>
      </c>
      <c r="BC37" s="17">
        <f t="shared" si="76"/>
        <v>-0.16736393801928295</v>
      </c>
      <c r="BD37" s="17">
        <f t="shared" ref="BD37:BE37" si="77">BD10/$AP10-1</f>
        <v>-1</v>
      </c>
      <c r="BE37" s="17">
        <f t="shared" si="77"/>
        <v>-1</v>
      </c>
    </row>
    <row r="38" spans="25:57">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BB38" s="18"/>
    </row>
    <row r="39" spans="25:57">
      <c r="Y39" s="78" t="s">
        <v>226</v>
      </c>
    </row>
    <row r="40" spans="25:57">
      <c r="Y40" s="10"/>
      <c r="Z40" s="74"/>
      <c r="AA40" s="10">
        <v>1990</v>
      </c>
      <c r="AB40" s="10">
        <f t="shared" ref="AB40:AZ40" si="78">AA40+1</f>
        <v>1991</v>
      </c>
      <c r="AC40" s="10">
        <f t="shared" si="78"/>
        <v>1992</v>
      </c>
      <c r="AD40" s="10">
        <f t="shared" si="78"/>
        <v>1993</v>
      </c>
      <c r="AE40" s="10">
        <f t="shared" si="78"/>
        <v>1994</v>
      </c>
      <c r="AF40" s="10">
        <f t="shared" si="78"/>
        <v>1995</v>
      </c>
      <c r="AG40" s="10">
        <f t="shared" si="78"/>
        <v>1996</v>
      </c>
      <c r="AH40" s="10">
        <f t="shared" si="78"/>
        <v>1997</v>
      </c>
      <c r="AI40" s="10">
        <f t="shared" si="78"/>
        <v>1998</v>
      </c>
      <c r="AJ40" s="10">
        <f t="shared" si="78"/>
        <v>1999</v>
      </c>
      <c r="AK40" s="10">
        <f t="shared" si="78"/>
        <v>2000</v>
      </c>
      <c r="AL40" s="10">
        <f t="shared" si="78"/>
        <v>2001</v>
      </c>
      <c r="AM40" s="10">
        <f t="shared" si="78"/>
        <v>2002</v>
      </c>
      <c r="AN40" s="10">
        <f t="shared" si="78"/>
        <v>2003</v>
      </c>
      <c r="AO40" s="10">
        <f t="shared" si="78"/>
        <v>2004</v>
      </c>
      <c r="AP40" s="10">
        <f t="shared" si="78"/>
        <v>2005</v>
      </c>
      <c r="AQ40" s="10">
        <f t="shared" si="78"/>
        <v>2006</v>
      </c>
      <c r="AR40" s="10">
        <f t="shared" si="78"/>
        <v>2007</v>
      </c>
      <c r="AS40" s="10">
        <f t="shared" si="78"/>
        <v>2008</v>
      </c>
      <c r="AT40" s="10">
        <f t="shared" si="78"/>
        <v>2009</v>
      </c>
      <c r="AU40" s="10">
        <f t="shared" si="78"/>
        <v>2010</v>
      </c>
      <c r="AV40" s="10">
        <f t="shared" si="78"/>
        <v>2011</v>
      </c>
      <c r="AW40" s="10">
        <f t="shared" si="78"/>
        <v>2012</v>
      </c>
      <c r="AX40" s="10">
        <f t="shared" si="78"/>
        <v>2013</v>
      </c>
      <c r="AY40" s="10">
        <f t="shared" si="78"/>
        <v>2014</v>
      </c>
      <c r="AZ40" s="10">
        <f t="shared" si="78"/>
        <v>2015</v>
      </c>
      <c r="BA40" s="10">
        <f>AZ40+1</f>
        <v>2016</v>
      </c>
      <c r="BB40" s="10">
        <f t="shared" ref="BB40" si="79">BA40+1</f>
        <v>2017</v>
      </c>
      <c r="BC40" s="10">
        <f t="shared" ref="BC40" si="80">BB40+1</f>
        <v>2018</v>
      </c>
      <c r="BD40" s="10">
        <f t="shared" ref="BD40" si="81">BC40+1</f>
        <v>2019</v>
      </c>
      <c r="BE40" s="10">
        <f>BD40+1</f>
        <v>2020</v>
      </c>
    </row>
    <row r="41" spans="25:57">
      <c r="Y41" s="289" t="s">
        <v>241</v>
      </c>
      <c r="Z41" s="92"/>
      <c r="AA41" s="88"/>
      <c r="AB41" s="88"/>
      <c r="AC41" s="88"/>
      <c r="AD41" s="88"/>
      <c r="AE41" s="88"/>
      <c r="AF41" s="88"/>
      <c r="AG41" s="88"/>
      <c r="AH41" s="88"/>
      <c r="AI41" s="88"/>
      <c r="AJ41" s="88"/>
      <c r="AK41" s="88"/>
      <c r="AL41" s="88"/>
      <c r="AM41" s="88"/>
      <c r="AN41" s="88"/>
      <c r="AO41" s="88"/>
      <c r="AP41" s="88"/>
      <c r="AQ41" s="88"/>
      <c r="AR41" s="88"/>
      <c r="AS41" s="88"/>
      <c r="AT41" s="88"/>
      <c r="AU41" s="88"/>
      <c r="AV41" s="88"/>
      <c r="AW41" s="88"/>
      <c r="AX41" s="853"/>
      <c r="AY41" s="15">
        <f t="shared" ref="AY41:BC46" si="82">AY5/$AX5-1</f>
        <v>-1.4575765180922962E-2</v>
      </c>
      <c r="AZ41" s="15">
        <f t="shared" si="82"/>
        <v>-3.6704450507646369E-2</v>
      </c>
      <c r="BA41" s="15">
        <f t="shared" si="82"/>
        <v>-4.0659554416682453E-2</v>
      </c>
      <c r="BB41" s="15">
        <f t="shared" si="82"/>
        <v>-5.1683741823275398E-2</v>
      </c>
      <c r="BC41" s="15">
        <f t="shared" ref="BC41" si="83">BC5/$AX5-1</f>
        <v>-5.5332645666481994E-2</v>
      </c>
      <c r="BD41" s="15">
        <f t="shared" ref="BD41:BE41" si="84">BD5/$AX5-1</f>
        <v>-1</v>
      </c>
      <c r="BE41" s="15">
        <f t="shared" si="84"/>
        <v>-1</v>
      </c>
    </row>
    <row r="42" spans="25:57">
      <c r="Y42" s="289" t="s">
        <v>242</v>
      </c>
      <c r="Z42" s="92"/>
      <c r="AA42" s="88"/>
      <c r="AB42" s="88"/>
      <c r="AC42" s="88"/>
      <c r="AD42" s="88"/>
      <c r="AE42" s="88"/>
      <c r="AF42" s="88"/>
      <c r="AG42" s="88"/>
      <c r="AH42" s="88"/>
      <c r="AI42" s="88"/>
      <c r="AJ42" s="88"/>
      <c r="AK42" s="88"/>
      <c r="AL42" s="88"/>
      <c r="AM42" s="88"/>
      <c r="AN42" s="88"/>
      <c r="AO42" s="88"/>
      <c r="AP42" s="88"/>
      <c r="AQ42" s="88"/>
      <c r="AR42" s="88"/>
      <c r="AS42" s="88"/>
      <c r="AT42" s="88"/>
      <c r="AU42" s="88"/>
      <c r="AV42" s="88"/>
      <c r="AW42" s="88"/>
      <c r="AX42" s="853"/>
      <c r="AY42" s="15">
        <f t="shared" ref="AY42:BA42" si="85">AY6/$AX6-1</f>
        <v>-4.0444715783894525E-2</v>
      </c>
      <c r="AZ42" s="15">
        <f t="shared" si="85"/>
        <v>-7.9437797870724691E-2</v>
      </c>
      <c r="BA42" s="15">
        <f t="shared" si="85"/>
        <v>-0.11834499271769072</v>
      </c>
      <c r="BB42" s="15">
        <f t="shared" si="82"/>
        <v>-0.15093820751850207</v>
      </c>
      <c r="BC42" s="15">
        <f t="shared" si="82"/>
        <v>-0.17675468541915851</v>
      </c>
      <c r="BD42" s="15">
        <f t="shared" ref="BD42:BE42" si="86">BD6/$AX6-1</f>
        <v>-1</v>
      </c>
      <c r="BE42" s="15">
        <f t="shared" si="86"/>
        <v>-1</v>
      </c>
    </row>
    <row r="43" spans="25:57">
      <c r="Y43" s="289" t="s">
        <v>243</v>
      </c>
      <c r="Z43" s="92"/>
      <c r="AA43" s="88"/>
      <c r="AB43" s="88"/>
      <c r="AC43" s="88"/>
      <c r="AD43" s="88"/>
      <c r="AE43" s="88"/>
      <c r="AF43" s="88"/>
      <c r="AG43" s="88"/>
      <c r="AH43" s="88"/>
      <c r="AI43" s="88"/>
      <c r="AJ43" s="88"/>
      <c r="AK43" s="88"/>
      <c r="AL43" s="88"/>
      <c r="AM43" s="88"/>
      <c r="AN43" s="88"/>
      <c r="AO43" s="88"/>
      <c r="AP43" s="88"/>
      <c r="AQ43" s="88"/>
      <c r="AR43" s="88"/>
      <c r="AS43" s="88"/>
      <c r="AT43" s="88"/>
      <c r="AU43" s="88"/>
      <c r="AV43" s="88"/>
      <c r="AW43" s="88"/>
      <c r="AX43" s="853"/>
      <c r="AY43" s="15">
        <f t="shared" ref="AY43:BA43" si="87">AY7/$AX7-1</f>
        <v>-2.4506733857820429E-2</v>
      </c>
      <c r="AZ43" s="15">
        <f t="shared" si="87"/>
        <v>-6.372508391197218E-2</v>
      </c>
      <c r="BA43" s="15">
        <f t="shared" si="87"/>
        <v>-6.622743562235911E-2</v>
      </c>
      <c r="BB43" s="15">
        <f t="shared" si="82"/>
        <v>-7.9356298573075357E-2</v>
      </c>
      <c r="BC43" s="15">
        <f t="shared" si="82"/>
        <v>-0.11479896989904481</v>
      </c>
      <c r="BD43" s="15">
        <f t="shared" ref="BD43:BE43" si="88">BD7/$AX7-1</f>
        <v>-1</v>
      </c>
      <c r="BE43" s="15">
        <f t="shared" si="88"/>
        <v>-1</v>
      </c>
    </row>
    <row r="44" spans="25:57">
      <c r="Y44" s="289" t="s">
        <v>244</v>
      </c>
      <c r="Z44" s="92"/>
      <c r="AA44" s="88"/>
      <c r="AB44" s="88"/>
      <c r="AC44" s="88"/>
      <c r="AD44" s="88"/>
      <c r="AE44" s="88"/>
      <c r="AF44" s="88"/>
      <c r="AG44" s="88"/>
      <c r="AH44" s="88"/>
      <c r="AI44" s="88"/>
      <c r="AJ44" s="88"/>
      <c r="AK44" s="88"/>
      <c r="AL44" s="88"/>
      <c r="AM44" s="88"/>
      <c r="AN44" s="88"/>
      <c r="AO44" s="88"/>
      <c r="AP44" s="88"/>
      <c r="AQ44" s="88"/>
      <c r="AR44" s="88"/>
      <c r="AS44" s="88"/>
      <c r="AT44" s="88"/>
      <c r="AU44" s="88"/>
      <c r="AV44" s="88"/>
      <c r="AW44" s="88"/>
      <c r="AX44" s="853"/>
      <c r="AY44" s="15">
        <f t="shared" ref="AY44:BA44" si="89">AY8/$AX8-1</f>
        <v>-1.2472232233270319E-2</v>
      </c>
      <c r="AZ44" s="15">
        <f t="shared" si="89"/>
        <v>-3.5181630756689231E-2</v>
      </c>
      <c r="BA44" s="15">
        <f t="shared" si="89"/>
        <v>-2.697345780798166E-2</v>
      </c>
      <c r="BB44" s="15">
        <f t="shared" si="82"/>
        <v>-1.9505809424550824E-2</v>
      </c>
      <c r="BC44" s="15">
        <f t="shared" si="82"/>
        <v>-9.2232478442085486E-2</v>
      </c>
      <c r="BD44" s="15">
        <f t="shared" ref="BD44:BE44" si="90">BD8/$AX8-1</f>
        <v>-1</v>
      </c>
      <c r="BE44" s="15">
        <f t="shared" si="90"/>
        <v>-1</v>
      </c>
    </row>
    <row r="45" spans="25:57" ht="15" thickBot="1">
      <c r="Y45" s="290" t="s">
        <v>248</v>
      </c>
      <c r="Z45" s="94"/>
      <c r="AA45" s="95"/>
      <c r="AB45" s="95"/>
      <c r="AC45" s="95"/>
      <c r="AD45" s="95"/>
      <c r="AE45" s="95"/>
      <c r="AF45" s="95"/>
      <c r="AG45" s="95"/>
      <c r="AH45" s="95"/>
      <c r="AI45" s="95"/>
      <c r="AJ45" s="95"/>
      <c r="AK45" s="95"/>
      <c r="AL45" s="95"/>
      <c r="AM45" s="95"/>
      <c r="AN45" s="95"/>
      <c r="AO45" s="95"/>
      <c r="AP45" s="95"/>
      <c r="AQ45" s="95"/>
      <c r="AR45" s="95"/>
      <c r="AS45" s="95"/>
      <c r="AT45" s="95"/>
      <c r="AU45" s="95"/>
      <c r="AV45" s="95"/>
      <c r="AW45" s="95"/>
      <c r="AX45" s="854"/>
      <c r="AY45" s="16">
        <f t="shared" ref="AY45:BA45" si="91">AY9/$AX9-1</f>
        <v>-7.4459646442167404E-2</v>
      </c>
      <c r="AZ45" s="16">
        <f t="shared" si="91"/>
        <v>4.56499312598595E-2</v>
      </c>
      <c r="BA45" s="16">
        <f t="shared" si="91"/>
        <v>-6.6851910977321682E-2</v>
      </c>
      <c r="BB45" s="16">
        <f t="shared" si="82"/>
        <v>-7.9208726386933326E-2</v>
      </c>
      <c r="BC45" s="16">
        <f t="shared" si="82"/>
        <v>-0.12529277082863322</v>
      </c>
      <c r="BD45" s="16">
        <f t="shared" ref="BD45:BE45" si="92">BD9/$AX9-1</f>
        <v>-1</v>
      </c>
      <c r="BE45" s="16">
        <f t="shared" si="92"/>
        <v>-1</v>
      </c>
    </row>
    <row r="46" spans="25:57" ht="15" thickTop="1">
      <c r="Y46" s="291" t="s">
        <v>245</v>
      </c>
      <c r="Z46" s="93"/>
      <c r="AA46" s="96"/>
      <c r="AB46" s="96"/>
      <c r="AC46" s="96"/>
      <c r="AD46" s="96"/>
      <c r="AE46" s="96"/>
      <c r="AF46" s="96"/>
      <c r="AG46" s="96"/>
      <c r="AH46" s="96"/>
      <c r="AI46" s="96"/>
      <c r="AJ46" s="96"/>
      <c r="AK46" s="96"/>
      <c r="AL46" s="96"/>
      <c r="AM46" s="96"/>
      <c r="AN46" s="96"/>
      <c r="AO46" s="96"/>
      <c r="AP46" s="96"/>
      <c r="AQ46" s="96"/>
      <c r="AR46" s="96"/>
      <c r="AS46" s="96"/>
      <c r="AT46" s="96"/>
      <c r="AU46" s="96"/>
      <c r="AV46" s="96"/>
      <c r="AW46" s="96"/>
      <c r="AX46" s="855"/>
      <c r="AY46" s="17">
        <f t="shared" ref="AY46:BA46" si="93">AY10/$AX10-1</f>
        <v>-1.9613636452508465E-2</v>
      </c>
      <c r="AZ46" s="17">
        <f t="shared" si="93"/>
        <v>-4.5140940697704246E-2</v>
      </c>
      <c r="BA46" s="17">
        <f t="shared" si="93"/>
        <v>-5.5251222855965065E-2</v>
      </c>
      <c r="BB46" s="17">
        <f t="shared" si="82"/>
        <v>-6.9793802382053904E-2</v>
      </c>
      <c r="BC46" s="17">
        <f t="shared" si="82"/>
        <v>-8.0252077806136191E-2</v>
      </c>
      <c r="BD46" s="17">
        <f t="shared" ref="BD46:BE46" si="94">BD10/$AX10-1</f>
        <v>-1</v>
      </c>
      <c r="BE46" s="17">
        <f t="shared" si="94"/>
        <v>-1</v>
      </c>
    </row>
    <row r="47" spans="25:57">
      <c r="Z47" s="18"/>
      <c r="AA47" s="18"/>
      <c r="AB47" s="18"/>
      <c r="AC47" s="18"/>
      <c r="AD47" s="18"/>
      <c r="AE47" s="18"/>
      <c r="AF47" s="18"/>
      <c r="AG47" s="18"/>
      <c r="AH47" s="18"/>
      <c r="AI47" s="18"/>
      <c r="AJ47" s="18"/>
      <c r="AK47" s="18"/>
      <c r="AL47" s="18"/>
      <c r="AM47" s="18"/>
      <c r="AN47" s="18"/>
      <c r="AO47" s="18"/>
      <c r="AP47" s="18"/>
    </row>
    <row r="48" spans="25:57">
      <c r="Y48" s="78" t="s">
        <v>227</v>
      </c>
      <c r="Z48" s="18"/>
      <c r="AA48" s="18"/>
      <c r="AB48" s="18"/>
      <c r="AC48" s="18"/>
      <c r="AD48" s="18"/>
      <c r="AE48" s="18"/>
      <c r="AF48" s="18"/>
      <c r="AG48" s="18"/>
      <c r="AH48" s="18"/>
      <c r="AI48" s="18"/>
      <c r="AJ48" s="18"/>
      <c r="AK48" s="18"/>
      <c r="AL48" s="18"/>
      <c r="AM48" s="18"/>
      <c r="AN48" s="18"/>
      <c r="AO48" s="18"/>
      <c r="AP48" s="18"/>
    </row>
    <row r="49" spans="25:57">
      <c r="Y49" s="10"/>
      <c r="Z49" s="74"/>
      <c r="AA49" s="10">
        <v>1990</v>
      </c>
      <c r="AB49" s="10">
        <f t="shared" ref="AB49:AP49" si="95">AA49+1</f>
        <v>1991</v>
      </c>
      <c r="AC49" s="10">
        <f t="shared" si="95"/>
        <v>1992</v>
      </c>
      <c r="AD49" s="10">
        <f t="shared" si="95"/>
        <v>1993</v>
      </c>
      <c r="AE49" s="10">
        <f t="shared" si="95"/>
        <v>1994</v>
      </c>
      <c r="AF49" s="10">
        <f t="shared" si="95"/>
        <v>1995</v>
      </c>
      <c r="AG49" s="10">
        <f t="shared" si="95"/>
        <v>1996</v>
      </c>
      <c r="AH49" s="10">
        <f t="shared" si="95"/>
        <v>1997</v>
      </c>
      <c r="AI49" s="10">
        <f t="shared" si="95"/>
        <v>1998</v>
      </c>
      <c r="AJ49" s="10">
        <f t="shared" si="95"/>
        <v>1999</v>
      </c>
      <c r="AK49" s="10">
        <f t="shared" si="95"/>
        <v>2000</v>
      </c>
      <c r="AL49" s="10">
        <f t="shared" si="95"/>
        <v>2001</v>
      </c>
      <c r="AM49" s="10">
        <f t="shared" si="95"/>
        <v>2002</v>
      </c>
      <c r="AN49" s="10">
        <f t="shared" si="95"/>
        <v>2003</v>
      </c>
      <c r="AO49" s="10">
        <f t="shared" si="95"/>
        <v>2004</v>
      </c>
      <c r="AP49" s="10">
        <f t="shared" si="95"/>
        <v>2005</v>
      </c>
      <c r="AQ49" s="10">
        <f t="shared" ref="AQ49:AZ49" si="96">AP49+1</f>
        <v>2006</v>
      </c>
      <c r="AR49" s="10">
        <f t="shared" si="96"/>
        <v>2007</v>
      </c>
      <c r="AS49" s="10">
        <f t="shared" si="96"/>
        <v>2008</v>
      </c>
      <c r="AT49" s="10">
        <f t="shared" si="96"/>
        <v>2009</v>
      </c>
      <c r="AU49" s="10">
        <f t="shared" si="96"/>
        <v>2010</v>
      </c>
      <c r="AV49" s="10">
        <f t="shared" si="96"/>
        <v>2011</v>
      </c>
      <c r="AW49" s="10">
        <f t="shared" si="96"/>
        <v>2012</v>
      </c>
      <c r="AX49" s="10">
        <f t="shared" si="96"/>
        <v>2013</v>
      </c>
      <c r="AY49" s="10">
        <f t="shared" si="96"/>
        <v>2014</v>
      </c>
      <c r="AZ49" s="10">
        <f t="shared" si="96"/>
        <v>2015</v>
      </c>
      <c r="BA49" s="10">
        <f>AZ49+1</f>
        <v>2016</v>
      </c>
      <c r="BB49" s="10">
        <f t="shared" ref="BB49" si="97">BA49+1</f>
        <v>2017</v>
      </c>
      <c r="BC49" s="10">
        <f t="shared" ref="BC49" si="98">BB49+1</f>
        <v>2018</v>
      </c>
      <c r="BD49" s="10">
        <f t="shared" ref="BD49" si="99">BC49+1</f>
        <v>2019</v>
      </c>
      <c r="BE49" s="10">
        <f>BD49+1</f>
        <v>2020</v>
      </c>
    </row>
    <row r="50" spans="25:57">
      <c r="Y50" s="289" t="s">
        <v>241</v>
      </c>
      <c r="Z50" s="8"/>
      <c r="AA50" s="88"/>
      <c r="AB50" s="15">
        <f t="shared" ref="AB50:AU50" si="100">AB5/AA5-1</f>
        <v>-2.1978319823401482E-2</v>
      </c>
      <c r="AC50" s="15">
        <f t="shared" si="100"/>
        <v>5.5349889284790788E-2</v>
      </c>
      <c r="AD50" s="15">
        <f t="shared" si="100"/>
        <v>-0.12469080815460998</v>
      </c>
      <c r="AE50" s="15">
        <f t="shared" si="100"/>
        <v>0.17422449192737499</v>
      </c>
      <c r="AF50" s="15">
        <f t="shared" si="100"/>
        <v>-3.5396053535254879E-2</v>
      </c>
      <c r="AG50" s="15">
        <f t="shared" si="100"/>
        <v>-2.2888909776206945E-2</v>
      </c>
      <c r="AH50" s="636">
        <f t="shared" si="100"/>
        <v>-9.3244089076190972E-3</v>
      </c>
      <c r="AI50" s="15">
        <f t="shared" si="100"/>
        <v>-4.9473643696753666E-2</v>
      </c>
      <c r="AJ50" s="15">
        <f t="shared" si="100"/>
        <v>1.1722266521965841E-2</v>
      </c>
      <c r="AK50" s="15">
        <f t="shared" si="100"/>
        <v>1.7268705923535022E-2</v>
      </c>
      <c r="AL50" s="636">
        <f t="shared" si="100"/>
        <v>-8.880404188769675E-3</v>
      </c>
      <c r="AM50" s="636">
        <f t="shared" si="100"/>
        <v>6.2666466499552431E-3</v>
      </c>
      <c r="AN50" s="15">
        <f t="shared" si="100"/>
        <v>-4.4932736741455259E-2</v>
      </c>
      <c r="AO50" s="15">
        <f t="shared" si="100"/>
        <v>5.5241751565725972E-2</v>
      </c>
      <c r="AP50" s="636">
        <f t="shared" si="100"/>
        <v>2.2970300246278885E-3</v>
      </c>
      <c r="AQ50" s="15">
        <f t="shared" si="100"/>
        <v>-1.1822713719327527E-2</v>
      </c>
      <c r="AR50" s="15">
        <f t="shared" si="100"/>
        <v>2.4481677760364695E-2</v>
      </c>
      <c r="AS50" s="636">
        <f t="shared" si="100"/>
        <v>4.5446689905210835E-3</v>
      </c>
      <c r="AT50" s="15">
        <f t="shared" si="100"/>
        <v>-1.7218537994746153E-2</v>
      </c>
      <c r="AU50" s="15">
        <f t="shared" si="100"/>
        <v>3.3933922422727969E-2</v>
      </c>
      <c r="AV50" s="15">
        <f t="shared" ref="AV50:AV55" si="101">AV5/AU5-1</f>
        <v>-1.5971768990806767E-2</v>
      </c>
      <c r="AW50" s="15">
        <f t="shared" ref="AW50:AZ55" si="102">AW5/AV5-1</f>
        <v>-2.3470347377545941E-2</v>
      </c>
      <c r="AX50" s="636">
        <f t="shared" si="102"/>
        <v>-1.0314982721901789E-3</v>
      </c>
      <c r="AY50" s="15">
        <f t="shared" si="102"/>
        <v>-1.4575765180922962E-2</v>
      </c>
      <c r="AZ50" s="15">
        <f t="shared" si="102"/>
        <v>-2.2455998690539825E-2</v>
      </c>
      <c r="BA50" s="636">
        <f t="shared" ref="BA50:BA55" si="103">BA5/AZ5-1</f>
        <v>-4.1058052340430251E-3</v>
      </c>
      <c r="BB50" s="15">
        <f t="shared" ref="BB50:BB55" si="104">BB5/BA5-1</f>
        <v>-1.1491423568501635E-2</v>
      </c>
      <c r="BC50" s="636">
        <f t="shared" ref="BC50:BC55" si="105">BC5/BB5-1</f>
        <v>-3.8477710486817251E-3</v>
      </c>
      <c r="BD50" s="15">
        <f t="shared" ref="BD50:BD55" si="106">BD5/BC5-1</f>
        <v>-1</v>
      </c>
      <c r="BE50" s="15" t="e">
        <f t="shared" ref="BE50:BE55" si="107">BE5/BD5-1</f>
        <v>#DIV/0!</v>
      </c>
    </row>
    <row r="51" spans="25:57">
      <c r="Y51" s="289" t="s">
        <v>242</v>
      </c>
      <c r="Z51" s="8"/>
      <c r="AA51" s="88"/>
      <c r="AB51" s="636">
        <f t="shared" ref="AB51:AU51" si="108">AB6/AA6-1</f>
        <v>-7.3753947376101747E-3</v>
      </c>
      <c r="AC51" s="636">
        <f t="shared" si="108"/>
        <v>-2.753851157726972E-3</v>
      </c>
      <c r="AD51" s="15">
        <f t="shared" si="108"/>
        <v>-1.5988087577487931E-2</v>
      </c>
      <c r="AE51" s="15">
        <f t="shared" si="108"/>
        <v>-1.3990671915073749E-2</v>
      </c>
      <c r="AF51" s="15">
        <f t="shared" si="108"/>
        <v>-2.2573809226482111E-2</v>
      </c>
      <c r="AG51" s="15">
        <f t="shared" si="108"/>
        <v>-2.299127715386029E-2</v>
      </c>
      <c r="AH51" s="15">
        <f t="shared" si="108"/>
        <v>-2.6977337642206223E-2</v>
      </c>
      <c r="AI51" s="15">
        <f t="shared" si="108"/>
        <v>-3.3207872566534791E-2</v>
      </c>
      <c r="AJ51" s="15">
        <f t="shared" si="108"/>
        <v>-3.048244689832591E-2</v>
      </c>
      <c r="AK51" s="15">
        <f t="shared" si="108"/>
        <v>-2.9116524336984417E-2</v>
      </c>
      <c r="AL51" s="15">
        <f t="shared" si="108"/>
        <v>-3.6578951097596901E-2</v>
      </c>
      <c r="AM51" s="15">
        <f t="shared" si="108"/>
        <v>-3.567106356339822E-2</v>
      </c>
      <c r="AN51" s="15">
        <f t="shared" si="108"/>
        <v>-3.4250794885646196E-2</v>
      </c>
      <c r="AO51" s="15">
        <f t="shared" si="108"/>
        <v>-3.9773064195969599E-2</v>
      </c>
      <c r="AP51" s="15">
        <f t="shared" si="108"/>
        <v>-3.8152187481678923E-2</v>
      </c>
      <c r="AQ51" s="15">
        <f t="shared" si="108"/>
        <v>-4.5237388257440614E-2</v>
      </c>
      <c r="AR51" s="15">
        <f t="shared" si="108"/>
        <v>-4.4261728527106525E-2</v>
      </c>
      <c r="AS51" s="15">
        <f t="shared" si="108"/>
        <v>-4.6274352233975691E-2</v>
      </c>
      <c r="AT51" s="15">
        <f t="shared" si="108"/>
        <v>-5.4140805791292768E-2</v>
      </c>
      <c r="AU51" s="15">
        <f t="shared" si="108"/>
        <v>-5.2873498504670602E-2</v>
      </c>
      <c r="AV51" s="15">
        <f t="shared" si="101"/>
        <v>-4.141905854040917E-2</v>
      </c>
      <c r="AW51" s="15">
        <f t="shared" si="102"/>
        <v>-4.0810350294806841E-2</v>
      </c>
      <c r="AX51" s="15">
        <f t="shared" si="102"/>
        <v>-3.8804639933046725E-2</v>
      </c>
      <c r="AY51" s="15">
        <f t="shared" si="102"/>
        <v>-4.0444715783894525E-2</v>
      </c>
      <c r="AZ51" s="15">
        <f t="shared" si="102"/>
        <v>-4.0636618575536243E-2</v>
      </c>
      <c r="BA51" s="15">
        <f t="shared" si="103"/>
        <v>-4.2264601736822449E-2</v>
      </c>
      <c r="BB51" s="15">
        <f t="shared" si="104"/>
        <v>-3.696821832984265E-2</v>
      </c>
      <c r="BC51" s="15">
        <f t="shared" si="105"/>
        <v>-3.0405888157096661E-2</v>
      </c>
      <c r="BD51" s="15">
        <f t="shared" si="106"/>
        <v>-1</v>
      </c>
      <c r="BE51" s="15" t="e">
        <f t="shared" si="107"/>
        <v>#DIV/0!</v>
      </c>
    </row>
    <row r="52" spans="25:57">
      <c r="Y52" s="289" t="s">
        <v>243</v>
      </c>
      <c r="Z52" s="8"/>
      <c r="AA52" s="88"/>
      <c r="AB52" s="636">
        <f t="shared" ref="AB52:AU52" si="109">AB7/AA7-1</f>
        <v>-3.8467272628668336E-3</v>
      </c>
      <c r="AC52" s="636">
        <f t="shared" si="109"/>
        <v>-8.6954450333179834E-3</v>
      </c>
      <c r="AD52" s="15">
        <f t="shared" si="109"/>
        <v>1.416488676781591E-2</v>
      </c>
      <c r="AE52" s="636">
        <f t="shared" si="109"/>
        <v>-4.0433859739680278E-3</v>
      </c>
      <c r="AF52" s="15">
        <f t="shared" si="109"/>
        <v>2.6278276945756796E-2</v>
      </c>
      <c r="AG52" s="636">
        <f t="shared" si="109"/>
        <v>6.1333764035662597E-3</v>
      </c>
      <c r="AH52" s="15">
        <f t="shared" si="109"/>
        <v>-5.8165641340342078E-2</v>
      </c>
      <c r="AI52" s="15">
        <f t="shared" si="109"/>
        <v>-3.8292307511145651E-2</v>
      </c>
      <c r="AJ52" s="636">
        <f t="shared" si="109"/>
        <v>-4.1815062782861734E-3</v>
      </c>
      <c r="AK52" s="636">
        <f t="shared" si="109"/>
        <v>1.5823904053278159E-3</v>
      </c>
      <c r="AL52" s="15">
        <f t="shared" si="109"/>
        <v>-4.0714445387390663E-2</v>
      </c>
      <c r="AM52" s="15">
        <f t="shared" si="109"/>
        <v>1.1829870352895622E-2</v>
      </c>
      <c r="AN52" s="636">
        <f t="shared" si="109"/>
        <v>-1.7968731745013899E-3</v>
      </c>
      <c r="AO52" s="15">
        <f t="shared" si="109"/>
        <v>9.8215843094223709E-2</v>
      </c>
      <c r="AP52" s="15">
        <f t="shared" si="109"/>
        <v>5.8631922801274161E-2</v>
      </c>
      <c r="AQ52" s="15">
        <f t="shared" si="109"/>
        <v>3.3102041277771166E-2</v>
      </c>
      <c r="AR52" s="636">
        <f t="shared" si="109"/>
        <v>7.7978865118406571E-3</v>
      </c>
      <c r="AS52" s="15">
        <f t="shared" si="109"/>
        <v>-3.9482481280004866E-2</v>
      </c>
      <c r="AT52" s="15">
        <f t="shared" si="109"/>
        <v>-7.3367996995367335E-2</v>
      </c>
      <c r="AU52" s="15">
        <f t="shared" si="109"/>
        <v>5.7370728666835458E-2</v>
      </c>
      <c r="AV52" s="15">
        <f t="shared" si="101"/>
        <v>-0.22194614988656736</v>
      </c>
      <c r="AW52" s="15">
        <f t="shared" si="102"/>
        <v>1.6184798302583348E-2</v>
      </c>
      <c r="AX52" s="15">
        <f t="shared" si="102"/>
        <v>-5.6134640301668037E-2</v>
      </c>
      <c r="AY52" s="15">
        <f t="shared" si="102"/>
        <v>-2.4506733857820429E-2</v>
      </c>
      <c r="AZ52" s="15">
        <f t="shared" si="102"/>
        <v>-4.020360920506405E-2</v>
      </c>
      <c r="BA52" s="15">
        <f t="shared" si="103"/>
        <v>-2.6726676827383278E-3</v>
      </c>
      <c r="BB52" s="15">
        <f t="shared" si="104"/>
        <v>-1.4060022163391195E-2</v>
      </c>
      <c r="BC52" s="15">
        <f t="shared" si="105"/>
        <v>-3.849770684471765E-2</v>
      </c>
      <c r="BD52" s="15">
        <f t="shared" si="106"/>
        <v>-1</v>
      </c>
      <c r="BE52" s="15" t="e">
        <f t="shared" si="107"/>
        <v>#DIV/0!</v>
      </c>
    </row>
    <row r="53" spans="25:57">
      <c r="Y53" s="289" t="s">
        <v>244</v>
      </c>
      <c r="Z53" s="8"/>
      <c r="AA53" s="88"/>
      <c r="AB53" s="15">
        <f t="shared" ref="AB53:AU53" si="110">AB8/AA8-1</f>
        <v>-0.10134754000492241</v>
      </c>
      <c r="AC53" s="15">
        <f t="shared" si="110"/>
        <v>-0.10392753263663679</v>
      </c>
      <c r="AD53" s="15">
        <f t="shared" si="110"/>
        <v>-0.1596269463218567</v>
      </c>
      <c r="AE53" s="15">
        <f t="shared" si="110"/>
        <v>-0.12731281735877487</v>
      </c>
      <c r="AF53" s="15">
        <f t="shared" si="110"/>
        <v>-9.8709127961520204E-2</v>
      </c>
      <c r="AG53" s="15">
        <f t="shared" si="110"/>
        <v>-0.12603496933550895</v>
      </c>
      <c r="AH53" s="15">
        <f t="shared" si="110"/>
        <v>-5.068382555214046E-2</v>
      </c>
      <c r="AI53" s="15">
        <f t="shared" si="110"/>
        <v>-8.5739467200393271E-2</v>
      </c>
      <c r="AJ53" s="15">
        <f t="shared" si="110"/>
        <v>-2.7030088512929762E-2</v>
      </c>
      <c r="AK53" s="15">
        <f t="shared" si="110"/>
        <v>-6.0312048487767278E-2</v>
      </c>
      <c r="AL53" s="15">
        <f t="shared" si="110"/>
        <v>-0.12828691862487451</v>
      </c>
      <c r="AM53" s="15">
        <f t="shared" si="110"/>
        <v>-0.33889431749600685</v>
      </c>
      <c r="AN53" s="15">
        <f t="shared" si="110"/>
        <v>-3.8113195004885969E-2</v>
      </c>
      <c r="AO53" s="15">
        <f t="shared" si="110"/>
        <v>-4.0319829832290099E-2</v>
      </c>
      <c r="AP53" s="636">
        <f t="shared" si="110"/>
        <v>-1.6599604526190692E-4</v>
      </c>
      <c r="AQ53" s="636">
        <f t="shared" si="110"/>
        <v>6.1091213545545475E-3</v>
      </c>
      <c r="AR53" s="636">
        <f t="shared" si="110"/>
        <v>-7.4497789029123185E-3</v>
      </c>
      <c r="AS53" s="15">
        <f t="shared" si="110"/>
        <v>-2.8953573522886189E-2</v>
      </c>
      <c r="AT53" s="15">
        <f t="shared" si="110"/>
        <v>-3.2119613057873142E-2</v>
      </c>
      <c r="AU53" s="15">
        <f t="shared" si="110"/>
        <v>-3.4591501865797181E-2</v>
      </c>
      <c r="AV53" s="15">
        <f t="shared" si="101"/>
        <v>-1.9871659795065444E-2</v>
      </c>
      <c r="AW53" s="15">
        <f t="shared" si="102"/>
        <v>-1.9154098199551162E-2</v>
      </c>
      <c r="AX53" s="15">
        <f t="shared" si="102"/>
        <v>-4.0471759902748539E-2</v>
      </c>
      <c r="AY53" s="15">
        <f t="shared" si="102"/>
        <v>-1.2472232233270319E-2</v>
      </c>
      <c r="AZ53" s="15">
        <f t="shared" si="102"/>
        <v>-2.2996212627798496E-2</v>
      </c>
      <c r="BA53" s="636">
        <f t="shared" si="103"/>
        <v>8.5074799675974866E-3</v>
      </c>
      <c r="BB53" s="636">
        <f t="shared" si="104"/>
        <v>7.6746605150235236E-3</v>
      </c>
      <c r="BC53" s="15">
        <f t="shared" si="105"/>
        <v>-7.4173482838130522E-2</v>
      </c>
      <c r="BD53" s="15">
        <f t="shared" si="106"/>
        <v>-1</v>
      </c>
      <c r="BE53" s="15" t="e">
        <f t="shared" si="107"/>
        <v>#DIV/0!</v>
      </c>
    </row>
    <row r="54" spans="25:57" ht="15" thickBot="1">
      <c r="Y54" s="290" t="s">
        <v>248</v>
      </c>
      <c r="Z54" s="19"/>
      <c r="AA54" s="95"/>
      <c r="AB54" s="16">
        <f t="shared" ref="AB54:AU54" si="111">AB9/AA9-1</f>
        <v>-3.7604330087778193E-2</v>
      </c>
      <c r="AC54" s="16">
        <f t="shared" si="111"/>
        <v>-5.7774936723812842E-2</v>
      </c>
      <c r="AD54" s="16">
        <f t="shared" si="111"/>
        <v>-4.9945441082617115E-2</v>
      </c>
      <c r="AE54" s="16">
        <f t="shared" si="111"/>
        <v>6.9271906371466407E-2</v>
      </c>
      <c r="AF54" s="16">
        <f t="shared" si="111"/>
        <v>4.7877043927034402E-2</v>
      </c>
      <c r="AG54" s="16">
        <f t="shared" si="111"/>
        <v>-4.9615031809656873E-2</v>
      </c>
      <c r="AH54" s="638">
        <f t="shared" si="111"/>
        <v>-9.289151286575037E-3</v>
      </c>
      <c r="AI54" s="16">
        <f t="shared" si="111"/>
        <v>-4.3689655950773676E-2</v>
      </c>
      <c r="AJ54" s="16">
        <f t="shared" si="111"/>
        <v>-1.203188940683908E-2</v>
      </c>
      <c r="AK54" s="16">
        <f t="shared" si="111"/>
        <v>4.2489157308030157E-2</v>
      </c>
      <c r="AL54" s="16">
        <f t="shared" si="111"/>
        <v>-4.4272690088061339E-2</v>
      </c>
      <c r="AM54" s="16">
        <f t="shared" si="111"/>
        <v>2.0915387343400704E-2</v>
      </c>
      <c r="AN54" s="16">
        <f t="shared" si="111"/>
        <v>-5.0864781128818093E-2</v>
      </c>
      <c r="AO54" s="16">
        <f t="shared" si="111"/>
        <v>6.9560765972903615E-2</v>
      </c>
      <c r="AP54" s="638">
        <f t="shared" si="111"/>
        <v>2.1865695651686057E-3</v>
      </c>
      <c r="AQ54" s="16">
        <f t="shared" si="111"/>
        <v>1.4737184943223625E-2</v>
      </c>
      <c r="AR54" s="16">
        <f t="shared" si="111"/>
        <v>-6.7638039344581791E-2</v>
      </c>
      <c r="AS54" s="16">
        <f t="shared" si="111"/>
        <v>-2.4902057655178056E-2</v>
      </c>
      <c r="AT54" s="16">
        <f t="shared" si="111"/>
        <v>3.2903070393698108E-2</v>
      </c>
      <c r="AU54" s="16">
        <f t="shared" si="111"/>
        <v>5.2038716129204188E-2</v>
      </c>
      <c r="AV54" s="638">
        <f t="shared" si="101"/>
        <v>-4.7045943123567024E-3</v>
      </c>
      <c r="AW54" s="16">
        <f t="shared" si="102"/>
        <v>-0.14034897896596399</v>
      </c>
      <c r="AX54" s="638">
        <f t="shared" si="102"/>
        <v>4.7431221364420129E-3</v>
      </c>
      <c r="AY54" s="16">
        <f t="shared" si="102"/>
        <v>-7.4459646442167404E-2</v>
      </c>
      <c r="AZ54" s="16">
        <f t="shared" si="102"/>
        <v>0.12977238349502374</v>
      </c>
      <c r="BA54" s="16">
        <f t="shared" si="103"/>
        <v>-0.10759035014867013</v>
      </c>
      <c r="BB54" s="16">
        <f t="shared" si="104"/>
        <v>-1.3242073316094394E-2</v>
      </c>
      <c r="BC54" s="16">
        <f t="shared" si="105"/>
        <v>-5.0048307105335699E-2</v>
      </c>
      <c r="BD54" s="16">
        <f t="shared" si="106"/>
        <v>-1</v>
      </c>
      <c r="BE54" s="16" t="e">
        <f t="shared" si="107"/>
        <v>#DIV/0!</v>
      </c>
    </row>
    <row r="55" spans="25:57" ht="15" thickTop="1">
      <c r="Y55" s="291" t="s">
        <v>245</v>
      </c>
      <c r="Z55" s="20"/>
      <c r="AA55" s="96"/>
      <c r="AB55" s="17">
        <f t="shared" ref="AB55:AU55" si="112">AB10/AA10-1</f>
        <v>-2.6206208452818402E-2</v>
      </c>
      <c r="AC55" s="17">
        <f t="shared" si="112"/>
        <v>1.990862594145959E-2</v>
      </c>
      <c r="AD55" s="17">
        <f t="shared" si="112"/>
        <v>-9.2844342292803805E-2</v>
      </c>
      <c r="AE55" s="17">
        <f t="shared" si="112"/>
        <v>8.4865034256826455E-2</v>
      </c>
      <c r="AF55" s="17">
        <f t="shared" si="112"/>
        <v>-3.415202611990098E-2</v>
      </c>
      <c r="AG55" s="17">
        <f t="shared" si="112"/>
        <v>-2.8560856542628299E-2</v>
      </c>
      <c r="AH55" s="17">
        <f t="shared" si="112"/>
        <v>-1.8310715972946312E-2</v>
      </c>
      <c r="AI55" s="17">
        <f t="shared" si="112"/>
        <v>-4.6509678149111222E-2</v>
      </c>
      <c r="AJ55" s="637">
        <f t="shared" si="112"/>
        <v>-2.9602549682021806E-3</v>
      </c>
      <c r="AK55" s="637">
        <f t="shared" si="112"/>
        <v>-1.1978555271352498E-4</v>
      </c>
      <c r="AL55" s="17">
        <f t="shared" si="112"/>
        <v>-2.3214075541756474E-2</v>
      </c>
      <c r="AM55" s="17">
        <f t="shared" si="112"/>
        <v>-1.9639831306853539E-2</v>
      </c>
      <c r="AN55" s="17">
        <f t="shared" si="112"/>
        <v>-4.0553008351772113E-2</v>
      </c>
      <c r="AO55" s="17">
        <f t="shared" si="112"/>
        <v>2.878474774099482E-2</v>
      </c>
      <c r="AP55" s="17">
        <f t="shared" si="112"/>
        <v>-5.7455095020725322E-3</v>
      </c>
      <c r="AQ55" s="17">
        <f t="shared" si="112"/>
        <v>-1.7565096371380373E-2</v>
      </c>
      <c r="AR55" s="637">
        <f t="shared" si="112"/>
        <v>6.8273391428348429E-3</v>
      </c>
      <c r="AS55" s="637">
        <f t="shared" si="112"/>
        <v>-9.3745837338568005E-3</v>
      </c>
      <c r="AT55" s="17">
        <f t="shared" si="112"/>
        <v>-2.7554239974163175E-2</v>
      </c>
      <c r="AU55" s="17">
        <f t="shared" si="112"/>
        <v>1.5074218977672471E-2</v>
      </c>
      <c r="AV55" s="17">
        <f t="shared" si="101"/>
        <v>-2.8867088620747494E-2</v>
      </c>
      <c r="AW55" s="17">
        <f t="shared" si="102"/>
        <v>-2.5618691995133003E-2</v>
      </c>
      <c r="AX55" s="17">
        <f t="shared" si="102"/>
        <v>-1.0883719760352295E-2</v>
      </c>
      <c r="AY55" s="17">
        <f t="shared" si="102"/>
        <v>-1.9613636452508465E-2</v>
      </c>
      <c r="AZ55" s="17">
        <f t="shared" si="102"/>
        <v>-2.603800419339386E-2</v>
      </c>
      <c r="BA55" s="17">
        <f t="shared" si="103"/>
        <v>-1.0588245521436779E-2</v>
      </c>
      <c r="BB55" s="17">
        <f t="shared" si="104"/>
        <v>-1.5393065202001011E-2</v>
      </c>
      <c r="BC55" s="17">
        <f t="shared" si="105"/>
        <v>-1.1242964679082479E-2</v>
      </c>
      <c r="BD55" s="17">
        <f t="shared" si="106"/>
        <v>-1</v>
      </c>
      <c r="BE55" s="17" t="e">
        <f t="shared" si="107"/>
        <v>#DIV/0!</v>
      </c>
    </row>
  </sheetData>
  <phoneticPr fontId="9"/>
  <pageMargins left="0.43307086614173229" right="0.51181102362204722" top="0.55118110236220474" bottom="0.59055118110236227" header="0.51181102362204722" footer="0.51181102362204722"/>
  <pageSetup paperSize="9" scale="37"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8">
    <pageSetUpPr fitToPage="1"/>
  </sheetPr>
  <dimension ref="A1:BE49"/>
  <sheetViews>
    <sheetView zoomScale="80" zoomScaleNormal="80" workbookViewId="0">
      <pane xSplit="26" ySplit="4" topLeftCell="AS5" activePane="bottomRight" state="frozen"/>
      <selection pane="topRight" activeCell="AA1" sqref="AA1"/>
      <selection pane="bottomLeft" activeCell="A5" sqref="A5"/>
      <selection pane="bottomRight" activeCell="AD47" sqref="AD47"/>
    </sheetView>
  </sheetViews>
  <sheetFormatPr defaultColWidth="9.625" defaultRowHeight="14.25"/>
  <cols>
    <col min="1" max="1" width="1.5" style="78" customWidth="1"/>
    <col min="2" max="22" width="1.625" style="9" hidden="1" customWidth="1"/>
    <col min="23" max="23" width="1.5" style="9" hidden="1" customWidth="1"/>
    <col min="24" max="24" width="1.5" style="78" customWidth="1"/>
    <col min="25" max="25" width="27.75" style="9" customWidth="1"/>
    <col min="26" max="26" width="10.625" style="9" hidden="1" customWidth="1"/>
    <col min="27" max="50" width="7.625" style="9" customWidth="1"/>
    <col min="51" max="51" width="7.75" style="9" customWidth="1"/>
    <col min="52" max="55" width="7.625" style="9" customWidth="1"/>
    <col min="56" max="57" width="8.625" style="9" hidden="1" customWidth="1"/>
    <col min="58" max="58" width="9.125" style="9" customWidth="1"/>
    <col min="59" max="60" width="9" style="9" customWidth="1"/>
    <col min="61" max="16384" width="9.625" style="9"/>
  </cols>
  <sheetData>
    <row r="1" spans="24:57" ht="36.75" customHeight="1">
      <c r="Y1" s="879" t="s">
        <v>133</v>
      </c>
      <c r="AC1" s="38"/>
      <c r="AD1" s="37"/>
    </row>
    <row r="2" spans="24:57" ht="18" customHeight="1">
      <c r="X2" s="9"/>
      <c r="Y2" s="665" t="str">
        <f>'0.Contents'!C2</f>
        <v>＜速報値＞</v>
      </c>
    </row>
    <row r="3" spans="24:57" ht="18.75">
      <c r="X3" s="9"/>
      <c r="Y3" s="78" t="s">
        <v>342</v>
      </c>
    </row>
    <row r="4" spans="24:57" ht="25.5">
      <c r="X4" s="9"/>
      <c r="Y4" s="595"/>
      <c r="Z4" s="602"/>
      <c r="AA4" s="595">
        <v>1990</v>
      </c>
      <c r="AB4" s="595">
        <f t="shared" ref="AB4:BE4" si="0">AA4+1</f>
        <v>1991</v>
      </c>
      <c r="AC4" s="595">
        <f t="shared" si="0"/>
        <v>1992</v>
      </c>
      <c r="AD4" s="595">
        <f t="shared" si="0"/>
        <v>1993</v>
      </c>
      <c r="AE4" s="595">
        <f t="shared" si="0"/>
        <v>1994</v>
      </c>
      <c r="AF4" s="595">
        <f t="shared" si="0"/>
        <v>1995</v>
      </c>
      <c r="AG4" s="595">
        <f t="shared" si="0"/>
        <v>1996</v>
      </c>
      <c r="AH4" s="595">
        <f t="shared" si="0"/>
        <v>1997</v>
      </c>
      <c r="AI4" s="595">
        <f t="shared" si="0"/>
        <v>1998</v>
      </c>
      <c r="AJ4" s="595">
        <f t="shared" si="0"/>
        <v>1999</v>
      </c>
      <c r="AK4" s="595">
        <f t="shared" si="0"/>
        <v>2000</v>
      </c>
      <c r="AL4" s="595">
        <f t="shared" si="0"/>
        <v>2001</v>
      </c>
      <c r="AM4" s="595">
        <f t="shared" si="0"/>
        <v>2002</v>
      </c>
      <c r="AN4" s="595">
        <f t="shared" si="0"/>
        <v>2003</v>
      </c>
      <c r="AO4" s="595">
        <f t="shared" si="0"/>
        <v>2004</v>
      </c>
      <c r="AP4" s="595">
        <f t="shared" si="0"/>
        <v>2005</v>
      </c>
      <c r="AQ4" s="595">
        <f t="shared" si="0"/>
        <v>2006</v>
      </c>
      <c r="AR4" s="595">
        <f t="shared" si="0"/>
        <v>2007</v>
      </c>
      <c r="AS4" s="595">
        <f t="shared" si="0"/>
        <v>2008</v>
      </c>
      <c r="AT4" s="595">
        <f t="shared" si="0"/>
        <v>2009</v>
      </c>
      <c r="AU4" s="595">
        <f t="shared" si="0"/>
        <v>2010</v>
      </c>
      <c r="AV4" s="595">
        <f t="shared" si="0"/>
        <v>2011</v>
      </c>
      <c r="AW4" s="595">
        <f t="shared" si="0"/>
        <v>2012</v>
      </c>
      <c r="AX4" s="595">
        <f t="shared" si="0"/>
        <v>2013</v>
      </c>
      <c r="AY4" s="595">
        <f t="shared" si="0"/>
        <v>2014</v>
      </c>
      <c r="AZ4" s="595">
        <f t="shared" si="0"/>
        <v>2015</v>
      </c>
      <c r="BA4" s="595">
        <f t="shared" si="0"/>
        <v>2016</v>
      </c>
      <c r="BB4" s="597">
        <v>2017</v>
      </c>
      <c r="BC4" s="596" t="s">
        <v>345</v>
      </c>
      <c r="BD4" s="10" t="e">
        <f t="shared" si="0"/>
        <v>#VALUE!</v>
      </c>
      <c r="BE4" s="10" t="e">
        <f t="shared" si="0"/>
        <v>#VALUE!</v>
      </c>
    </row>
    <row r="5" spans="24:57">
      <c r="X5" s="9"/>
      <c r="Y5" s="289" t="s">
        <v>241</v>
      </c>
      <c r="Z5" s="11"/>
      <c r="AA5" s="11">
        <v>11274.247503892466</v>
      </c>
      <c r="AB5" s="11">
        <v>11156.361866748621</v>
      </c>
      <c r="AC5" s="11">
        <v>11112.560104447188</v>
      </c>
      <c r="AD5" s="11">
        <v>11130.582002138726</v>
      </c>
      <c r="AE5" s="11">
        <v>10934.72398495406</v>
      </c>
      <c r="AF5" s="11">
        <v>10579.896736100753</v>
      </c>
      <c r="AG5" s="11">
        <v>10424.312988193</v>
      </c>
      <c r="AH5" s="11">
        <v>10318.384651293349</v>
      </c>
      <c r="AI5" s="11">
        <v>10191.095681693971</v>
      </c>
      <c r="AJ5" s="11">
        <v>10128.986715217678</v>
      </c>
      <c r="AK5" s="11">
        <v>10177.155545395284</v>
      </c>
      <c r="AL5" s="11">
        <v>10015.172186637321</v>
      </c>
      <c r="AM5" s="11">
        <v>10039.213771896057</v>
      </c>
      <c r="AN5" s="11">
        <v>10047.446195718972</v>
      </c>
      <c r="AO5" s="11">
        <v>9949.3027975924033</v>
      </c>
      <c r="AP5" s="11">
        <v>9974.8941054058341</v>
      </c>
      <c r="AQ5" s="11">
        <v>10024.037942527553</v>
      </c>
      <c r="AR5" s="11">
        <v>10424.713295287043</v>
      </c>
      <c r="AS5" s="11">
        <v>9757.6869700761818</v>
      </c>
      <c r="AT5" s="11">
        <v>9520.8896456410166</v>
      </c>
      <c r="AU5" s="11">
        <v>9733.0150072303986</v>
      </c>
      <c r="AV5" s="11">
        <v>9572.0089817120097</v>
      </c>
      <c r="AW5" s="11">
        <v>9495.7896916405607</v>
      </c>
      <c r="AX5" s="11">
        <v>9483.15803287989</v>
      </c>
      <c r="AY5" s="11">
        <v>9367.7575149859404</v>
      </c>
      <c r="AZ5" s="11">
        <v>9403.3931656523891</v>
      </c>
      <c r="BA5" s="11">
        <v>9369.9893494860553</v>
      </c>
      <c r="BB5" s="11">
        <v>9411.9716188721814</v>
      </c>
      <c r="BC5" s="11">
        <v>9385.2835173476014</v>
      </c>
      <c r="BD5" s="11"/>
      <c r="BE5" s="11"/>
    </row>
    <row r="6" spans="24:57">
      <c r="X6" s="9"/>
      <c r="Y6" s="289" t="s">
        <v>249</v>
      </c>
      <c r="Z6" s="11"/>
      <c r="AA6" s="11">
        <v>6215.5233743739518</v>
      </c>
      <c r="AB6" s="11">
        <v>6462.9687459132056</v>
      </c>
      <c r="AC6" s="11">
        <v>6581.771391826127</v>
      </c>
      <c r="AD6" s="11">
        <v>6703.1699432746454</v>
      </c>
      <c r="AE6" s="11">
        <v>6948.0820137857236</v>
      </c>
      <c r="AF6" s="11">
        <v>7521.0500843735317</v>
      </c>
      <c r="AG6" s="11">
        <v>7699.2442575175619</v>
      </c>
      <c r="AH6" s="11">
        <v>7889.4619017895593</v>
      </c>
      <c r="AI6" s="11">
        <v>7722.2024412713636</v>
      </c>
      <c r="AJ6" s="11">
        <v>7844.4499279412867</v>
      </c>
      <c r="AK6" s="11">
        <v>7846.8510646515178</v>
      </c>
      <c r="AL6" s="11">
        <v>7847.5049680109842</v>
      </c>
      <c r="AM6" s="11">
        <v>7662.3163980250365</v>
      </c>
      <c r="AN6" s="11">
        <v>7411.2601791859643</v>
      </c>
      <c r="AO6" s="11">
        <v>7185.4830385439182</v>
      </c>
      <c r="AP6" s="11">
        <v>7175.5930541780963</v>
      </c>
      <c r="AQ6" s="11">
        <v>6944.363969282228</v>
      </c>
      <c r="AR6" s="11">
        <v>6922.0624069751912</v>
      </c>
      <c r="AS6" s="11">
        <v>6635.31323770174</v>
      </c>
      <c r="AT6" s="11">
        <v>6343.8310849005238</v>
      </c>
      <c r="AU6" s="11">
        <v>6159.623863338642</v>
      </c>
      <c r="AV6" s="11">
        <v>6178.5387113369143</v>
      </c>
      <c r="AW6" s="11">
        <v>6139.5454784234489</v>
      </c>
      <c r="AX6" s="11">
        <v>6184.3858811658247</v>
      </c>
      <c r="AY6" s="11">
        <v>6077.9625768942378</v>
      </c>
      <c r="AZ6" s="11">
        <v>6051.8559586630663</v>
      </c>
      <c r="BA6" s="11">
        <v>5787.359181081144</v>
      </c>
      <c r="BB6" s="11">
        <v>5937.8870167944633</v>
      </c>
      <c r="BC6" s="11">
        <v>5842.1081890568321</v>
      </c>
      <c r="BD6" s="11"/>
      <c r="BE6" s="11"/>
    </row>
    <row r="7" spans="24:57">
      <c r="X7" s="9"/>
      <c r="Y7" s="289" t="s">
        <v>242</v>
      </c>
      <c r="Z7" s="11"/>
      <c r="AA7" s="11">
        <v>4387.350089581033</v>
      </c>
      <c r="AB7" s="11">
        <v>4460.7065180828231</v>
      </c>
      <c r="AC7" s="11">
        <v>4604.1513803673452</v>
      </c>
      <c r="AD7" s="11">
        <v>4604.0987895704893</v>
      </c>
      <c r="AE7" s="11">
        <v>4744.0872089677368</v>
      </c>
      <c r="AF7" s="11">
        <v>4945.8527808408207</v>
      </c>
      <c r="AG7" s="11">
        <v>5058.4069899842498</v>
      </c>
      <c r="AH7" s="11">
        <v>5166.5006800353403</v>
      </c>
      <c r="AI7" s="11">
        <v>5167.6920367170369</v>
      </c>
      <c r="AJ7" s="11">
        <v>5168.8712460307315</v>
      </c>
      <c r="AK7" s="11">
        <v>5131.8270226337436</v>
      </c>
      <c r="AL7" s="11">
        <v>5070.0627992963437</v>
      </c>
      <c r="AM7" s="11">
        <v>4834.1491938671879</v>
      </c>
      <c r="AN7" s="11">
        <v>4894.0824099746605</v>
      </c>
      <c r="AO7" s="11">
        <v>4904.1100006186143</v>
      </c>
      <c r="AP7" s="11">
        <v>4972.8552510006575</v>
      </c>
      <c r="AQ7" s="11">
        <v>4827.5849631922783</v>
      </c>
      <c r="AR7" s="11">
        <v>4629.8214670726566</v>
      </c>
      <c r="AS7" s="11">
        <v>4589.1673457347033</v>
      </c>
      <c r="AT7" s="11">
        <v>4387.5381239115641</v>
      </c>
      <c r="AU7" s="11">
        <v>4301.8099676266665</v>
      </c>
      <c r="AV7" s="11">
        <v>4340.7905892071312</v>
      </c>
      <c r="AW7" s="11">
        <v>4297.7068992131281</v>
      </c>
      <c r="AX7" s="11">
        <v>4303.5551014116063</v>
      </c>
      <c r="AY7" s="11">
        <v>4149.7545750286235</v>
      </c>
      <c r="AZ7" s="11">
        <v>4196.6055347989486</v>
      </c>
      <c r="BA7" s="11">
        <v>4047.9837823734088</v>
      </c>
      <c r="BB7" s="11">
        <v>4143.1167510119749</v>
      </c>
      <c r="BC7" s="11">
        <v>4144.1660950353707</v>
      </c>
      <c r="BD7" s="11"/>
      <c r="BE7" s="11"/>
    </row>
    <row r="8" spans="24:57" ht="13.5" customHeight="1" thickBot="1">
      <c r="X8" s="9"/>
      <c r="Y8" s="290" t="s">
        <v>248</v>
      </c>
      <c r="Z8" s="12"/>
      <c r="AA8" s="12">
        <v>9910.6586158148075</v>
      </c>
      <c r="AB8" s="12">
        <v>9433.1295624956929</v>
      </c>
      <c r="AC8" s="12">
        <v>9398.8544222426717</v>
      </c>
      <c r="AD8" s="12">
        <v>9131.1318698893083</v>
      </c>
      <c r="AE8" s="12">
        <v>10208.630427212322</v>
      </c>
      <c r="AF8" s="12">
        <v>10114.044334040294</v>
      </c>
      <c r="AG8" s="12">
        <v>11117.329105593026</v>
      </c>
      <c r="AH8" s="12">
        <v>11721.06177592275</v>
      </c>
      <c r="AI8" s="12">
        <v>10428.204222230408</v>
      </c>
      <c r="AJ8" s="12">
        <v>4218.5895017867424</v>
      </c>
      <c r="AK8" s="12">
        <v>6719.7584773469416</v>
      </c>
      <c r="AL8" s="12">
        <v>3358.1568536531995</v>
      </c>
      <c r="AM8" s="12">
        <v>3222.2053164553804</v>
      </c>
      <c r="AN8" s="12">
        <v>3267.600592395062</v>
      </c>
      <c r="AO8" s="12">
        <v>3423.3922951847712</v>
      </c>
      <c r="AP8" s="12">
        <v>2926.0395015680419</v>
      </c>
      <c r="AQ8" s="12">
        <v>3142.8002818294981</v>
      </c>
      <c r="AR8" s="12">
        <v>2342.3071168743591</v>
      </c>
      <c r="AS8" s="12">
        <v>2541.343930866442</v>
      </c>
      <c r="AT8" s="12">
        <v>2618.690873776256</v>
      </c>
      <c r="AU8" s="12">
        <v>2088.0104847180719</v>
      </c>
      <c r="AV8" s="12">
        <v>1777.151565658281</v>
      </c>
      <c r="AW8" s="12">
        <v>1600.334984627242</v>
      </c>
      <c r="AX8" s="12">
        <v>1617.7588718757988</v>
      </c>
      <c r="AY8" s="12">
        <v>1605.6848886001922</v>
      </c>
      <c r="AZ8" s="12">
        <v>1199.3696117404465</v>
      </c>
      <c r="BA8" s="12">
        <v>1104.6021747670275</v>
      </c>
      <c r="BB8" s="12">
        <v>1019.6588200937098</v>
      </c>
      <c r="BC8" s="12">
        <v>875.75574343863479</v>
      </c>
      <c r="BD8" s="12"/>
      <c r="BE8" s="12"/>
    </row>
    <row r="9" spans="24:57" ht="15" thickTop="1">
      <c r="X9" s="9"/>
      <c r="Y9" s="291" t="s">
        <v>245</v>
      </c>
      <c r="Z9" s="13"/>
      <c r="AA9" s="13">
        <f t="shared" ref="AA9:AX9" si="1">SUM(AA5:AA8)</f>
        <v>31787.779583662261</v>
      </c>
      <c r="AB9" s="13">
        <f t="shared" si="1"/>
        <v>31513.166693240339</v>
      </c>
      <c r="AC9" s="13">
        <f t="shared" si="1"/>
        <v>31697.337298883329</v>
      </c>
      <c r="AD9" s="13">
        <f t="shared" si="1"/>
        <v>31568.98260487317</v>
      </c>
      <c r="AE9" s="13">
        <f t="shared" si="1"/>
        <v>32835.523634919839</v>
      </c>
      <c r="AF9" s="13">
        <f t="shared" si="1"/>
        <v>33160.843935355399</v>
      </c>
      <c r="AG9" s="13">
        <f t="shared" si="1"/>
        <v>34299.293341287841</v>
      </c>
      <c r="AH9" s="13">
        <f t="shared" si="1"/>
        <v>35095.409009041003</v>
      </c>
      <c r="AI9" s="13">
        <f t="shared" si="1"/>
        <v>33509.194381912777</v>
      </c>
      <c r="AJ9" s="13">
        <f t="shared" si="1"/>
        <v>27360.897390976439</v>
      </c>
      <c r="AK9" s="13">
        <f t="shared" si="1"/>
        <v>29875.59211002749</v>
      </c>
      <c r="AL9" s="13">
        <f t="shared" si="1"/>
        <v>26290.896807597848</v>
      </c>
      <c r="AM9" s="13">
        <f t="shared" si="1"/>
        <v>25757.88468024366</v>
      </c>
      <c r="AN9" s="13">
        <f t="shared" si="1"/>
        <v>25620.38937727466</v>
      </c>
      <c r="AO9" s="13">
        <f t="shared" si="1"/>
        <v>25462.288131939706</v>
      </c>
      <c r="AP9" s="13">
        <f t="shared" si="1"/>
        <v>25049.381912152625</v>
      </c>
      <c r="AQ9" s="13">
        <f t="shared" si="1"/>
        <v>24938.78715683156</v>
      </c>
      <c r="AR9" s="13">
        <f t="shared" si="1"/>
        <v>24318.90428620925</v>
      </c>
      <c r="AS9" s="13">
        <f t="shared" si="1"/>
        <v>23523.511484379065</v>
      </c>
      <c r="AT9" s="13">
        <f t="shared" si="1"/>
        <v>22870.94972822936</v>
      </c>
      <c r="AU9" s="13">
        <f t="shared" si="1"/>
        <v>22282.459322913775</v>
      </c>
      <c r="AV9" s="13">
        <f t="shared" si="1"/>
        <v>21868.489847914338</v>
      </c>
      <c r="AW9" s="13">
        <f t="shared" si="1"/>
        <v>21533.37705390438</v>
      </c>
      <c r="AX9" s="13">
        <f t="shared" si="1"/>
        <v>21588.857887333121</v>
      </c>
      <c r="AY9" s="13">
        <f>SUM(AY5:AY8)</f>
        <v>21201.159555508995</v>
      </c>
      <c r="AZ9" s="13">
        <f>SUM(AZ5:AZ8)</f>
        <v>20851.224270854851</v>
      </c>
      <c r="BA9" s="13">
        <f>SUM(BA5:BA8)</f>
        <v>20309.934487707636</v>
      </c>
      <c r="BB9" s="13">
        <f t="shared" ref="BB9:BC9" si="2">SUM(BB5:BB8)</f>
        <v>20512.634206772331</v>
      </c>
      <c r="BC9" s="13">
        <f t="shared" si="2"/>
        <v>20247.313544878441</v>
      </c>
      <c r="BD9" s="13"/>
      <c r="BE9" s="13"/>
    </row>
    <row r="10" spans="24:57">
      <c r="X10" s="9"/>
      <c r="Z10" s="38"/>
      <c r="AA10" s="38"/>
      <c r="AB10" s="38"/>
      <c r="AC10" s="38"/>
      <c r="AD10" s="38"/>
      <c r="AE10" s="38"/>
      <c r="AF10" s="38"/>
      <c r="AG10" s="38"/>
      <c r="AH10" s="38"/>
      <c r="AI10" s="38"/>
      <c r="AJ10" s="38"/>
      <c r="AK10" s="38"/>
      <c r="AL10" s="38"/>
    </row>
    <row r="11" spans="24:57">
      <c r="X11" s="9"/>
      <c r="Y11" s="9" t="s">
        <v>246</v>
      </c>
      <c r="Z11" s="37"/>
      <c r="AA11" s="37"/>
    </row>
    <row r="12" spans="24:57">
      <c r="X12" s="9"/>
      <c r="Y12" s="10"/>
      <c r="Z12" s="77"/>
      <c r="AA12" s="10">
        <v>1990</v>
      </c>
      <c r="AB12" s="10">
        <f t="shared" ref="AB12:AP12" si="3">AA12+1</f>
        <v>1991</v>
      </c>
      <c r="AC12" s="10">
        <f t="shared" si="3"/>
        <v>1992</v>
      </c>
      <c r="AD12" s="10">
        <f t="shared" si="3"/>
        <v>1993</v>
      </c>
      <c r="AE12" s="10">
        <f t="shared" si="3"/>
        <v>1994</v>
      </c>
      <c r="AF12" s="10">
        <f t="shared" si="3"/>
        <v>1995</v>
      </c>
      <c r="AG12" s="10">
        <f t="shared" si="3"/>
        <v>1996</v>
      </c>
      <c r="AH12" s="10">
        <f t="shared" si="3"/>
        <v>1997</v>
      </c>
      <c r="AI12" s="10">
        <f t="shared" si="3"/>
        <v>1998</v>
      </c>
      <c r="AJ12" s="10">
        <f t="shared" si="3"/>
        <v>1999</v>
      </c>
      <c r="AK12" s="10">
        <f t="shared" si="3"/>
        <v>2000</v>
      </c>
      <c r="AL12" s="10">
        <f t="shared" si="3"/>
        <v>2001</v>
      </c>
      <c r="AM12" s="10">
        <f t="shared" si="3"/>
        <v>2002</v>
      </c>
      <c r="AN12" s="10">
        <f t="shared" si="3"/>
        <v>2003</v>
      </c>
      <c r="AO12" s="10">
        <f t="shared" si="3"/>
        <v>2004</v>
      </c>
      <c r="AP12" s="10">
        <f t="shared" si="3"/>
        <v>2005</v>
      </c>
      <c r="AQ12" s="10">
        <f t="shared" ref="AQ12:AZ12" si="4">AP12+1</f>
        <v>2006</v>
      </c>
      <c r="AR12" s="10">
        <f t="shared" si="4"/>
        <v>2007</v>
      </c>
      <c r="AS12" s="10">
        <f t="shared" si="4"/>
        <v>2008</v>
      </c>
      <c r="AT12" s="10">
        <f t="shared" si="4"/>
        <v>2009</v>
      </c>
      <c r="AU12" s="10">
        <f t="shared" si="4"/>
        <v>2010</v>
      </c>
      <c r="AV12" s="10">
        <f t="shared" si="4"/>
        <v>2011</v>
      </c>
      <c r="AW12" s="10">
        <f t="shared" si="4"/>
        <v>2012</v>
      </c>
      <c r="AX12" s="10">
        <f t="shared" si="4"/>
        <v>2013</v>
      </c>
      <c r="AY12" s="10">
        <f t="shared" si="4"/>
        <v>2014</v>
      </c>
      <c r="AZ12" s="10">
        <f t="shared" si="4"/>
        <v>2015</v>
      </c>
      <c r="BA12" s="10">
        <f>AZ12+1</f>
        <v>2016</v>
      </c>
      <c r="BB12" s="10">
        <f>BA12+1</f>
        <v>2017</v>
      </c>
      <c r="BC12" s="10">
        <f>BB12+1</f>
        <v>2018</v>
      </c>
      <c r="BD12" s="10">
        <f>BC12+1</f>
        <v>2019</v>
      </c>
      <c r="BE12" s="10">
        <f>BD12+1</f>
        <v>2020</v>
      </c>
    </row>
    <row r="13" spans="24:57">
      <c r="X13" s="9"/>
      <c r="Y13" s="289" t="s">
        <v>241</v>
      </c>
      <c r="Z13" s="29"/>
      <c r="AA13" s="6">
        <f t="shared" ref="AA13:AX13" si="5">AA5/AA$9</f>
        <v>0.35467238201459689</v>
      </c>
      <c r="AB13" s="6">
        <f t="shared" si="5"/>
        <v>0.35402224014325068</v>
      </c>
      <c r="AC13" s="6">
        <f t="shared" si="5"/>
        <v>0.35058339442406961</v>
      </c>
      <c r="AD13" s="6">
        <f t="shared" si="5"/>
        <v>0.35257968688609387</v>
      </c>
      <c r="AE13" s="6">
        <f t="shared" si="5"/>
        <v>0.33301506339692505</v>
      </c>
      <c r="AF13" s="6">
        <f t="shared" si="5"/>
        <v>0.3190478733510364</v>
      </c>
      <c r="AG13" s="6">
        <f t="shared" si="5"/>
        <v>0.30392209205210396</v>
      </c>
      <c r="AH13" s="6">
        <f t="shared" si="5"/>
        <v>0.29400952838689548</v>
      </c>
      <c r="AI13" s="6">
        <f t="shared" si="5"/>
        <v>0.30412834058448174</v>
      </c>
      <c r="AJ13" s="6">
        <f t="shared" si="5"/>
        <v>0.370199360440502</v>
      </c>
      <c r="AK13" s="6">
        <f t="shared" si="5"/>
        <v>0.34065117464163691</v>
      </c>
      <c r="AL13" s="6">
        <f t="shared" si="5"/>
        <v>0.38093687940470028</v>
      </c>
      <c r="AM13" s="6">
        <f t="shared" si="5"/>
        <v>0.3897530366535164</v>
      </c>
      <c r="AN13" s="6">
        <f t="shared" si="5"/>
        <v>0.39216602245050491</v>
      </c>
      <c r="AO13" s="6">
        <f t="shared" si="5"/>
        <v>0.39074661106800029</v>
      </c>
      <c r="AP13" s="6">
        <f t="shared" si="5"/>
        <v>0.39820919096476975</v>
      </c>
      <c r="AQ13" s="6">
        <f t="shared" si="5"/>
        <v>0.40194568723369678</v>
      </c>
      <c r="AR13" s="6">
        <f t="shared" si="5"/>
        <v>0.42866706380347425</v>
      </c>
      <c r="AS13" s="6">
        <f t="shared" si="5"/>
        <v>0.41480571370289826</v>
      </c>
      <c r="AT13" s="6">
        <f t="shared" si="5"/>
        <v>0.41628746330063804</v>
      </c>
      <c r="AU13" s="6">
        <f t="shared" si="5"/>
        <v>0.43680165040048446</v>
      </c>
      <c r="AV13" s="6">
        <f t="shared" si="5"/>
        <v>0.43770781833958783</v>
      </c>
      <c r="AW13" s="6">
        <f t="shared" si="5"/>
        <v>0.44098005008084912</v>
      </c>
      <c r="AX13" s="6">
        <f t="shared" si="5"/>
        <v>0.43926168222377177</v>
      </c>
      <c r="AY13" s="6">
        <f t="shared" ref="AY13:BC16" si="6">AY5/AY$9</f>
        <v>0.44185118698150566</v>
      </c>
      <c r="AZ13" s="6">
        <f t="shared" si="6"/>
        <v>0.45097558989838982</v>
      </c>
      <c r="BA13" s="6">
        <f t="shared" si="6"/>
        <v>0.46135005285995079</v>
      </c>
      <c r="BB13" s="6">
        <f t="shared" si="6"/>
        <v>0.45883778377741363</v>
      </c>
      <c r="BC13" s="6">
        <f t="shared" si="6"/>
        <v>0.46353228523601392</v>
      </c>
      <c r="BD13" s="6" t="e">
        <f t="shared" ref="BD13:BE13" si="7">BD5/BD$9</f>
        <v>#DIV/0!</v>
      </c>
      <c r="BE13" s="6" t="e">
        <f t="shared" si="7"/>
        <v>#DIV/0!</v>
      </c>
    </row>
    <row r="14" spans="24:57">
      <c r="X14" s="9"/>
      <c r="Y14" s="289" t="s">
        <v>249</v>
      </c>
      <c r="Z14" s="29"/>
      <c r="AA14" s="6">
        <f t="shared" ref="AA14:AX14" si="8">AA6/AA$9</f>
        <v>0.19553185078609581</v>
      </c>
      <c r="AB14" s="6">
        <f t="shared" si="8"/>
        <v>0.20508788624215066</v>
      </c>
      <c r="AC14" s="6">
        <f t="shared" si="8"/>
        <v>0.20764429925973615</v>
      </c>
      <c r="AD14" s="6">
        <f t="shared" si="8"/>
        <v>0.21233405039286585</v>
      </c>
      <c r="AE14" s="6">
        <f t="shared" si="8"/>
        <v>0.21160259513561083</v>
      </c>
      <c r="AF14" s="6">
        <f t="shared" si="8"/>
        <v>0.22680514702928731</v>
      </c>
      <c r="AG14" s="6">
        <f t="shared" si="8"/>
        <v>0.22447238725614155</v>
      </c>
      <c r="AH14" s="6">
        <f t="shared" si="8"/>
        <v>0.22480039767472543</v>
      </c>
      <c r="AI14" s="6">
        <f t="shared" si="8"/>
        <v>0.23045025652540213</v>
      </c>
      <c r="AJ14" s="6">
        <f t="shared" si="8"/>
        <v>0.28670294748915537</v>
      </c>
      <c r="AK14" s="6">
        <f t="shared" si="8"/>
        <v>0.26265089695135407</v>
      </c>
      <c r="AL14" s="6">
        <f t="shared" si="8"/>
        <v>0.29848753450445714</v>
      </c>
      <c r="AM14" s="6">
        <f t="shared" si="8"/>
        <v>0.29747459828881234</v>
      </c>
      <c r="AN14" s="6">
        <f t="shared" si="8"/>
        <v>0.28927195719202331</v>
      </c>
      <c r="AO14" s="6">
        <f t="shared" si="8"/>
        <v>0.28220099471463062</v>
      </c>
      <c r="AP14" s="6">
        <f t="shared" si="8"/>
        <v>0.28645788863544297</v>
      </c>
      <c r="AQ14" s="6">
        <f t="shared" si="8"/>
        <v>0.27845636299838811</v>
      </c>
      <c r="AR14" s="6">
        <f t="shared" si="8"/>
        <v>0.28463710064850867</v>
      </c>
      <c r="AS14" s="6">
        <f t="shared" si="8"/>
        <v>0.28207154540290302</v>
      </c>
      <c r="AT14" s="6">
        <f t="shared" si="8"/>
        <v>0.2773750613893573</v>
      </c>
      <c r="AU14" s="6">
        <f t="shared" si="8"/>
        <v>0.2764337532978014</v>
      </c>
      <c r="AV14" s="6">
        <f t="shared" si="8"/>
        <v>0.28253156730555767</v>
      </c>
      <c r="AW14" s="6">
        <f t="shared" si="8"/>
        <v>0.28511763217884312</v>
      </c>
      <c r="AX14" s="6">
        <f t="shared" si="8"/>
        <v>0.2864619292711359</v>
      </c>
      <c r="AY14" s="6">
        <f t="shared" si="6"/>
        <v>0.28668066767673167</v>
      </c>
      <c r="AZ14" s="6">
        <f t="shared" si="6"/>
        <v>0.29023983820087484</v>
      </c>
      <c r="BA14" s="6">
        <f t="shared" si="6"/>
        <v>0.2849521343647799</v>
      </c>
      <c r="BB14" s="6">
        <f t="shared" si="6"/>
        <v>0.28947462119877543</v>
      </c>
      <c r="BC14" s="6">
        <f t="shared" si="6"/>
        <v>0.28853744849200469</v>
      </c>
      <c r="BD14" s="6" t="e">
        <f t="shared" ref="BD14:BE14" si="9">BD6/BD$9</f>
        <v>#DIV/0!</v>
      </c>
      <c r="BE14" s="6" t="e">
        <f t="shared" si="9"/>
        <v>#DIV/0!</v>
      </c>
    </row>
    <row r="15" spans="24:57">
      <c r="X15" s="9"/>
      <c r="Y15" s="289" t="s">
        <v>242</v>
      </c>
      <c r="Z15" s="29"/>
      <c r="AA15" s="6">
        <f t="shared" ref="AA15:AX15" si="10">AA7/AA$9</f>
        <v>0.13802002363939783</v>
      </c>
      <c r="AB15" s="6">
        <f t="shared" si="10"/>
        <v>0.14155056397552254</v>
      </c>
      <c r="AC15" s="6">
        <f t="shared" si="10"/>
        <v>0.14525356931257269</v>
      </c>
      <c r="AD15" s="6">
        <f t="shared" si="10"/>
        <v>0.14584248238838632</v>
      </c>
      <c r="AE15" s="6">
        <f t="shared" si="10"/>
        <v>0.14448032751707079</v>
      </c>
      <c r="AF15" s="6">
        <f t="shared" si="10"/>
        <v>0.14914737364592992</v>
      </c>
      <c r="AG15" s="6">
        <f t="shared" si="10"/>
        <v>0.14747846084324959</v>
      </c>
      <c r="AH15" s="6">
        <f t="shared" si="10"/>
        <v>0.14721300665578188</v>
      </c>
      <c r="AI15" s="6">
        <f t="shared" si="10"/>
        <v>0.1542171374763458</v>
      </c>
      <c r="AJ15" s="6">
        <f t="shared" si="10"/>
        <v>0.18891453639731179</v>
      </c>
      <c r="AK15" s="6">
        <f t="shared" si="10"/>
        <v>0.17177323226712848</v>
      </c>
      <c r="AL15" s="6">
        <f t="shared" si="10"/>
        <v>0.19284480238160373</v>
      </c>
      <c r="AM15" s="6">
        <f t="shared" si="10"/>
        <v>0.18767648251702082</v>
      </c>
      <c r="AN15" s="6">
        <f t="shared" si="10"/>
        <v>0.19102295198978209</v>
      </c>
      <c r="AO15" s="6">
        <f t="shared" si="10"/>
        <v>0.19260287901883158</v>
      </c>
      <c r="AP15" s="6">
        <f t="shared" si="10"/>
        <v>0.19852207405517233</v>
      </c>
      <c r="AQ15" s="6">
        <f t="shared" si="10"/>
        <v>0.19357737538851574</v>
      </c>
      <c r="AR15" s="6">
        <f t="shared" si="10"/>
        <v>0.19037952584476156</v>
      </c>
      <c r="AS15" s="6">
        <f t="shared" si="10"/>
        <v>0.19508853296762979</v>
      </c>
      <c r="AT15" s="6">
        <f t="shared" si="10"/>
        <v>0.19183891250900151</v>
      </c>
      <c r="AU15" s="6">
        <f t="shared" si="10"/>
        <v>0.19305813174773648</v>
      </c>
      <c r="AV15" s="6">
        <f t="shared" si="10"/>
        <v>0.1984952147768505</v>
      </c>
      <c r="AW15" s="6">
        <f t="shared" si="10"/>
        <v>0.19958350650038323</v>
      </c>
      <c r="AX15" s="6">
        <f t="shared" si="10"/>
        <v>0.19934149012749031</v>
      </c>
      <c r="AY15" s="6">
        <f t="shared" si="6"/>
        <v>0.19573243454744599</v>
      </c>
      <c r="AZ15" s="6">
        <f t="shared" si="6"/>
        <v>0.20126422699624522</v>
      </c>
      <c r="BA15" s="6">
        <f t="shared" si="6"/>
        <v>0.19931052878695429</v>
      </c>
      <c r="BB15" s="6">
        <f t="shared" si="6"/>
        <v>0.20197877606787859</v>
      </c>
      <c r="BC15" s="6">
        <f t="shared" si="6"/>
        <v>0.20467733093823884</v>
      </c>
      <c r="BD15" s="6" t="e">
        <f t="shared" ref="BD15:BE15" si="11">BD7/BD$9</f>
        <v>#DIV/0!</v>
      </c>
      <c r="BE15" s="6" t="e">
        <f t="shared" si="11"/>
        <v>#DIV/0!</v>
      </c>
    </row>
    <row r="16" spans="24:57" ht="15" thickBot="1">
      <c r="X16" s="9"/>
      <c r="Y16" s="290" t="s">
        <v>248</v>
      </c>
      <c r="Z16" s="91"/>
      <c r="AA16" s="7">
        <f t="shared" ref="AA16:AX16" si="12">AA8/AA$9</f>
        <v>0.31177574355990939</v>
      </c>
      <c r="AB16" s="7">
        <f t="shared" si="12"/>
        <v>0.29933930963907618</v>
      </c>
      <c r="AC16" s="7">
        <f t="shared" si="12"/>
        <v>0.29651873700362164</v>
      </c>
      <c r="AD16" s="7">
        <f t="shared" si="12"/>
        <v>0.28924378033265391</v>
      </c>
      <c r="AE16" s="7">
        <f t="shared" si="12"/>
        <v>0.31090201395039346</v>
      </c>
      <c r="AF16" s="7">
        <f t="shared" si="12"/>
        <v>0.30499960597374642</v>
      </c>
      <c r="AG16" s="7">
        <f t="shared" si="12"/>
        <v>0.32412705984850476</v>
      </c>
      <c r="AH16" s="7">
        <f t="shared" si="12"/>
        <v>0.33397706728259707</v>
      </c>
      <c r="AI16" s="7">
        <f t="shared" si="12"/>
        <v>0.31120426541377039</v>
      </c>
      <c r="AJ16" s="7">
        <f t="shared" si="12"/>
        <v>0.15418315567303079</v>
      </c>
      <c r="AK16" s="7">
        <f t="shared" si="12"/>
        <v>0.22492469613988039</v>
      </c>
      <c r="AL16" s="7">
        <f t="shared" si="12"/>
        <v>0.12773078370923888</v>
      </c>
      <c r="AM16" s="7">
        <f t="shared" si="12"/>
        <v>0.12509588254065043</v>
      </c>
      <c r="AN16" s="7">
        <f t="shared" si="12"/>
        <v>0.12753906836768963</v>
      </c>
      <c r="AO16" s="7">
        <f t="shared" si="12"/>
        <v>0.13444951519853762</v>
      </c>
      <c r="AP16" s="7">
        <f t="shared" si="12"/>
        <v>0.11681084634461514</v>
      </c>
      <c r="AQ16" s="7">
        <f t="shared" si="12"/>
        <v>0.12602057437939923</v>
      </c>
      <c r="AR16" s="7">
        <f t="shared" si="12"/>
        <v>9.6316309703255554E-2</v>
      </c>
      <c r="AS16" s="7">
        <f t="shared" si="12"/>
        <v>0.10803420792656901</v>
      </c>
      <c r="AT16" s="7">
        <f t="shared" si="12"/>
        <v>0.11449856280100318</v>
      </c>
      <c r="AU16" s="7">
        <f t="shared" si="12"/>
        <v>9.3706464553977797E-2</v>
      </c>
      <c r="AV16" s="7">
        <f t="shared" si="12"/>
        <v>8.1265399578003925E-2</v>
      </c>
      <c r="AW16" s="7">
        <f t="shared" si="12"/>
        <v>7.4318811239924537E-2</v>
      </c>
      <c r="AX16" s="7">
        <f t="shared" si="12"/>
        <v>7.4934898377602005E-2</v>
      </c>
      <c r="AY16" s="7">
        <f t="shared" si="6"/>
        <v>7.5735710794316652E-2</v>
      </c>
      <c r="AZ16" s="7">
        <f t="shared" si="6"/>
        <v>5.7520344904490123E-2</v>
      </c>
      <c r="BA16" s="7">
        <f t="shared" si="6"/>
        <v>5.4387283988314966E-2</v>
      </c>
      <c r="BB16" s="7">
        <f t="shared" si="6"/>
        <v>4.97088189559323E-2</v>
      </c>
      <c r="BC16" s="7">
        <f t="shared" si="6"/>
        <v>4.325293533374245E-2</v>
      </c>
      <c r="BD16" s="7" t="e">
        <f t="shared" ref="BD16:BE16" si="13">BD8/BD$9</f>
        <v>#DIV/0!</v>
      </c>
      <c r="BE16" s="7" t="e">
        <f t="shared" si="13"/>
        <v>#DIV/0!</v>
      </c>
    </row>
    <row r="17" spans="24:57" ht="15" thickTop="1">
      <c r="X17" s="9"/>
      <c r="Y17" s="291" t="s">
        <v>245</v>
      </c>
      <c r="Z17" s="539"/>
      <c r="AA17" s="540">
        <f>SUM(AA13:AA16)</f>
        <v>0.99999999999999978</v>
      </c>
      <c r="AB17" s="540">
        <f t="shared" ref="AB17:BA17" si="14">SUM(AB13:AB16)</f>
        <v>1</v>
      </c>
      <c r="AC17" s="540">
        <f t="shared" si="14"/>
        <v>1</v>
      </c>
      <c r="AD17" s="540">
        <f t="shared" si="14"/>
        <v>1</v>
      </c>
      <c r="AE17" s="540">
        <f t="shared" si="14"/>
        <v>1.0000000000000002</v>
      </c>
      <c r="AF17" s="540">
        <f t="shared" si="14"/>
        <v>1</v>
      </c>
      <c r="AG17" s="540">
        <f t="shared" si="14"/>
        <v>0.99999999999999989</v>
      </c>
      <c r="AH17" s="540">
        <f t="shared" si="14"/>
        <v>0.99999999999999978</v>
      </c>
      <c r="AI17" s="540">
        <f t="shared" si="14"/>
        <v>1</v>
      </c>
      <c r="AJ17" s="540">
        <f t="shared" si="14"/>
        <v>1</v>
      </c>
      <c r="AK17" s="540">
        <f t="shared" si="14"/>
        <v>0.99999999999999989</v>
      </c>
      <c r="AL17" s="540">
        <f t="shared" si="14"/>
        <v>1</v>
      </c>
      <c r="AM17" s="540">
        <f t="shared" si="14"/>
        <v>1</v>
      </c>
      <c r="AN17" s="540">
        <f t="shared" si="14"/>
        <v>1</v>
      </c>
      <c r="AO17" s="540">
        <f t="shared" si="14"/>
        <v>1</v>
      </c>
      <c r="AP17" s="540">
        <f t="shared" si="14"/>
        <v>1.0000000000000002</v>
      </c>
      <c r="AQ17" s="540">
        <f t="shared" si="14"/>
        <v>0.99999999999999978</v>
      </c>
      <c r="AR17" s="540">
        <f t="shared" si="14"/>
        <v>1</v>
      </c>
      <c r="AS17" s="540">
        <f t="shared" si="14"/>
        <v>1</v>
      </c>
      <c r="AT17" s="540">
        <f t="shared" si="14"/>
        <v>1</v>
      </c>
      <c r="AU17" s="540">
        <f t="shared" si="14"/>
        <v>1</v>
      </c>
      <c r="AV17" s="540">
        <f t="shared" si="14"/>
        <v>0.99999999999999989</v>
      </c>
      <c r="AW17" s="540">
        <f t="shared" si="14"/>
        <v>1</v>
      </c>
      <c r="AX17" s="540">
        <f t="shared" si="14"/>
        <v>1</v>
      </c>
      <c r="AY17" s="540">
        <f t="shared" si="14"/>
        <v>1</v>
      </c>
      <c r="AZ17" s="540">
        <f t="shared" si="14"/>
        <v>1</v>
      </c>
      <c r="BA17" s="540">
        <f t="shared" si="14"/>
        <v>0.99999999999999989</v>
      </c>
      <c r="BB17" s="540">
        <f t="shared" ref="BB17:BC17" si="15">SUM(BB13:BB16)</f>
        <v>1</v>
      </c>
      <c r="BC17" s="540">
        <f t="shared" si="15"/>
        <v>0.99999999999999989</v>
      </c>
      <c r="BD17" s="540" t="e">
        <f t="shared" ref="BD17:BE17" si="16">SUM(BD13:BD16)</f>
        <v>#DIV/0!</v>
      </c>
      <c r="BE17" s="540" t="e">
        <f t="shared" si="16"/>
        <v>#DIV/0!</v>
      </c>
    </row>
    <row r="18" spans="24:57">
      <c r="X18" s="9"/>
    </row>
    <row r="19" spans="24:57">
      <c r="X19" s="9"/>
      <c r="Y19" s="78" t="s">
        <v>224</v>
      </c>
    </row>
    <row r="20" spans="24:57">
      <c r="X20" s="9"/>
      <c r="Y20" s="10"/>
      <c r="Z20" s="77"/>
      <c r="AA20" s="10">
        <v>1990</v>
      </c>
      <c r="AB20" s="10">
        <f t="shared" ref="AB20:AP20" si="17">AA20+1</f>
        <v>1991</v>
      </c>
      <c r="AC20" s="10">
        <f t="shared" si="17"/>
        <v>1992</v>
      </c>
      <c r="AD20" s="10">
        <f t="shared" si="17"/>
        <v>1993</v>
      </c>
      <c r="AE20" s="10">
        <f t="shared" si="17"/>
        <v>1994</v>
      </c>
      <c r="AF20" s="10">
        <f t="shared" si="17"/>
        <v>1995</v>
      </c>
      <c r="AG20" s="10">
        <f t="shared" si="17"/>
        <v>1996</v>
      </c>
      <c r="AH20" s="10">
        <f t="shared" si="17"/>
        <v>1997</v>
      </c>
      <c r="AI20" s="10">
        <f t="shared" si="17"/>
        <v>1998</v>
      </c>
      <c r="AJ20" s="10">
        <f t="shared" si="17"/>
        <v>1999</v>
      </c>
      <c r="AK20" s="10">
        <f t="shared" si="17"/>
        <v>2000</v>
      </c>
      <c r="AL20" s="10">
        <f t="shared" si="17"/>
        <v>2001</v>
      </c>
      <c r="AM20" s="10">
        <f t="shared" si="17"/>
        <v>2002</v>
      </c>
      <c r="AN20" s="10">
        <f t="shared" si="17"/>
        <v>2003</v>
      </c>
      <c r="AO20" s="10">
        <f t="shared" si="17"/>
        <v>2004</v>
      </c>
      <c r="AP20" s="10">
        <f t="shared" si="17"/>
        <v>2005</v>
      </c>
      <c r="AQ20" s="10">
        <f t="shared" ref="AQ20:AZ20" si="18">AP20+1</f>
        <v>2006</v>
      </c>
      <c r="AR20" s="10">
        <f t="shared" si="18"/>
        <v>2007</v>
      </c>
      <c r="AS20" s="10">
        <f t="shared" si="18"/>
        <v>2008</v>
      </c>
      <c r="AT20" s="10">
        <f t="shared" si="18"/>
        <v>2009</v>
      </c>
      <c r="AU20" s="10">
        <f t="shared" si="18"/>
        <v>2010</v>
      </c>
      <c r="AV20" s="10">
        <f t="shared" si="18"/>
        <v>2011</v>
      </c>
      <c r="AW20" s="10">
        <f t="shared" si="18"/>
        <v>2012</v>
      </c>
      <c r="AX20" s="10">
        <f t="shared" si="18"/>
        <v>2013</v>
      </c>
      <c r="AY20" s="10">
        <f t="shared" si="18"/>
        <v>2014</v>
      </c>
      <c r="AZ20" s="10">
        <f t="shared" si="18"/>
        <v>2015</v>
      </c>
      <c r="BA20" s="10">
        <f>AZ20+1</f>
        <v>2016</v>
      </c>
      <c r="BB20" s="10">
        <f>BA20+1</f>
        <v>2017</v>
      </c>
      <c r="BC20" s="10">
        <f>BB20+1</f>
        <v>2018</v>
      </c>
      <c r="BD20" s="10">
        <f>BC20+1</f>
        <v>2019</v>
      </c>
      <c r="BE20" s="10">
        <f>BD20+1</f>
        <v>2020</v>
      </c>
    </row>
    <row r="21" spans="24:57">
      <c r="X21" s="9"/>
      <c r="Y21" s="289" t="s">
        <v>241</v>
      </c>
      <c r="Z21" s="8"/>
      <c r="AA21" s="853"/>
      <c r="AB21" s="15">
        <f>AB5/$AA5-1</f>
        <v>-1.0456186730258055E-2</v>
      </c>
      <c r="AC21" s="15">
        <f>AC5/$AA5-1</f>
        <v>-1.4341302990683369E-2</v>
      </c>
      <c r="AD21" s="15">
        <f t="shared" ref="AD21:AH21" si="19">AD5/$AA5-1</f>
        <v>-1.2742801832595796E-2</v>
      </c>
      <c r="AE21" s="15">
        <f t="shared" si="19"/>
        <v>-3.0114960561331006E-2</v>
      </c>
      <c r="AF21" s="15">
        <f t="shared" si="19"/>
        <v>-6.1587327008031933E-2</v>
      </c>
      <c r="AG21" s="15">
        <f t="shared" si="19"/>
        <v>-7.5387250049816945E-2</v>
      </c>
      <c r="AH21" s="15">
        <f t="shared" si="19"/>
        <v>-8.4782851562297368E-2</v>
      </c>
      <c r="AI21" s="15">
        <f>AI5/$AA5-1</f>
        <v>-9.6073092401469329E-2</v>
      </c>
      <c r="AJ21" s="15">
        <f>AJ5/$AA5-1</f>
        <v>-0.1015820158533316</v>
      </c>
      <c r="AK21" s="15">
        <f>AK5/$AA5-1</f>
        <v>-9.7309550647917575E-2</v>
      </c>
      <c r="AL21" s="15">
        <f t="shared" ref="AL21:AP21" si="20">AL5/$AA5-1</f>
        <v>-0.11167710455358071</v>
      </c>
      <c r="AM21" s="15">
        <f t="shared" si="20"/>
        <v>-0.10954467085896513</v>
      </c>
      <c r="AN21" s="15">
        <f t="shared" si="20"/>
        <v>-0.10881447367107533</v>
      </c>
      <c r="AO21" s="15">
        <f t="shared" si="20"/>
        <v>-0.11751956889740278</v>
      </c>
      <c r="AP21" s="15">
        <f t="shared" si="20"/>
        <v>-0.11524967835219391</v>
      </c>
      <c r="AQ21" s="15">
        <f>AQ5/$AA5-1</f>
        <v>-0.11089073225803092</v>
      </c>
      <c r="AR21" s="15">
        <f>AR5/$AA5-1</f>
        <v>-7.5351743724990761E-2</v>
      </c>
      <c r="AS21" s="15">
        <f>AS5/$AA5-1</f>
        <v>-0.13451545509291751</v>
      </c>
      <c r="AT21" s="15">
        <f t="shared" ref="AT21:AX21" si="21">AT5/$AA5-1</f>
        <v>-0.1555188368577235</v>
      </c>
      <c r="AU21" s="15">
        <f t="shared" si="21"/>
        <v>-0.13670380183954201</v>
      </c>
      <c r="AV21" s="15">
        <f t="shared" si="21"/>
        <v>-0.15098466851936265</v>
      </c>
      <c r="AW21" s="15">
        <f t="shared" si="21"/>
        <v>-0.15774514544211382</v>
      </c>
      <c r="AX21" s="15">
        <f t="shared" si="21"/>
        <v>-0.15886554471987568</v>
      </c>
      <c r="AY21" s="15">
        <f>AY5/$AA5-1</f>
        <v>-0.16910130704938886</v>
      </c>
      <c r="AZ21" s="15">
        <f>AZ5/$AA5-1</f>
        <v>-0.16594050623725964</v>
      </c>
      <c r="BA21" s="15">
        <f>BA5/$AA5-1</f>
        <v>-0.16890334842737487</v>
      </c>
      <c r="BB21" s="15">
        <f t="shared" ref="BB21:BE21" si="22">BB5/$AA5-1</f>
        <v>-0.16517961703229667</v>
      </c>
      <c r="BC21" s="15">
        <f t="shared" si="22"/>
        <v>-0.16754679067429501</v>
      </c>
      <c r="BD21" s="15">
        <f t="shared" si="22"/>
        <v>-1</v>
      </c>
      <c r="BE21" s="15">
        <f t="shared" si="22"/>
        <v>-1</v>
      </c>
    </row>
    <row r="22" spans="24:57">
      <c r="X22" s="9"/>
      <c r="Y22" s="289" t="s">
        <v>249</v>
      </c>
      <c r="Z22" s="8"/>
      <c r="AA22" s="853"/>
      <c r="AB22" s="15">
        <f t="shared" ref="AB22:AB23" si="23">AB6/$AA6-1</f>
        <v>3.9810866540933354E-2</v>
      </c>
      <c r="AC22" s="15">
        <f t="shared" ref="AC22:AE22" si="24">AC6/$AA6-1</f>
        <v>5.8924726912327863E-2</v>
      </c>
      <c r="AD22" s="15">
        <f t="shared" si="24"/>
        <v>7.8456236028524362E-2</v>
      </c>
      <c r="AE22" s="15">
        <f t="shared" si="24"/>
        <v>0.1178595261071731</v>
      </c>
      <c r="AF22" s="15">
        <f t="shared" ref="AF22:AM22" si="25">AF6/$AA6-1</f>
        <v>0.21004292500646859</v>
      </c>
      <c r="AG22" s="15">
        <f t="shared" si="25"/>
        <v>0.23871213955382409</v>
      </c>
      <c r="AH22" s="15">
        <f t="shared" si="25"/>
        <v>0.26931578027959913</v>
      </c>
      <c r="AI22" s="15">
        <f t="shared" si="25"/>
        <v>0.24240582428011059</v>
      </c>
      <c r="AJ22" s="15">
        <f t="shared" si="25"/>
        <v>0.26207391645943345</v>
      </c>
      <c r="AK22" s="15">
        <f t="shared" si="25"/>
        <v>0.26246022933537416</v>
      </c>
      <c r="AL22" s="15">
        <f t="shared" si="25"/>
        <v>0.26256543421034295</v>
      </c>
      <c r="AM22" s="15">
        <f t="shared" si="25"/>
        <v>0.23277090866009509</v>
      </c>
      <c r="AN22" s="15">
        <f t="shared" ref="AN22:BA22" si="26">AN6/$AA6-1</f>
        <v>0.19237910193402685</v>
      </c>
      <c r="AO22" s="15">
        <f t="shared" si="26"/>
        <v>0.15605438283267081</v>
      </c>
      <c r="AP22" s="15">
        <f t="shared" si="26"/>
        <v>0.15446320799989688</v>
      </c>
      <c r="AQ22" s="15">
        <f t="shared" si="26"/>
        <v>0.11726133923222304</v>
      </c>
      <c r="AR22" s="15">
        <f t="shared" si="26"/>
        <v>0.1136732966871683</v>
      </c>
      <c r="AS22" s="15">
        <f t="shared" si="26"/>
        <v>6.7538940495106781E-2</v>
      </c>
      <c r="AT22" s="15">
        <f t="shared" si="26"/>
        <v>2.0643106428587021E-2</v>
      </c>
      <c r="AU22" s="636">
        <f t="shared" si="26"/>
        <v>-8.9935324297514274E-3</v>
      </c>
      <c r="AV22" s="636">
        <f t="shared" si="26"/>
        <v>-5.9503698738423427E-3</v>
      </c>
      <c r="AW22" s="15">
        <f t="shared" si="26"/>
        <v>-1.2223893528218843E-2</v>
      </c>
      <c r="AX22" s="636">
        <f t="shared" si="26"/>
        <v>-5.0096333538868221E-3</v>
      </c>
      <c r="AY22" s="15">
        <f t="shared" si="26"/>
        <v>-2.2131812430609576E-2</v>
      </c>
      <c r="AZ22" s="15">
        <f t="shared" si="26"/>
        <v>-2.6332040900316045E-2</v>
      </c>
      <c r="BA22" s="15">
        <f t="shared" si="26"/>
        <v>-6.8886265484591425E-2</v>
      </c>
      <c r="BB22" s="15">
        <f t="shared" ref="BB22:BE22" si="27">BB6/$AA6-1</f>
        <v>-4.4668218725418707E-2</v>
      </c>
      <c r="BC22" s="15">
        <f t="shared" si="27"/>
        <v>-6.0077834612717762E-2</v>
      </c>
      <c r="BD22" s="15">
        <f t="shared" si="27"/>
        <v>-1</v>
      </c>
      <c r="BE22" s="15">
        <f t="shared" si="27"/>
        <v>-1</v>
      </c>
    </row>
    <row r="23" spans="24:57">
      <c r="X23" s="9"/>
      <c r="Y23" s="289" t="s">
        <v>242</v>
      </c>
      <c r="Z23" s="8"/>
      <c r="AA23" s="853"/>
      <c r="AB23" s="15">
        <f t="shared" si="23"/>
        <v>1.6719985185589703E-2</v>
      </c>
      <c r="AC23" s="15">
        <f t="shared" ref="AC23:AE23" si="28">AC7/$AA7-1</f>
        <v>4.9415088005209773E-2</v>
      </c>
      <c r="AD23" s="15">
        <f t="shared" si="28"/>
        <v>4.9403101089239732E-2</v>
      </c>
      <c r="AE23" s="15">
        <f t="shared" si="28"/>
        <v>8.1310383740261338E-2</v>
      </c>
      <c r="AF23" s="15">
        <f t="shared" ref="AF23:AM23" si="29">AF7/$AA7-1</f>
        <v>0.12729841016929688</v>
      </c>
      <c r="AG23" s="15">
        <f t="shared" si="29"/>
        <v>0.15295266771549088</v>
      </c>
      <c r="AH23" s="15">
        <f t="shared" si="29"/>
        <v>0.17759024799607714</v>
      </c>
      <c r="AI23" s="15">
        <f t="shared" si="29"/>
        <v>0.1778617915605003</v>
      </c>
      <c r="AJ23" s="15">
        <f t="shared" si="29"/>
        <v>0.17813056639943903</v>
      </c>
      <c r="AK23" s="15">
        <f t="shared" si="29"/>
        <v>0.16968715006825552</v>
      </c>
      <c r="AL23" s="15">
        <f t="shared" si="29"/>
        <v>0.15560935320310976</v>
      </c>
      <c r="AM23" s="15">
        <f t="shared" si="29"/>
        <v>0.10183803324635576</v>
      </c>
      <c r="AN23" s="15">
        <f t="shared" ref="AN23:BA23" si="30">AN7/$AA7-1</f>
        <v>0.11549849226689313</v>
      </c>
      <c r="AO23" s="15">
        <f t="shared" si="30"/>
        <v>0.1177840611043941</v>
      </c>
      <c r="AP23" s="15">
        <f t="shared" si="30"/>
        <v>0.13345302961121508</v>
      </c>
      <c r="AQ23" s="15">
        <f t="shared" si="30"/>
        <v>0.10034186117417532</v>
      </c>
      <c r="AR23" s="15">
        <f t="shared" si="30"/>
        <v>5.5266019930216848E-2</v>
      </c>
      <c r="AS23" s="15">
        <f t="shared" si="30"/>
        <v>4.5999806724551284E-2</v>
      </c>
      <c r="AT23" s="884">
        <f t="shared" si="30"/>
        <v>4.2858291837255535E-5</v>
      </c>
      <c r="AU23" s="15">
        <f t="shared" si="30"/>
        <v>-1.9496990257856339E-2</v>
      </c>
      <c r="AV23" s="15">
        <f t="shared" si="30"/>
        <v>-1.0612214531151798E-2</v>
      </c>
      <c r="AW23" s="15">
        <f t="shared" si="30"/>
        <v>-2.0432194499542478E-2</v>
      </c>
      <c r="AX23" s="15">
        <f t="shared" si="30"/>
        <v>-1.9099225377163465E-2</v>
      </c>
      <c r="AY23" s="15">
        <f t="shared" si="30"/>
        <v>-5.4154674165767025E-2</v>
      </c>
      <c r="AZ23" s="15">
        <f t="shared" si="30"/>
        <v>-4.3476027872737966E-2</v>
      </c>
      <c r="BA23" s="15">
        <f t="shared" si="30"/>
        <v>-7.7351088989579986E-2</v>
      </c>
      <c r="BB23" s="15">
        <f t="shared" ref="BB23:BE23" si="31">BB7/$AA7-1</f>
        <v>-5.5667620222297098E-2</v>
      </c>
      <c r="BC23" s="15">
        <f t="shared" si="31"/>
        <v>-5.5428445321281661E-2</v>
      </c>
      <c r="BD23" s="15">
        <f t="shared" si="31"/>
        <v>-1</v>
      </c>
      <c r="BE23" s="15">
        <f t="shared" si="31"/>
        <v>-1</v>
      </c>
    </row>
    <row r="24" spans="24:57" ht="15" thickBot="1">
      <c r="X24" s="9"/>
      <c r="Y24" s="290" t="s">
        <v>248</v>
      </c>
      <c r="Z24" s="19"/>
      <c r="AA24" s="854"/>
      <c r="AB24" s="16">
        <f t="shared" ref="AB24:AC25" si="32">AB8/$AA8-1</f>
        <v>-4.8183382339202385E-2</v>
      </c>
      <c r="AC24" s="16">
        <f t="shared" si="32"/>
        <v>-5.1641794295631427E-2</v>
      </c>
      <c r="AD24" s="16">
        <f t="shared" ref="AD24:AH24" si="33">AD8/$AA8-1</f>
        <v>-7.8655392758820164E-2</v>
      </c>
      <c r="AE24" s="16">
        <f t="shared" si="33"/>
        <v>3.0065793096942128E-2</v>
      </c>
      <c r="AF24" s="16">
        <f t="shared" si="33"/>
        <v>2.0521917473873774E-2</v>
      </c>
      <c r="AG24" s="16">
        <f t="shared" si="33"/>
        <v>0.12175482342340893</v>
      </c>
      <c r="AH24" s="16">
        <f t="shared" si="33"/>
        <v>0.18267233594536436</v>
      </c>
      <c r="AI24" s="16">
        <f t="shared" ref="AI24:AK25" si="34">AI8/$AA8-1</f>
        <v>5.2221111278087484E-2</v>
      </c>
      <c r="AJ24" s="16">
        <f t="shared" si="34"/>
        <v>-0.57433812773502435</v>
      </c>
      <c r="AK24" s="16">
        <f t="shared" si="34"/>
        <v>-0.32196650718813258</v>
      </c>
      <c r="AL24" s="16">
        <f t="shared" ref="AL24:AP24" si="35">AL8/$AA8-1</f>
        <v>-0.66115704477051973</v>
      </c>
      <c r="AM24" s="16">
        <f t="shared" si="35"/>
        <v>-0.67487475440697886</v>
      </c>
      <c r="AN24" s="16">
        <f t="shared" si="35"/>
        <v>-0.67029430443897753</v>
      </c>
      <c r="AO24" s="16">
        <f t="shared" si="35"/>
        <v>-0.65457469297530468</v>
      </c>
      <c r="AP24" s="16">
        <f t="shared" si="35"/>
        <v>-0.70475831980542125</v>
      </c>
      <c r="AQ24" s="16">
        <f t="shared" ref="AQ24:AS25" si="36">AQ8/$AA8-1</f>
        <v>-0.68288683894182223</v>
      </c>
      <c r="AR24" s="16">
        <f t="shared" si="36"/>
        <v>-0.76365777415270342</v>
      </c>
      <c r="AS24" s="16">
        <f t="shared" si="36"/>
        <v>-0.7435746674987751</v>
      </c>
      <c r="AT24" s="16">
        <f t="shared" ref="AT24:AX24" si="37">AT8/$AA8-1</f>
        <v>-0.73577024743870068</v>
      </c>
      <c r="AU24" s="16">
        <f t="shared" si="37"/>
        <v>-0.78931667756306778</v>
      </c>
      <c r="AV24" s="16">
        <f t="shared" si="37"/>
        <v>-0.82068279873726913</v>
      </c>
      <c r="AW24" s="16">
        <f t="shared" si="37"/>
        <v>-0.83852385127326179</v>
      </c>
      <c r="AX24" s="16">
        <f t="shared" si="37"/>
        <v>-0.8367657554772111</v>
      </c>
      <c r="AY24" s="16">
        <f t="shared" ref="AY24:BE25" si="38">AY8/$AA8-1</f>
        <v>-0.83798403811044997</v>
      </c>
      <c r="AZ24" s="16">
        <f t="shared" si="38"/>
        <v>-0.87898184588594674</v>
      </c>
      <c r="BA24" s="16">
        <f t="shared" si="38"/>
        <v>-0.88854401936472993</v>
      </c>
      <c r="BB24" s="16">
        <f t="shared" si="38"/>
        <v>-0.89711492852083485</v>
      </c>
      <c r="BC24" s="16">
        <f t="shared" si="38"/>
        <v>-0.9116349601588376</v>
      </c>
      <c r="BD24" s="16">
        <f t="shared" si="38"/>
        <v>-1</v>
      </c>
      <c r="BE24" s="16">
        <f t="shared" si="38"/>
        <v>-1</v>
      </c>
    </row>
    <row r="25" spans="24:57" ht="15" thickTop="1">
      <c r="X25" s="9"/>
      <c r="Y25" s="291" t="s">
        <v>245</v>
      </c>
      <c r="Z25" s="538"/>
      <c r="AA25" s="855"/>
      <c r="AB25" s="637">
        <f t="shared" si="32"/>
        <v>-8.6389453437339947E-3</v>
      </c>
      <c r="AC25" s="637">
        <f t="shared" si="32"/>
        <v>-2.8451903833326408E-3</v>
      </c>
      <c r="AD25" s="637">
        <f t="shared" ref="AD25:AH25" si="39">AD9/$AA9-1</f>
        <v>-6.8830532253201238E-3</v>
      </c>
      <c r="AE25" s="17">
        <f t="shared" si="39"/>
        <v>3.2960592560421498E-2</v>
      </c>
      <c r="AF25" s="17">
        <f t="shared" si="39"/>
        <v>4.3194723559705439E-2</v>
      </c>
      <c r="AG25" s="17">
        <f t="shared" si="39"/>
        <v>7.9008782322009141E-2</v>
      </c>
      <c r="AH25" s="17">
        <f t="shared" si="39"/>
        <v>0.10405349064011826</v>
      </c>
      <c r="AI25" s="17">
        <f t="shared" si="34"/>
        <v>5.4153351407257855E-2</v>
      </c>
      <c r="AJ25" s="17">
        <f t="shared" si="34"/>
        <v>-0.13926364944851555</v>
      </c>
      <c r="AK25" s="17">
        <f t="shared" si="34"/>
        <v>-6.0154798437622392E-2</v>
      </c>
      <c r="AL25" s="17">
        <f t="shared" ref="AL25:AP25" si="40">AL9/$AA9-1</f>
        <v>-0.17292440202050496</v>
      </c>
      <c r="AM25" s="17">
        <f t="shared" si="40"/>
        <v>-0.1896922333800799</v>
      </c>
      <c r="AN25" s="17">
        <f t="shared" si="40"/>
        <v>-0.19401764725830084</v>
      </c>
      <c r="AO25" s="17">
        <f t="shared" si="40"/>
        <v>-0.19899129585551878</v>
      </c>
      <c r="AP25" s="17">
        <f t="shared" si="40"/>
        <v>-0.2119807598946899</v>
      </c>
      <c r="AQ25" s="17">
        <f t="shared" si="36"/>
        <v>-0.21545991939464781</v>
      </c>
      <c r="AR25" s="17">
        <f t="shared" si="36"/>
        <v>-0.23496058533423758</v>
      </c>
      <c r="AS25" s="17">
        <f t="shared" si="36"/>
        <v>-0.25998255328065512</v>
      </c>
      <c r="AT25" s="17">
        <f t="shared" ref="AT25:AX25" si="41">AT9/$AA9-1</f>
        <v>-0.28051125219251927</v>
      </c>
      <c r="AU25" s="17">
        <f t="shared" si="41"/>
        <v>-0.29902435417772522</v>
      </c>
      <c r="AV25" s="17">
        <f t="shared" si="41"/>
        <v>-0.31204726676933647</v>
      </c>
      <c r="AW25" s="17">
        <f t="shared" si="41"/>
        <v>-0.32258945620185009</v>
      </c>
      <c r="AX25" s="17">
        <f t="shared" si="41"/>
        <v>-0.32084410518471718</v>
      </c>
      <c r="AY25" s="17">
        <f t="shared" si="38"/>
        <v>-0.33304056360056034</v>
      </c>
      <c r="AZ25" s="17">
        <f t="shared" si="38"/>
        <v>-0.34404904828358607</v>
      </c>
      <c r="BA25" s="17">
        <f t="shared" si="38"/>
        <v>-0.36107728335494726</v>
      </c>
      <c r="BB25" s="17">
        <f t="shared" si="38"/>
        <v>-0.35470062786911161</v>
      </c>
      <c r="BC25" s="17">
        <f t="shared" si="38"/>
        <v>-0.36304725243266722</v>
      </c>
      <c r="BD25" s="17">
        <f t="shared" si="38"/>
        <v>-1</v>
      </c>
      <c r="BE25" s="17">
        <f t="shared" si="38"/>
        <v>-1</v>
      </c>
    </row>
    <row r="26" spans="24:57">
      <c r="X26" s="9"/>
    </row>
    <row r="27" spans="24:57">
      <c r="X27" s="9"/>
      <c r="Y27" s="78" t="s">
        <v>225</v>
      </c>
    </row>
    <row r="28" spans="24:57">
      <c r="X28" s="9"/>
      <c r="Y28" s="10"/>
      <c r="Z28" s="77"/>
      <c r="AA28" s="10">
        <v>1990</v>
      </c>
      <c r="AB28" s="10">
        <f t="shared" ref="AB28:AZ28" si="42">AA28+1</f>
        <v>1991</v>
      </c>
      <c r="AC28" s="10">
        <f t="shared" si="42"/>
        <v>1992</v>
      </c>
      <c r="AD28" s="10">
        <f t="shared" si="42"/>
        <v>1993</v>
      </c>
      <c r="AE28" s="10">
        <f t="shared" si="42"/>
        <v>1994</v>
      </c>
      <c r="AF28" s="10">
        <f t="shared" si="42"/>
        <v>1995</v>
      </c>
      <c r="AG28" s="10">
        <f t="shared" si="42"/>
        <v>1996</v>
      </c>
      <c r="AH28" s="10">
        <f t="shared" si="42"/>
        <v>1997</v>
      </c>
      <c r="AI28" s="10">
        <f t="shared" si="42"/>
        <v>1998</v>
      </c>
      <c r="AJ28" s="10">
        <f t="shared" si="42"/>
        <v>1999</v>
      </c>
      <c r="AK28" s="10">
        <f t="shared" si="42"/>
        <v>2000</v>
      </c>
      <c r="AL28" s="10">
        <f t="shared" si="42"/>
        <v>2001</v>
      </c>
      <c r="AM28" s="10">
        <f t="shared" si="42"/>
        <v>2002</v>
      </c>
      <c r="AN28" s="10">
        <f t="shared" si="42"/>
        <v>2003</v>
      </c>
      <c r="AO28" s="10">
        <f t="shared" si="42"/>
        <v>2004</v>
      </c>
      <c r="AP28" s="10">
        <f t="shared" si="42"/>
        <v>2005</v>
      </c>
      <c r="AQ28" s="10">
        <f t="shared" si="42"/>
        <v>2006</v>
      </c>
      <c r="AR28" s="10">
        <f t="shared" si="42"/>
        <v>2007</v>
      </c>
      <c r="AS28" s="10">
        <f t="shared" si="42"/>
        <v>2008</v>
      </c>
      <c r="AT28" s="10">
        <f t="shared" si="42"/>
        <v>2009</v>
      </c>
      <c r="AU28" s="10">
        <f t="shared" si="42"/>
        <v>2010</v>
      </c>
      <c r="AV28" s="10">
        <f t="shared" si="42"/>
        <v>2011</v>
      </c>
      <c r="AW28" s="10">
        <f t="shared" si="42"/>
        <v>2012</v>
      </c>
      <c r="AX28" s="10">
        <f t="shared" si="42"/>
        <v>2013</v>
      </c>
      <c r="AY28" s="10">
        <f t="shared" si="42"/>
        <v>2014</v>
      </c>
      <c r="AZ28" s="10">
        <f t="shared" si="42"/>
        <v>2015</v>
      </c>
      <c r="BA28" s="10">
        <f>AZ28+1</f>
        <v>2016</v>
      </c>
      <c r="BB28" s="10">
        <f>BA28+1</f>
        <v>2017</v>
      </c>
      <c r="BC28" s="10">
        <f>BB28+1</f>
        <v>2018</v>
      </c>
      <c r="BD28" s="10">
        <f>BC28+1</f>
        <v>2019</v>
      </c>
      <c r="BE28" s="10">
        <f>BD28+1</f>
        <v>2020</v>
      </c>
    </row>
    <row r="29" spans="24:57">
      <c r="X29" s="9"/>
      <c r="Y29" s="289" t="s">
        <v>241</v>
      </c>
      <c r="Z29" s="8"/>
      <c r="AA29" s="88"/>
      <c r="AB29" s="88"/>
      <c r="AC29" s="88"/>
      <c r="AD29" s="88"/>
      <c r="AE29" s="88"/>
      <c r="AF29" s="88"/>
      <c r="AG29" s="88"/>
      <c r="AH29" s="88"/>
      <c r="AI29" s="88"/>
      <c r="AJ29" s="88"/>
      <c r="AK29" s="88"/>
      <c r="AL29" s="88"/>
      <c r="AM29" s="88"/>
      <c r="AN29" s="88"/>
      <c r="AO29" s="88"/>
      <c r="AP29" s="853"/>
      <c r="AQ29" s="636">
        <f t="shared" ref="AQ29:AS29" si="43">AQ5/$AP5-1</f>
        <v>4.9267527657346211E-3</v>
      </c>
      <c r="AR29" s="15">
        <f t="shared" si="43"/>
        <v>4.5095134357108879E-2</v>
      </c>
      <c r="AS29" s="15">
        <f t="shared" si="43"/>
        <v>-2.1775382578942737E-2</v>
      </c>
      <c r="AT29" s="15">
        <f t="shared" ref="AT29:BA29" si="44">AT5/$AP5-1</f>
        <v>-4.5514714739555262E-2</v>
      </c>
      <c r="AU29" s="15">
        <f t="shared" si="44"/>
        <v>-2.4248788570532365E-2</v>
      </c>
      <c r="AV29" s="15">
        <f t="shared" si="44"/>
        <v>-4.0389914863906529E-2</v>
      </c>
      <c r="AW29" s="15">
        <f t="shared" si="44"/>
        <v>-4.8031027568064655E-2</v>
      </c>
      <c r="AX29" s="15">
        <f t="shared" si="44"/>
        <v>-4.9297372716914478E-2</v>
      </c>
      <c r="AY29" s="15">
        <f t="shared" si="44"/>
        <v>-6.0866469759399244E-2</v>
      </c>
      <c r="AZ29" s="15">
        <f t="shared" si="44"/>
        <v>-5.7293935525964512E-2</v>
      </c>
      <c r="BA29" s="15">
        <f t="shared" si="44"/>
        <v>-6.0642724577091411E-2</v>
      </c>
      <c r="BB29" s="15">
        <f t="shared" ref="BB29:BE29" si="45">BB5/$AP5-1</f>
        <v>-5.6433931085903E-2</v>
      </c>
      <c r="BC29" s="15">
        <f t="shared" si="45"/>
        <v>-5.9109458389006497E-2</v>
      </c>
      <c r="BD29" s="15">
        <f t="shared" si="45"/>
        <v>-1</v>
      </c>
      <c r="BE29" s="15">
        <f t="shared" si="45"/>
        <v>-1</v>
      </c>
    </row>
    <row r="30" spans="24:57">
      <c r="X30" s="9"/>
      <c r="Y30" s="289" t="s">
        <v>249</v>
      </c>
      <c r="Z30" s="8"/>
      <c r="AA30" s="88"/>
      <c r="AB30" s="88"/>
      <c r="AC30" s="88"/>
      <c r="AD30" s="88"/>
      <c r="AE30" s="88"/>
      <c r="AF30" s="88"/>
      <c r="AG30" s="88"/>
      <c r="AH30" s="88"/>
      <c r="AI30" s="88"/>
      <c r="AJ30" s="88"/>
      <c r="AK30" s="88"/>
      <c r="AL30" s="88"/>
      <c r="AM30" s="88"/>
      <c r="AN30" s="88"/>
      <c r="AO30" s="88"/>
      <c r="AP30" s="853"/>
      <c r="AQ30" s="15">
        <f t="shared" ref="AQ30:AR31" si="46">AQ6/$AP6-1</f>
        <v>-3.2224386632576874E-2</v>
      </c>
      <c r="AR30" s="15">
        <f t="shared" si="46"/>
        <v>-3.533236142137175E-2</v>
      </c>
      <c r="AS30" s="15">
        <f t="shared" ref="AS30:BA30" si="47">AS6/$AP6-1</f>
        <v>-7.5294099372283929E-2</v>
      </c>
      <c r="AT30" s="15">
        <f t="shared" si="47"/>
        <v>-0.11591543207613575</v>
      </c>
      <c r="AU30" s="15">
        <f t="shared" si="47"/>
        <v>-0.14158679055076728</v>
      </c>
      <c r="AV30" s="15">
        <f t="shared" si="47"/>
        <v>-0.13895079268195576</v>
      </c>
      <c r="AW30" s="15">
        <f t="shared" si="47"/>
        <v>-0.14438494044076167</v>
      </c>
      <c r="AX30" s="15">
        <f t="shared" si="47"/>
        <v>-0.13813592347396653</v>
      </c>
      <c r="AY30" s="15">
        <f t="shared" si="47"/>
        <v>-0.15296721385903378</v>
      </c>
      <c r="AZ30" s="15">
        <f t="shared" si="47"/>
        <v>-0.15660546620055571</v>
      </c>
      <c r="BA30" s="15">
        <f t="shared" si="47"/>
        <v>-0.19346608184373448</v>
      </c>
      <c r="BB30" s="15">
        <f t="shared" ref="BB30:BE30" si="48">BB6/$AP6-1</f>
        <v>-0.17248832647539292</v>
      </c>
      <c r="BC30" s="15">
        <f t="shared" si="48"/>
        <v>-0.18583618873771313</v>
      </c>
      <c r="BD30" s="15">
        <f t="shared" si="48"/>
        <v>-1</v>
      </c>
      <c r="BE30" s="15">
        <f t="shared" si="48"/>
        <v>-1</v>
      </c>
    </row>
    <row r="31" spans="24:57">
      <c r="X31" s="9"/>
      <c r="Y31" s="289" t="s">
        <v>242</v>
      </c>
      <c r="Z31" s="8"/>
      <c r="AA31" s="88"/>
      <c r="AB31" s="88"/>
      <c r="AC31" s="88"/>
      <c r="AD31" s="88"/>
      <c r="AE31" s="88"/>
      <c r="AF31" s="88"/>
      <c r="AG31" s="88"/>
      <c r="AH31" s="88"/>
      <c r="AI31" s="88"/>
      <c r="AJ31" s="88"/>
      <c r="AK31" s="88"/>
      <c r="AL31" s="88"/>
      <c r="AM31" s="88"/>
      <c r="AN31" s="88"/>
      <c r="AO31" s="88"/>
      <c r="AP31" s="853"/>
      <c r="AQ31" s="15">
        <f t="shared" si="46"/>
        <v>-2.9212651580628135E-2</v>
      </c>
      <c r="AR31" s="15">
        <f t="shared" si="46"/>
        <v>-6.8981252542787086E-2</v>
      </c>
      <c r="AS31" s="15">
        <f t="shared" ref="AS31:BA31" si="49">AS7/$AP7-1</f>
        <v>-7.7156459599089899E-2</v>
      </c>
      <c r="AT31" s="15">
        <f t="shared" si="49"/>
        <v>-0.11770242597978564</v>
      </c>
      <c r="AU31" s="15">
        <f t="shared" si="49"/>
        <v>-0.13494164810828957</v>
      </c>
      <c r="AV31" s="15">
        <f t="shared" si="49"/>
        <v>-0.12710296799134457</v>
      </c>
      <c r="AW31" s="15">
        <f t="shared" si="49"/>
        <v>-0.13576674117986309</v>
      </c>
      <c r="AX31" s="15">
        <f t="shared" si="49"/>
        <v>-0.1345907161593678</v>
      </c>
      <c r="AY31" s="15">
        <f t="shared" si="49"/>
        <v>-0.16551872805998258</v>
      </c>
      <c r="AZ31" s="15">
        <f t="shared" si="49"/>
        <v>-0.15609738812435947</v>
      </c>
      <c r="BA31" s="15">
        <f t="shared" si="49"/>
        <v>-0.1859839914787671</v>
      </c>
      <c r="BB31" s="15">
        <f t="shared" ref="BB31:BE31" si="50">BB7/$AP7-1</f>
        <v>-0.16685353948754478</v>
      </c>
      <c r="BC31" s="15">
        <f t="shared" si="50"/>
        <v>-0.1666425250963286</v>
      </c>
      <c r="BD31" s="15">
        <f t="shared" si="50"/>
        <v>-1</v>
      </c>
      <c r="BE31" s="15">
        <f t="shared" si="50"/>
        <v>-1</v>
      </c>
    </row>
    <row r="32" spans="24:57" ht="15" thickBot="1">
      <c r="X32" s="9"/>
      <c r="Y32" s="290" t="s">
        <v>248</v>
      </c>
      <c r="Z32" s="8"/>
      <c r="AA32" s="95"/>
      <c r="AB32" s="95"/>
      <c r="AC32" s="95"/>
      <c r="AD32" s="95"/>
      <c r="AE32" s="95"/>
      <c r="AF32" s="95"/>
      <c r="AG32" s="95"/>
      <c r="AH32" s="95"/>
      <c r="AI32" s="95"/>
      <c r="AJ32" s="95"/>
      <c r="AK32" s="95"/>
      <c r="AL32" s="95"/>
      <c r="AM32" s="95"/>
      <c r="AN32" s="95"/>
      <c r="AO32" s="95"/>
      <c r="AP32" s="854"/>
      <c r="AQ32" s="16">
        <f t="shared" ref="AQ32:AS32" si="51">AQ8/$AP8-1</f>
        <v>7.4079922757466443E-2</v>
      </c>
      <c r="AR32" s="16">
        <f t="shared" si="51"/>
        <v>-0.1994957294256845</v>
      </c>
      <c r="AS32" s="16">
        <f t="shared" si="51"/>
        <v>-0.13147312963322766</v>
      </c>
      <c r="AT32" s="16">
        <f t="shared" ref="AT32:BA32" si="52">AT8/$AP8-1</f>
        <v>-0.10503912460070353</v>
      </c>
      <c r="AU32" s="16">
        <f t="shared" si="52"/>
        <v>-0.28640386310604382</v>
      </c>
      <c r="AV32" s="16">
        <f t="shared" si="52"/>
        <v>-0.39264266093949884</v>
      </c>
      <c r="AW32" s="16">
        <f t="shared" si="52"/>
        <v>-0.45307129867193019</v>
      </c>
      <c r="AX32" s="16">
        <f t="shared" si="52"/>
        <v>-0.44711653037874088</v>
      </c>
      <c r="AY32" s="16">
        <f t="shared" si="52"/>
        <v>-0.45124292145074663</v>
      </c>
      <c r="AZ32" s="16">
        <f t="shared" si="52"/>
        <v>-0.59010477777292014</v>
      </c>
      <c r="BA32" s="16">
        <f t="shared" si="52"/>
        <v>-0.622492391447525</v>
      </c>
      <c r="BB32" s="16">
        <f t="shared" ref="BB32:BE32" si="53">BB8/$AP8-1</f>
        <v>-0.65152253770077873</v>
      </c>
      <c r="BC32" s="16">
        <f t="shared" si="53"/>
        <v>-0.7007026928483624</v>
      </c>
      <c r="BD32" s="16">
        <f t="shared" si="53"/>
        <v>-1</v>
      </c>
      <c r="BE32" s="16">
        <f t="shared" si="53"/>
        <v>-1</v>
      </c>
    </row>
    <row r="33" spans="24:57" ht="15" thickTop="1">
      <c r="X33" s="9"/>
      <c r="Y33" s="291" t="s">
        <v>245</v>
      </c>
      <c r="Z33" s="20"/>
      <c r="AA33" s="96"/>
      <c r="AB33" s="96"/>
      <c r="AC33" s="96"/>
      <c r="AD33" s="96"/>
      <c r="AE33" s="96"/>
      <c r="AF33" s="96"/>
      <c r="AG33" s="96"/>
      <c r="AH33" s="96"/>
      <c r="AI33" s="96"/>
      <c r="AJ33" s="96"/>
      <c r="AK33" s="96"/>
      <c r="AL33" s="96"/>
      <c r="AM33" s="96"/>
      <c r="AN33" s="96"/>
      <c r="AO33" s="96"/>
      <c r="AP33" s="855"/>
      <c r="AQ33" s="637">
        <f t="shared" ref="AQ33:AS33" si="54">AQ9/$AP9-1</f>
        <v>-4.4150692304072425E-3</v>
      </c>
      <c r="AR33" s="17">
        <f t="shared" si="54"/>
        <v>-2.916150300654663E-2</v>
      </c>
      <c r="AS33" s="17">
        <f t="shared" si="54"/>
        <v>-6.0914494142998765E-2</v>
      </c>
      <c r="AT33" s="17">
        <f t="shared" ref="AT33:BA33" si="55">AT9/$AP9-1</f>
        <v>-8.6965506436963436E-2</v>
      </c>
      <c r="AU33" s="17">
        <f t="shared" si="55"/>
        <v>-0.11045871706305399</v>
      </c>
      <c r="AV33" s="17">
        <f t="shared" si="55"/>
        <v>-0.12698485237654056</v>
      </c>
      <c r="AW33" s="17">
        <f t="shared" si="55"/>
        <v>-0.14036293871756045</v>
      </c>
      <c r="AX33" s="17">
        <f t="shared" si="55"/>
        <v>-0.13814808033808779</v>
      </c>
      <c r="AY33" s="17">
        <f t="shared" si="55"/>
        <v>-0.15362544154339697</v>
      </c>
      <c r="AZ33" s="17">
        <f t="shared" si="55"/>
        <v>-0.16759525867826108</v>
      </c>
      <c r="BA33" s="17">
        <f t="shared" si="55"/>
        <v>-0.18920416643676385</v>
      </c>
      <c r="BB33" s="17">
        <f t="shared" ref="BB33:BE33" si="56">BB9/$AP9-1</f>
        <v>-0.18111216162101418</v>
      </c>
      <c r="BC33" s="17">
        <f t="shared" si="56"/>
        <v>-0.19170406615679714</v>
      </c>
      <c r="BD33" s="17">
        <f t="shared" si="56"/>
        <v>-1</v>
      </c>
      <c r="BE33" s="17">
        <f t="shared" si="56"/>
        <v>-1</v>
      </c>
    </row>
    <row r="34" spans="24:57">
      <c r="X34" s="9"/>
    </row>
    <row r="35" spans="24:57">
      <c r="X35" s="9"/>
      <c r="Y35" s="78" t="s">
        <v>226</v>
      </c>
    </row>
    <row r="36" spans="24:57">
      <c r="X36" s="9"/>
      <c r="Y36" s="10"/>
      <c r="Z36" s="77"/>
      <c r="AA36" s="10">
        <v>1990</v>
      </c>
      <c r="AB36" s="10">
        <f t="shared" ref="AB36:AZ36" si="57">AA36+1</f>
        <v>1991</v>
      </c>
      <c r="AC36" s="10">
        <f t="shared" si="57"/>
        <v>1992</v>
      </c>
      <c r="AD36" s="10">
        <f t="shared" si="57"/>
        <v>1993</v>
      </c>
      <c r="AE36" s="10">
        <f t="shared" si="57"/>
        <v>1994</v>
      </c>
      <c r="AF36" s="10">
        <f t="shared" si="57"/>
        <v>1995</v>
      </c>
      <c r="AG36" s="10">
        <f t="shared" si="57"/>
        <v>1996</v>
      </c>
      <c r="AH36" s="10">
        <f t="shared" si="57"/>
        <v>1997</v>
      </c>
      <c r="AI36" s="10">
        <f t="shared" si="57"/>
        <v>1998</v>
      </c>
      <c r="AJ36" s="10">
        <f t="shared" si="57"/>
        <v>1999</v>
      </c>
      <c r="AK36" s="10">
        <f t="shared" si="57"/>
        <v>2000</v>
      </c>
      <c r="AL36" s="10">
        <f t="shared" si="57"/>
        <v>2001</v>
      </c>
      <c r="AM36" s="10">
        <f t="shared" si="57"/>
        <v>2002</v>
      </c>
      <c r="AN36" s="10">
        <f t="shared" si="57"/>
        <v>2003</v>
      </c>
      <c r="AO36" s="10">
        <f t="shared" si="57"/>
        <v>2004</v>
      </c>
      <c r="AP36" s="10">
        <f t="shared" si="57"/>
        <v>2005</v>
      </c>
      <c r="AQ36" s="10">
        <f t="shared" si="57"/>
        <v>2006</v>
      </c>
      <c r="AR36" s="10">
        <f t="shared" si="57"/>
        <v>2007</v>
      </c>
      <c r="AS36" s="10">
        <f t="shared" si="57"/>
        <v>2008</v>
      </c>
      <c r="AT36" s="10">
        <f t="shared" si="57"/>
        <v>2009</v>
      </c>
      <c r="AU36" s="10">
        <f t="shared" si="57"/>
        <v>2010</v>
      </c>
      <c r="AV36" s="10">
        <f t="shared" si="57"/>
        <v>2011</v>
      </c>
      <c r="AW36" s="10">
        <f t="shared" si="57"/>
        <v>2012</v>
      </c>
      <c r="AX36" s="10">
        <f t="shared" si="57"/>
        <v>2013</v>
      </c>
      <c r="AY36" s="10">
        <f t="shared" si="57"/>
        <v>2014</v>
      </c>
      <c r="AZ36" s="10">
        <f t="shared" si="57"/>
        <v>2015</v>
      </c>
      <c r="BA36" s="10">
        <f>AZ36+1</f>
        <v>2016</v>
      </c>
      <c r="BB36" s="10">
        <f>BA36+1</f>
        <v>2017</v>
      </c>
      <c r="BC36" s="10">
        <f>BB36+1</f>
        <v>2018</v>
      </c>
      <c r="BD36" s="10">
        <f>BC36+1</f>
        <v>2019</v>
      </c>
      <c r="BE36" s="10">
        <f>BD36+1</f>
        <v>2020</v>
      </c>
    </row>
    <row r="37" spans="24:57">
      <c r="X37" s="9"/>
      <c r="Y37" s="289" t="s">
        <v>241</v>
      </c>
      <c r="Z37" s="8"/>
      <c r="AA37" s="88"/>
      <c r="AB37" s="88"/>
      <c r="AC37" s="88"/>
      <c r="AD37" s="88"/>
      <c r="AE37" s="88"/>
      <c r="AF37" s="88"/>
      <c r="AG37" s="88"/>
      <c r="AH37" s="88"/>
      <c r="AI37" s="88"/>
      <c r="AJ37" s="88"/>
      <c r="AK37" s="88"/>
      <c r="AL37" s="88"/>
      <c r="AM37" s="88"/>
      <c r="AN37" s="88"/>
      <c r="AO37" s="88"/>
      <c r="AP37" s="88"/>
      <c r="AQ37" s="88"/>
      <c r="AR37" s="88"/>
      <c r="AS37" s="88"/>
      <c r="AT37" s="88"/>
      <c r="AU37" s="88"/>
      <c r="AV37" s="88"/>
      <c r="AW37" s="88"/>
      <c r="AX37" s="849"/>
      <c r="AY37" s="15">
        <f t="shared" ref="AY37:BA41" si="58">AY5/$AX5-1</f>
        <v>-1.2168996603645565E-2</v>
      </c>
      <c r="AZ37" s="15">
        <f t="shared" si="58"/>
        <v>-8.4112135378258124E-3</v>
      </c>
      <c r="BA37" s="15">
        <f t="shared" si="58"/>
        <v>-1.1933649423689574E-2</v>
      </c>
      <c r="BB37" s="15">
        <f t="shared" ref="BB37:BE37" si="59">BB5/$AX5-1</f>
        <v>-7.5066147543774164E-3</v>
      </c>
      <c r="BC37" s="15">
        <f t="shared" si="59"/>
        <v>-1.0320877833411513E-2</v>
      </c>
      <c r="BD37" s="15">
        <f t="shared" si="59"/>
        <v>-1</v>
      </c>
      <c r="BE37" s="15">
        <f t="shared" si="59"/>
        <v>-1</v>
      </c>
    </row>
    <row r="38" spans="24:57">
      <c r="X38" s="9"/>
      <c r="Y38" s="289" t="s">
        <v>249</v>
      </c>
      <c r="Z38" s="8"/>
      <c r="AA38" s="88"/>
      <c r="AB38" s="88"/>
      <c r="AC38" s="88"/>
      <c r="AD38" s="88"/>
      <c r="AE38" s="88"/>
      <c r="AF38" s="88"/>
      <c r="AG38" s="88"/>
      <c r="AH38" s="88"/>
      <c r="AI38" s="88"/>
      <c r="AJ38" s="88"/>
      <c r="AK38" s="88"/>
      <c r="AL38" s="88"/>
      <c r="AM38" s="88"/>
      <c r="AN38" s="88"/>
      <c r="AO38" s="88"/>
      <c r="AP38" s="88"/>
      <c r="AQ38" s="88"/>
      <c r="AR38" s="88"/>
      <c r="AS38" s="88"/>
      <c r="AT38" s="88"/>
      <c r="AU38" s="88"/>
      <c r="AV38" s="88"/>
      <c r="AW38" s="88"/>
      <c r="AX38" s="849"/>
      <c r="AY38" s="15">
        <f t="shared" si="58"/>
        <v>-1.7208386785128149E-2</v>
      </c>
      <c r="AZ38" s="15">
        <f t="shared" si="58"/>
        <v>-2.1429762800922569E-2</v>
      </c>
      <c r="BA38" s="15">
        <f t="shared" si="58"/>
        <v>-6.4198241784006682E-2</v>
      </c>
      <c r="BB38" s="15">
        <f t="shared" ref="BB38:BE38" si="60">BB6/$AX6-1</f>
        <v>-3.9858260643479415E-2</v>
      </c>
      <c r="BC38" s="15">
        <f t="shared" si="60"/>
        <v>-5.5345461729899292E-2</v>
      </c>
      <c r="BD38" s="15">
        <f t="shared" si="60"/>
        <v>-1</v>
      </c>
      <c r="BE38" s="15">
        <f t="shared" si="60"/>
        <v>-1</v>
      </c>
    </row>
    <row r="39" spans="24:57">
      <c r="X39" s="9"/>
      <c r="Y39" s="289" t="s">
        <v>242</v>
      </c>
      <c r="Z39" s="8"/>
      <c r="AA39" s="88"/>
      <c r="AB39" s="88"/>
      <c r="AC39" s="88"/>
      <c r="AD39" s="88"/>
      <c r="AE39" s="88"/>
      <c r="AF39" s="88"/>
      <c r="AG39" s="88"/>
      <c r="AH39" s="88"/>
      <c r="AI39" s="88"/>
      <c r="AJ39" s="88"/>
      <c r="AK39" s="88"/>
      <c r="AL39" s="88"/>
      <c r="AM39" s="88"/>
      <c r="AN39" s="88"/>
      <c r="AO39" s="88"/>
      <c r="AP39" s="88"/>
      <c r="AQ39" s="88"/>
      <c r="AR39" s="88"/>
      <c r="AS39" s="88"/>
      <c r="AT39" s="88"/>
      <c r="AU39" s="88"/>
      <c r="AV39" s="88"/>
      <c r="AW39" s="88"/>
      <c r="AX39" s="849"/>
      <c r="AY39" s="15">
        <f t="shared" si="58"/>
        <v>-3.5738017234294261E-2</v>
      </c>
      <c r="AZ39" s="15">
        <f t="shared" si="58"/>
        <v>-2.4851445861022503E-2</v>
      </c>
      <c r="BA39" s="15">
        <f t="shared" si="58"/>
        <v>-5.9386091967166377E-2</v>
      </c>
      <c r="BB39" s="15">
        <f t="shared" ref="BB39:BE39" si="61">BB7/$AX7-1</f>
        <v>-3.7280422027594406E-2</v>
      </c>
      <c r="BC39" s="15">
        <f t="shared" si="61"/>
        <v>-3.7036590126138802E-2</v>
      </c>
      <c r="BD39" s="15">
        <f t="shared" si="61"/>
        <v>-1</v>
      </c>
      <c r="BE39" s="15">
        <f t="shared" si="61"/>
        <v>-1</v>
      </c>
    </row>
    <row r="40" spans="24:57" ht="15" thickBot="1">
      <c r="X40" s="9"/>
      <c r="Y40" s="290" t="s">
        <v>248</v>
      </c>
      <c r="Z40" s="8"/>
      <c r="AA40" s="95"/>
      <c r="AB40" s="95"/>
      <c r="AC40" s="95"/>
      <c r="AD40" s="95"/>
      <c r="AE40" s="95"/>
      <c r="AF40" s="95"/>
      <c r="AG40" s="95"/>
      <c r="AH40" s="95"/>
      <c r="AI40" s="95"/>
      <c r="AJ40" s="95"/>
      <c r="AK40" s="95"/>
      <c r="AL40" s="95"/>
      <c r="AM40" s="95"/>
      <c r="AN40" s="95"/>
      <c r="AO40" s="95"/>
      <c r="AP40" s="95"/>
      <c r="AQ40" s="95"/>
      <c r="AR40" s="95"/>
      <c r="AS40" s="95"/>
      <c r="AT40" s="95"/>
      <c r="AU40" s="95"/>
      <c r="AV40" s="95"/>
      <c r="AW40" s="95"/>
      <c r="AX40" s="850"/>
      <c r="AY40" s="638">
        <f t="shared" si="58"/>
        <v>-7.4634010577897536E-3</v>
      </c>
      <c r="AZ40" s="16">
        <f t="shared" si="58"/>
        <v>-0.25862275732738094</v>
      </c>
      <c r="BA40" s="16">
        <f t="shared" si="58"/>
        <v>-0.31720221476131594</v>
      </c>
      <c r="BB40" s="16">
        <f t="shared" ref="BB40:BE40" si="62">BB8/$AX8-1</f>
        <v>-0.36970902288336038</v>
      </c>
      <c r="BC40" s="16">
        <f t="shared" si="62"/>
        <v>-0.45866114001081504</v>
      </c>
      <c r="BD40" s="16">
        <f t="shared" si="62"/>
        <v>-1</v>
      </c>
      <c r="BE40" s="16">
        <f t="shared" si="62"/>
        <v>-1</v>
      </c>
    </row>
    <row r="41" spans="24:57" ht="15" thickTop="1">
      <c r="X41" s="9"/>
      <c r="Y41" s="291" t="s">
        <v>245</v>
      </c>
      <c r="Z41" s="20"/>
      <c r="AA41" s="96"/>
      <c r="AB41" s="96"/>
      <c r="AC41" s="96"/>
      <c r="AD41" s="96"/>
      <c r="AE41" s="96"/>
      <c r="AF41" s="96"/>
      <c r="AG41" s="96"/>
      <c r="AH41" s="96"/>
      <c r="AI41" s="96"/>
      <c r="AJ41" s="96"/>
      <c r="AK41" s="96"/>
      <c r="AL41" s="96"/>
      <c r="AM41" s="96"/>
      <c r="AN41" s="96"/>
      <c r="AO41" s="96"/>
      <c r="AP41" s="96"/>
      <c r="AQ41" s="96"/>
      <c r="AR41" s="96"/>
      <c r="AS41" s="96"/>
      <c r="AT41" s="96"/>
      <c r="AU41" s="96"/>
      <c r="AV41" s="96"/>
      <c r="AW41" s="96"/>
      <c r="AX41" s="851"/>
      <c r="AY41" s="17">
        <f t="shared" si="58"/>
        <v>-1.7958260406707338E-2</v>
      </c>
      <c r="AZ41" s="17">
        <f t="shared" si="58"/>
        <v>-3.416732929216526E-2</v>
      </c>
      <c r="BA41" s="17">
        <f t="shared" si="58"/>
        <v>-5.9239974912052684E-2</v>
      </c>
      <c r="BB41" s="17">
        <f t="shared" ref="BB41:BE41" si="63">BB9/$AX9-1</f>
        <v>-4.9850885404746026E-2</v>
      </c>
      <c r="BC41" s="17">
        <f t="shared" si="63"/>
        <v>-6.214058888413021E-2</v>
      </c>
      <c r="BD41" s="17">
        <f t="shared" si="63"/>
        <v>-1</v>
      </c>
      <c r="BE41" s="17">
        <f t="shared" si="63"/>
        <v>-1</v>
      </c>
    </row>
    <row r="42" spans="24:57">
      <c r="X42" s="9"/>
    </row>
    <row r="43" spans="24:57">
      <c r="X43" s="9"/>
      <c r="Y43" s="78" t="s">
        <v>227</v>
      </c>
    </row>
    <row r="44" spans="24:57">
      <c r="X44" s="9"/>
      <c r="Y44" s="10"/>
      <c r="Z44" s="77"/>
      <c r="AA44" s="10">
        <v>1990</v>
      </c>
      <c r="AB44" s="10">
        <f t="shared" ref="AB44:AP44" si="64">AA44+1</f>
        <v>1991</v>
      </c>
      <c r="AC44" s="10">
        <f t="shared" si="64"/>
        <v>1992</v>
      </c>
      <c r="AD44" s="10">
        <f t="shared" si="64"/>
        <v>1993</v>
      </c>
      <c r="AE44" s="10">
        <f t="shared" si="64"/>
        <v>1994</v>
      </c>
      <c r="AF44" s="10">
        <f t="shared" si="64"/>
        <v>1995</v>
      </c>
      <c r="AG44" s="10">
        <f t="shared" si="64"/>
        <v>1996</v>
      </c>
      <c r="AH44" s="10">
        <f t="shared" si="64"/>
        <v>1997</v>
      </c>
      <c r="AI44" s="10">
        <f t="shared" si="64"/>
        <v>1998</v>
      </c>
      <c r="AJ44" s="10">
        <f t="shared" si="64"/>
        <v>1999</v>
      </c>
      <c r="AK44" s="10">
        <f t="shared" si="64"/>
        <v>2000</v>
      </c>
      <c r="AL44" s="10">
        <f t="shared" si="64"/>
        <v>2001</v>
      </c>
      <c r="AM44" s="10">
        <f t="shared" si="64"/>
        <v>2002</v>
      </c>
      <c r="AN44" s="10">
        <f t="shared" si="64"/>
        <v>2003</v>
      </c>
      <c r="AO44" s="10">
        <f t="shared" si="64"/>
        <v>2004</v>
      </c>
      <c r="AP44" s="10">
        <f t="shared" si="64"/>
        <v>2005</v>
      </c>
      <c r="AQ44" s="10">
        <f t="shared" ref="AQ44:AZ44" si="65">AP44+1</f>
        <v>2006</v>
      </c>
      <c r="AR44" s="10">
        <f t="shared" si="65"/>
        <v>2007</v>
      </c>
      <c r="AS44" s="10">
        <f t="shared" si="65"/>
        <v>2008</v>
      </c>
      <c r="AT44" s="10">
        <f t="shared" si="65"/>
        <v>2009</v>
      </c>
      <c r="AU44" s="10">
        <f t="shared" si="65"/>
        <v>2010</v>
      </c>
      <c r="AV44" s="10">
        <f t="shared" si="65"/>
        <v>2011</v>
      </c>
      <c r="AW44" s="10">
        <f t="shared" si="65"/>
        <v>2012</v>
      </c>
      <c r="AX44" s="10">
        <f t="shared" si="65"/>
        <v>2013</v>
      </c>
      <c r="AY44" s="10">
        <f t="shared" si="65"/>
        <v>2014</v>
      </c>
      <c r="AZ44" s="10">
        <f t="shared" si="65"/>
        <v>2015</v>
      </c>
      <c r="BA44" s="10">
        <f>AZ44+1</f>
        <v>2016</v>
      </c>
      <c r="BB44" s="10">
        <f>BA44+1</f>
        <v>2017</v>
      </c>
      <c r="BC44" s="10">
        <f>BB44+1</f>
        <v>2018</v>
      </c>
      <c r="BD44" s="10">
        <f>BC44+1</f>
        <v>2019</v>
      </c>
      <c r="BE44" s="10">
        <f>BD44+1</f>
        <v>2020</v>
      </c>
    </row>
    <row r="45" spans="24:57">
      <c r="X45" s="9"/>
      <c r="Y45" s="289" t="s">
        <v>241</v>
      </c>
      <c r="Z45" s="8"/>
      <c r="AA45" s="88"/>
      <c r="AB45" s="15">
        <f t="shared" ref="AB45:AY45" si="66">AB5/AA5-1</f>
        <v>-1.0456186730258055E-2</v>
      </c>
      <c r="AC45" s="636">
        <f t="shared" si="66"/>
        <v>-3.9261690167996521E-3</v>
      </c>
      <c r="AD45" s="636">
        <f t="shared" si="66"/>
        <v>1.6217592995808605E-3</v>
      </c>
      <c r="AE45" s="15">
        <f t="shared" si="66"/>
        <v>-1.7596385988354668E-2</v>
      </c>
      <c r="AF45" s="15">
        <f t="shared" si="66"/>
        <v>-3.2449584401173959E-2</v>
      </c>
      <c r="AG45" s="15">
        <f t="shared" si="66"/>
        <v>-1.4705601745324204E-2</v>
      </c>
      <c r="AH45" s="15">
        <f t="shared" si="66"/>
        <v>-1.0161661206798955E-2</v>
      </c>
      <c r="AI45" s="15">
        <f t="shared" si="66"/>
        <v>-1.2336133406639638E-2</v>
      </c>
      <c r="AJ45" s="636">
        <f t="shared" si="66"/>
        <v>-6.0944346335456423E-3</v>
      </c>
      <c r="AK45" s="636">
        <f t="shared" si="66"/>
        <v>4.7555428328520666E-3</v>
      </c>
      <c r="AL45" s="15">
        <f t="shared" si="66"/>
        <v>-1.5916368580143558E-2</v>
      </c>
      <c r="AM45" s="636">
        <f t="shared" si="66"/>
        <v>2.4005164175622262E-3</v>
      </c>
      <c r="AN45" s="636">
        <f t="shared" si="66"/>
        <v>8.2002674810666143E-4</v>
      </c>
      <c r="AO45" s="15">
        <f t="shared" si="66"/>
        <v>-9.7679943952708737E-3</v>
      </c>
      <c r="AP45" s="636">
        <f t="shared" si="66"/>
        <v>2.5721709685651017E-3</v>
      </c>
      <c r="AQ45" s="636">
        <f t="shared" si="66"/>
        <v>4.9267527657346211E-3</v>
      </c>
      <c r="AR45" s="15">
        <f t="shared" si="66"/>
        <v>3.9971452129046847E-2</v>
      </c>
      <c r="AS45" s="15">
        <f t="shared" si="66"/>
        <v>-6.3985100243708404E-2</v>
      </c>
      <c r="AT45" s="15">
        <f t="shared" si="66"/>
        <v>-2.4267772184263459E-2</v>
      </c>
      <c r="AU45" s="15">
        <f t="shared" si="66"/>
        <v>2.2279993727949643E-2</v>
      </c>
      <c r="AV45" s="15">
        <f t="shared" si="66"/>
        <v>-1.6542255960643404E-2</v>
      </c>
      <c r="AW45" s="636">
        <f t="shared" si="66"/>
        <v>-7.9627265516645229E-3</v>
      </c>
      <c r="AX45" s="636">
        <f t="shared" si="66"/>
        <v>-1.3302378391752967E-3</v>
      </c>
      <c r="AY45" s="15">
        <f t="shared" si="66"/>
        <v>-1.2168996603645565E-2</v>
      </c>
      <c r="AZ45" s="636">
        <f>AZ5/AY5-1</f>
        <v>3.8040748396230839E-3</v>
      </c>
      <c r="BA45" s="636">
        <f>BA5/AZ5-1</f>
        <v>-3.5523151672895992E-3</v>
      </c>
      <c r="BB45" s="636">
        <f t="shared" ref="BB45:BC49" si="67">BB5/BA5-1</f>
        <v>4.480503426445015E-3</v>
      </c>
      <c r="BC45" s="636">
        <f t="shared" si="67"/>
        <v>-2.8355484488570282E-3</v>
      </c>
      <c r="BD45" s="636">
        <f t="shared" ref="BD45:BD49" si="68">BD5/BC5-1</f>
        <v>-1</v>
      </c>
      <c r="BE45" s="636" t="e">
        <f t="shared" ref="BE45:BE49" si="69">BE5/BD5-1</f>
        <v>#DIV/0!</v>
      </c>
    </row>
    <row r="46" spans="24:57">
      <c r="X46" s="9"/>
      <c r="Y46" s="289" t="s">
        <v>249</v>
      </c>
      <c r="Z46" s="8"/>
      <c r="AA46" s="88"/>
      <c r="AB46" s="15">
        <f t="shared" ref="AB46:AZ46" si="70">AB6/AA6-1</f>
        <v>3.9810866540933354E-2</v>
      </c>
      <c r="AC46" s="15">
        <f t="shared" si="70"/>
        <v>1.8382054839433559E-2</v>
      </c>
      <c r="AD46" s="15">
        <f t="shared" si="70"/>
        <v>1.8444662420102009E-2</v>
      </c>
      <c r="AE46" s="15">
        <f t="shared" si="70"/>
        <v>3.653675389161215E-2</v>
      </c>
      <c r="AF46" s="15">
        <f t="shared" si="70"/>
        <v>8.246420658981557E-2</v>
      </c>
      <c r="AG46" s="15">
        <f t="shared" si="70"/>
        <v>2.369272523716659E-2</v>
      </c>
      <c r="AH46" s="15">
        <f t="shared" si="70"/>
        <v>2.4706015020405259E-2</v>
      </c>
      <c r="AI46" s="15">
        <f t="shared" si="70"/>
        <v>-2.1200363548274037E-2</v>
      </c>
      <c r="AJ46" s="15">
        <f t="shared" si="70"/>
        <v>1.5830650335786345E-2</v>
      </c>
      <c r="AK46" s="636">
        <f t="shared" si="70"/>
        <v>3.0609370093359622E-4</v>
      </c>
      <c r="AL46" s="636">
        <f t="shared" si="70"/>
        <v>8.3333219157433192E-5</v>
      </c>
      <c r="AM46" s="15">
        <f t="shared" si="70"/>
        <v>-2.3598401114855894E-2</v>
      </c>
      <c r="AN46" s="15">
        <f t="shared" si="70"/>
        <v>-3.2765055082270123E-2</v>
      </c>
      <c r="AO46" s="15">
        <f t="shared" si="70"/>
        <v>-3.0464068887518847E-2</v>
      </c>
      <c r="AP46" s="636">
        <f t="shared" si="70"/>
        <v>-1.3763840667037064E-3</v>
      </c>
      <c r="AQ46" s="15">
        <f t="shared" si="70"/>
        <v>-3.2224386632576874E-2</v>
      </c>
      <c r="AR46" s="636">
        <f t="shared" si="70"/>
        <v>-3.2114621879967276E-3</v>
      </c>
      <c r="AS46" s="15">
        <f t="shared" si="70"/>
        <v>-4.1425394978308883E-2</v>
      </c>
      <c r="AT46" s="15">
        <f t="shared" si="70"/>
        <v>-4.392892126705028E-2</v>
      </c>
      <c r="AU46" s="15">
        <f t="shared" si="70"/>
        <v>-2.903722042668011E-2</v>
      </c>
      <c r="AV46" s="636">
        <f t="shared" si="70"/>
        <v>3.0707797128410874E-3</v>
      </c>
      <c r="AW46" s="636">
        <f t="shared" si="70"/>
        <v>-6.3110768962112429E-3</v>
      </c>
      <c r="AX46" s="636">
        <f t="shared" si="70"/>
        <v>7.3035378433079501E-3</v>
      </c>
      <c r="AY46" s="15">
        <f t="shared" si="70"/>
        <v>-1.7208386785128149E-2</v>
      </c>
      <c r="AZ46" s="636">
        <f t="shared" si="70"/>
        <v>-4.2952910454594484E-3</v>
      </c>
      <c r="BA46" s="15">
        <f>BA6/AZ6-1</f>
        <v>-4.3705068228417132E-2</v>
      </c>
      <c r="BB46" s="15">
        <f t="shared" si="67"/>
        <v>2.6009762139076242E-2</v>
      </c>
      <c r="BC46" s="15">
        <f t="shared" si="67"/>
        <v>-1.6130119597549508E-2</v>
      </c>
      <c r="BD46" s="15">
        <f t="shared" si="68"/>
        <v>-1</v>
      </c>
      <c r="BE46" s="15" t="e">
        <f t="shared" si="69"/>
        <v>#DIV/0!</v>
      </c>
    </row>
    <row r="47" spans="24:57">
      <c r="X47" s="9"/>
      <c r="Y47" s="289" t="s">
        <v>242</v>
      </c>
      <c r="Z47" s="8"/>
      <c r="AA47" s="88"/>
      <c r="AB47" s="15">
        <f t="shared" ref="AB47:AZ47" si="71">AB7/AA7-1</f>
        <v>1.6719985185589703E-2</v>
      </c>
      <c r="AC47" s="15">
        <f t="shared" si="71"/>
        <v>3.2157431048876362E-2</v>
      </c>
      <c r="AD47" s="636">
        <f t="shared" si="71"/>
        <v>-1.1422473439992586E-5</v>
      </c>
      <c r="AE47" s="15">
        <f t="shared" si="71"/>
        <v>3.040517282434485E-2</v>
      </c>
      <c r="AF47" s="15">
        <f t="shared" si="71"/>
        <v>4.2529903643357736E-2</v>
      </c>
      <c r="AG47" s="15">
        <f t="shared" si="71"/>
        <v>2.2757290629320748E-2</v>
      </c>
      <c r="AH47" s="15">
        <f t="shared" si="71"/>
        <v>2.1369116851435388E-2</v>
      </c>
      <c r="AI47" s="636">
        <f t="shared" si="71"/>
        <v>2.3059257231894392E-4</v>
      </c>
      <c r="AJ47" s="636">
        <f t="shared" si="71"/>
        <v>2.2818877466312948E-4</v>
      </c>
      <c r="AK47" s="636">
        <f t="shared" si="71"/>
        <v>-7.1667916714766022E-3</v>
      </c>
      <c r="AL47" s="15">
        <f t="shared" si="71"/>
        <v>-1.2035523228860034E-2</v>
      </c>
      <c r="AM47" s="15">
        <f t="shared" si="71"/>
        <v>-4.6530706771895858E-2</v>
      </c>
      <c r="AN47" s="15">
        <f t="shared" si="71"/>
        <v>1.2397882999454435E-2</v>
      </c>
      <c r="AO47" s="636">
        <f t="shared" si="71"/>
        <v>2.0489214941530332E-3</v>
      </c>
      <c r="AP47" s="15">
        <f t="shared" si="71"/>
        <v>1.401788507463575E-2</v>
      </c>
      <c r="AQ47" s="15">
        <f t="shared" si="71"/>
        <v>-2.9212651580628135E-2</v>
      </c>
      <c r="AR47" s="15">
        <f t="shared" si="71"/>
        <v>-4.0965306178443517E-2</v>
      </c>
      <c r="AS47" s="636">
        <f t="shared" si="71"/>
        <v>-8.7809263547387051E-3</v>
      </c>
      <c r="AT47" s="15">
        <f t="shared" si="71"/>
        <v>-4.3935905281497045E-2</v>
      </c>
      <c r="AU47" s="15">
        <f t="shared" si="71"/>
        <v>-1.9539011141051832E-2</v>
      </c>
      <c r="AV47" s="15">
        <f t="shared" si="71"/>
        <v>9.0614466640352997E-3</v>
      </c>
      <c r="AW47" s="636">
        <f t="shared" si="71"/>
        <v>-9.9253094819007348E-3</v>
      </c>
      <c r="AX47" s="636">
        <f t="shared" si="71"/>
        <v>1.3607726947477694E-3</v>
      </c>
      <c r="AY47" s="15">
        <f t="shared" si="71"/>
        <v>-3.5738017234294261E-2</v>
      </c>
      <c r="AZ47" s="15">
        <f t="shared" si="71"/>
        <v>1.1290055573949687E-2</v>
      </c>
      <c r="BA47" s="15">
        <f>BA7/AZ7-1</f>
        <v>-3.5414753946527378E-2</v>
      </c>
      <c r="BB47" s="15">
        <f t="shared" si="67"/>
        <v>2.3501321584541435E-2</v>
      </c>
      <c r="BC47" s="636">
        <f t="shared" si="67"/>
        <v>2.5327406550634812E-4</v>
      </c>
      <c r="BD47" s="636">
        <f t="shared" si="68"/>
        <v>-1</v>
      </c>
      <c r="BE47" s="636" t="e">
        <f t="shared" si="69"/>
        <v>#DIV/0!</v>
      </c>
    </row>
    <row r="48" spans="24:57" ht="15" thickBot="1">
      <c r="X48" s="9"/>
      <c r="Y48" s="290" t="s">
        <v>248</v>
      </c>
      <c r="Z48" s="19"/>
      <c r="AA48" s="95"/>
      <c r="AB48" s="16">
        <f t="shared" ref="AB48:AZ48" si="72">AB8/AA8-1</f>
        <v>-4.8183382339202385E-2</v>
      </c>
      <c r="AC48" s="638">
        <f t="shared" si="72"/>
        <v>-3.6334855814227351E-3</v>
      </c>
      <c r="AD48" s="16">
        <f t="shared" si="72"/>
        <v>-2.8484594007519681E-2</v>
      </c>
      <c r="AE48" s="16">
        <f t="shared" si="72"/>
        <v>0.11800273752218571</v>
      </c>
      <c r="AF48" s="638">
        <f t="shared" si="72"/>
        <v>-9.2653068250856396E-3</v>
      </c>
      <c r="AG48" s="16">
        <f t="shared" si="72"/>
        <v>9.9197189414726106E-2</v>
      </c>
      <c r="AH48" s="16">
        <f t="shared" si="72"/>
        <v>5.4305549884818172E-2</v>
      </c>
      <c r="AI48" s="16">
        <f t="shared" si="72"/>
        <v>-0.11030208511895334</v>
      </c>
      <c r="AJ48" s="16">
        <f t="shared" si="72"/>
        <v>-0.59546347464180549</v>
      </c>
      <c r="AK48" s="16">
        <f t="shared" si="72"/>
        <v>0.59289223910049871</v>
      </c>
      <c r="AL48" s="16">
        <f t="shared" si="72"/>
        <v>-0.50025631650692182</v>
      </c>
      <c r="AM48" s="16">
        <f t="shared" si="72"/>
        <v>-4.0483974728554806E-2</v>
      </c>
      <c r="AN48" s="16">
        <f t="shared" si="72"/>
        <v>1.4088263000453072E-2</v>
      </c>
      <c r="AO48" s="16">
        <f t="shared" si="72"/>
        <v>4.7677706740626435E-2</v>
      </c>
      <c r="AP48" s="16">
        <f t="shared" si="72"/>
        <v>-0.14528068965870167</v>
      </c>
      <c r="AQ48" s="16">
        <f t="shared" si="72"/>
        <v>7.4079922757466443E-2</v>
      </c>
      <c r="AR48" s="16">
        <f t="shared" si="72"/>
        <v>-0.25470697886317906</v>
      </c>
      <c r="AS48" s="16">
        <f t="shared" si="72"/>
        <v>8.4974686947834277E-2</v>
      </c>
      <c r="AT48" s="16">
        <f t="shared" si="72"/>
        <v>3.0435448728674652E-2</v>
      </c>
      <c r="AU48" s="16">
        <f t="shared" si="72"/>
        <v>-0.20265102474387209</v>
      </c>
      <c r="AV48" s="16">
        <f t="shared" si="72"/>
        <v>-0.14887804507445457</v>
      </c>
      <c r="AW48" s="16">
        <f t="shared" si="72"/>
        <v>-9.9494373157499205E-2</v>
      </c>
      <c r="AX48" s="16">
        <f t="shared" si="72"/>
        <v>1.0887650033230667E-2</v>
      </c>
      <c r="AY48" s="638">
        <f t="shared" si="72"/>
        <v>-7.4634010577897536E-3</v>
      </c>
      <c r="AZ48" s="16">
        <f t="shared" si="72"/>
        <v>-0.2530479546419373</v>
      </c>
      <c r="BA48" s="16">
        <f>BA8/AZ8-1</f>
        <v>-7.9014372255020504E-2</v>
      </c>
      <c r="BB48" s="16">
        <f t="shared" si="67"/>
        <v>-7.6899499759932266E-2</v>
      </c>
      <c r="BC48" s="16">
        <f t="shared" si="67"/>
        <v>-0.14112865383918305</v>
      </c>
      <c r="BD48" s="16">
        <f t="shared" si="68"/>
        <v>-1</v>
      </c>
      <c r="BE48" s="16" t="e">
        <f t="shared" si="69"/>
        <v>#DIV/0!</v>
      </c>
    </row>
    <row r="49" spans="24:57" ht="15" thickTop="1">
      <c r="X49" s="9"/>
      <c r="Y49" s="291" t="s">
        <v>245</v>
      </c>
      <c r="Z49" s="538"/>
      <c r="AA49" s="852"/>
      <c r="AB49" s="639">
        <f t="shared" ref="AB49:AZ49" si="73">AB9/AA9-1</f>
        <v>-8.6389453437339947E-3</v>
      </c>
      <c r="AC49" s="639">
        <f t="shared" si="73"/>
        <v>5.8442430567440251E-3</v>
      </c>
      <c r="AD49" s="639">
        <f t="shared" si="73"/>
        <v>-4.0493841107177575E-3</v>
      </c>
      <c r="AE49" s="275">
        <f t="shared" si="73"/>
        <v>4.0119792452581571E-2</v>
      </c>
      <c r="AF49" s="639">
        <f t="shared" si="73"/>
        <v>9.9075715695178257E-3</v>
      </c>
      <c r="AG49" s="275">
        <f t="shared" si="73"/>
        <v>3.4331134881601999E-2</v>
      </c>
      <c r="AH49" s="275">
        <f t="shared" si="73"/>
        <v>2.3210847518973177E-2</v>
      </c>
      <c r="AI49" s="275">
        <f t="shared" si="73"/>
        <v>-4.5197211598804743E-2</v>
      </c>
      <c r="AJ49" s="275">
        <f t="shared" si="73"/>
        <v>-0.18348089544805646</v>
      </c>
      <c r="AK49" s="275">
        <f t="shared" si="73"/>
        <v>9.1908342154025657E-2</v>
      </c>
      <c r="AL49" s="275">
        <f t="shared" si="73"/>
        <v>-0.11998742281752028</v>
      </c>
      <c r="AM49" s="275">
        <f t="shared" si="73"/>
        <v>-2.0273638105800629E-2</v>
      </c>
      <c r="AN49" s="639">
        <f t="shared" si="73"/>
        <v>-5.3379889177956885E-3</v>
      </c>
      <c r="AO49" s="639">
        <f t="shared" si="73"/>
        <v>-6.170915008621658E-3</v>
      </c>
      <c r="AP49" s="275">
        <f t="shared" si="73"/>
        <v>-1.621638313287066E-2</v>
      </c>
      <c r="AQ49" s="639">
        <f t="shared" si="73"/>
        <v>-4.4150692304072425E-3</v>
      </c>
      <c r="AR49" s="275">
        <f t="shared" si="73"/>
        <v>-2.4856175511827283E-2</v>
      </c>
      <c r="AS49" s="275">
        <f t="shared" si="73"/>
        <v>-3.2706769699374805E-2</v>
      </c>
      <c r="AT49" s="275">
        <f t="shared" si="73"/>
        <v>-2.7740830980231945E-2</v>
      </c>
      <c r="AU49" s="275">
        <f t="shared" si="73"/>
        <v>-2.5730912459189126E-2</v>
      </c>
      <c r="AV49" s="275">
        <f t="shared" si="73"/>
        <v>-1.8578266833129131E-2</v>
      </c>
      <c r="AW49" s="275">
        <f t="shared" si="73"/>
        <v>-1.5324002541580062E-2</v>
      </c>
      <c r="AX49" s="639">
        <f t="shared" si="73"/>
        <v>2.5765040611074319E-3</v>
      </c>
      <c r="AY49" s="275">
        <f t="shared" si="73"/>
        <v>-1.7958260406707338E-2</v>
      </c>
      <c r="AZ49" s="275">
        <f t="shared" si="73"/>
        <v>-1.6505478567714227E-2</v>
      </c>
      <c r="BA49" s="275">
        <f>BA9/AZ9-1</f>
        <v>-2.5959616381078021E-2</v>
      </c>
      <c r="BB49" s="275">
        <f t="shared" si="67"/>
        <v>9.9803236286841734E-3</v>
      </c>
      <c r="BC49" s="275">
        <f t="shared" si="67"/>
        <v>-1.2934499743884276E-2</v>
      </c>
      <c r="BD49" s="275">
        <f t="shared" si="68"/>
        <v>-1</v>
      </c>
      <c r="BE49" s="275" t="e">
        <f t="shared" si="69"/>
        <v>#DIV/0!</v>
      </c>
    </row>
  </sheetData>
  <phoneticPr fontId="9"/>
  <pageMargins left="0.78740157480314965" right="0.78740157480314965" top="0.98425196850393704" bottom="0.98425196850393704" header="0.51181102362204722" footer="0.51181102362204722"/>
  <pageSetup paperSize="9" scale="39"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20">
    <pageSetUpPr fitToPage="1"/>
  </sheetPr>
  <dimension ref="A1:CB201"/>
  <sheetViews>
    <sheetView zoomScale="80" zoomScaleNormal="80" workbookViewId="0">
      <pane xSplit="26" ySplit="4" topLeftCell="AX5" activePane="bottomRight" state="frozen"/>
      <selection pane="topRight" activeCell="AA1" sqref="AA1"/>
      <selection pane="bottomLeft" activeCell="A5" sqref="A5"/>
      <selection pane="bottomRight" activeCell="BC40" sqref="BC40"/>
    </sheetView>
  </sheetViews>
  <sheetFormatPr defaultColWidth="9.625" defaultRowHeight="14.25"/>
  <cols>
    <col min="1" max="1" width="1.625" style="75" customWidth="1"/>
    <col min="2" max="20" width="1.625" style="1" hidden="1" customWidth="1"/>
    <col min="21" max="21" width="2.375" style="1" hidden="1" customWidth="1"/>
    <col min="22" max="22" width="1.875" style="1" hidden="1" customWidth="1"/>
    <col min="23" max="23" width="1.625" style="75" customWidth="1"/>
    <col min="24" max="24" width="1.625" style="1" customWidth="1"/>
    <col min="25" max="25" width="41.625" style="1" customWidth="1"/>
    <col min="26" max="26" width="10.625" style="1" hidden="1" customWidth="1"/>
    <col min="27" max="27" width="9.375" style="1" customWidth="1"/>
    <col min="28" max="53" width="8.875" style="1" customWidth="1"/>
    <col min="54" max="55" width="9" style="1" customWidth="1"/>
    <col min="56" max="57" width="9" style="1" hidden="1" customWidth="1"/>
    <col min="58" max="58" width="8.375" style="1" customWidth="1"/>
    <col min="59" max="16384" width="9.625" style="1"/>
  </cols>
  <sheetData>
    <row r="1" spans="2:80" ht="48" customHeight="1">
      <c r="X1" s="897" t="s">
        <v>385</v>
      </c>
      <c r="Y1" s="897"/>
    </row>
    <row r="2" spans="2:80" ht="15" customHeight="1">
      <c r="W2" s="1"/>
      <c r="X2" s="668" t="str">
        <f>'0.Contents'!C2</f>
        <v>＜速報値＞</v>
      </c>
      <c r="Z2" s="362"/>
      <c r="AH2" s="39"/>
      <c r="BG2" s="75"/>
      <c r="BH2" s="75"/>
      <c r="BI2" s="75"/>
      <c r="BJ2" s="75"/>
      <c r="BK2" s="75"/>
      <c r="BL2" s="75"/>
      <c r="BM2" s="75"/>
      <c r="BN2" s="75"/>
      <c r="BO2" s="75"/>
      <c r="BP2" s="75"/>
      <c r="BQ2" s="75"/>
      <c r="BR2" s="75"/>
      <c r="BS2" s="75"/>
      <c r="BT2" s="75"/>
      <c r="BU2" s="75"/>
      <c r="BV2" s="75"/>
      <c r="BW2" s="75"/>
      <c r="BX2" s="75"/>
      <c r="BY2" s="75"/>
      <c r="BZ2" s="75"/>
      <c r="CA2" s="75"/>
      <c r="CB2" s="75"/>
    </row>
    <row r="3" spans="2:80" ht="18.75">
      <c r="W3" s="1"/>
      <c r="X3" s="78" t="s">
        <v>343</v>
      </c>
      <c r="AC3" s="829"/>
      <c r="BG3" s="75"/>
      <c r="BH3" s="75"/>
      <c r="BI3" s="75"/>
      <c r="BJ3" s="75"/>
      <c r="BK3" s="75"/>
      <c r="BL3" s="75"/>
      <c r="BM3" s="75"/>
      <c r="BN3" s="75"/>
      <c r="BO3" s="75"/>
      <c r="BP3" s="75"/>
      <c r="BQ3" s="75"/>
      <c r="BR3" s="75"/>
      <c r="BS3" s="75"/>
      <c r="BT3" s="75"/>
      <c r="BU3" s="75"/>
      <c r="BV3" s="75"/>
      <c r="BW3" s="75"/>
      <c r="BX3" s="75"/>
      <c r="BY3" s="75"/>
      <c r="BZ3" s="75"/>
      <c r="CA3" s="75"/>
      <c r="CB3" s="75"/>
    </row>
    <row r="4" spans="2:80" ht="25.5">
      <c r="W4" s="1"/>
      <c r="X4" s="591"/>
      <c r="Y4" s="592"/>
      <c r="Z4" s="593"/>
      <c r="AA4" s="594">
        <v>1990</v>
      </c>
      <c r="AB4" s="594">
        <f>AA4+1</f>
        <v>1991</v>
      </c>
      <c r="AC4" s="594">
        <f>AB4+1</f>
        <v>1992</v>
      </c>
      <c r="AD4" s="594">
        <f>AC4+1</f>
        <v>1993</v>
      </c>
      <c r="AE4" s="594">
        <f>AD4+1</f>
        <v>1994</v>
      </c>
      <c r="AF4" s="594">
        <f>AE4+1</f>
        <v>1995</v>
      </c>
      <c r="AG4" s="594">
        <f t="shared" ref="AG4:BE4" si="0">AF4+1</f>
        <v>1996</v>
      </c>
      <c r="AH4" s="594">
        <f t="shared" si="0"/>
        <v>1997</v>
      </c>
      <c r="AI4" s="594">
        <f t="shared" si="0"/>
        <v>1998</v>
      </c>
      <c r="AJ4" s="594">
        <f t="shared" si="0"/>
        <v>1999</v>
      </c>
      <c r="AK4" s="594">
        <f t="shared" si="0"/>
        <v>2000</v>
      </c>
      <c r="AL4" s="594">
        <f t="shared" si="0"/>
        <v>2001</v>
      </c>
      <c r="AM4" s="594">
        <f t="shared" si="0"/>
        <v>2002</v>
      </c>
      <c r="AN4" s="594">
        <f t="shared" si="0"/>
        <v>2003</v>
      </c>
      <c r="AO4" s="594">
        <f t="shared" si="0"/>
        <v>2004</v>
      </c>
      <c r="AP4" s="594">
        <f t="shared" si="0"/>
        <v>2005</v>
      </c>
      <c r="AQ4" s="594">
        <f>AP4+1</f>
        <v>2006</v>
      </c>
      <c r="AR4" s="594">
        <f>AQ4+1</f>
        <v>2007</v>
      </c>
      <c r="AS4" s="594">
        <f>AR4+1</f>
        <v>2008</v>
      </c>
      <c r="AT4" s="594">
        <f t="shared" si="0"/>
        <v>2009</v>
      </c>
      <c r="AU4" s="594">
        <f t="shared" si="0"/>
        <v>2010</v>
      </c>
      <c r="AV4" s="594">
        <f t="shared" si="0"/>
        <v>2011</v>
      </c>
      <c r="AW4" s="594">
        <f t="shared" si="0"/>
        <v>2012</v>
      </c>
      <c r="AX4" s="594">
        <f t="shared" si="0"/>
        <v>2013</v>
      </c>
      <c r="AY4" s="594">
        <f t="shared" si="0"/>
        <v>2014</v>
      </c>
      <c r="AZ4" s="594">
        <f t="shared" si="0"/>
        <v>2015</v>
      </c>
      <c r="BA4" s="594">
        <f t="shared" si="0"/>
        <v>2016</v>
      </c>
      <c r="BB4" s="590">
        <v>2017</v>
      </c>
      <c r="BC4" s="593" t="s">
        <v>345</v>
      </c>
      <c r="BD4" s="595" t="e">
        <f t="shared" si="0"/>
        <v>#VALUE!</v>
      </c>
      <c r="BE4" s="595" t="e">
        <f t="shared" si="0"/>
        <v>#VALUE!</v>
      </c>
      <c r="BG4" s="75"/>
      <c r="BH4" s="75"/>
      <c r="BI4" s="75"/>
      <c r="BJ4" s="75"/>
      <c r="BK4" s="75"/>
      <c r="BL4" s="75"/>
      <c r="BM4" s="75"/>
      <c r="BN4" s="75"/>
      <c r="BO4" s="75"/>
      <c r="BP4" s="75"/>
      <c r="BQ4" s="75"/>
      <c r="BR4" s="75"/>
      <c r="BS4" s="75"/>
      <c r="BT4" s="75"/>
      <c r="BU4" s="75"/>
      <c r="BV4" s="75"/>
      <c r="BW4" s="75"/>
      <c r="BX4" s="75"/>
      <c r="BY4" s="75"/>
      <c r="BZ4" s="75"/>
      <c r="CA4" s="75"/>
      <c r="CB4" s="75"/>
    </row>
    <row r="5" spans="2:80">
      <c r="W5" s="1"/>
      <c r="X5" s="338" t="s">
        <v>13</v>
      </c>
      <c r="Y5" s="323"/>
      <c r="Z5" s="54"/>
      <c r="AA5" s="806">
        <f t="shared" ref="AA5:BB5" si="1">SUM(AA6:AA15)</f>
        <v>15932.309861006501</v>
      </c>
      <c r="AB5" s="806">
        <f t="shared" si="1"/>
        <v>17349.612944863187</v>
      </c>
      <c r="AC5" s="806">
        <f t="shared" si="1"/>
        <v>17767.22403564693</v>
      </c>
      <c r="AD5" s="806">
        <f t="shared" si="1"/>
        <v>18129.158284890007</v>
      </c>
      <c r="AE5" s="806">
        <f t="shared" si="1"/>
        <v>21051.895213035114</v>
      </c>
      <c r="AF5" s="806">
        <f t="shared" si="1"/>
        <v>25213.191034391046</v>
      </c>
      <c r="AG5" s="806">
        <f t="shared" si="1"/>
        <v>24598.107256849213</v>
      </c>
      <c r="AH5" s="806">
        <f t="shared" si="1"/>
        <v>24436.792431397134</v>
      </c>
      <c r="AI5" s="806">
        <f t="shared" si="1"/>
        <v>23742.102500183373</v>
      </c>
      <c r="AJ5" s="806">
        <f t="shared" si="1"/>
        <v>24368.275903524489</v>
      </c>
      <c r="AK5" s="806">
        <f t="shared" si="1"/>
        <v>22851.99810707966</v>
      </c>
      <c r="AL5" s="806">
        <f t="shared" si="1"/>
        <v>19462.521407101936</v>
      </c>
      <c r="AM5" s="806">
        <f t="shared" si="1"/>
        <v>16236.391797572243</v>
      </c>
      <c r="AN5" s="806">
        <f t="shared" si="1"/>
        <v>16229.258623473814</v>
      </c>
      <c r="AO5" s="806">
        <f t="shared" si="1"/>
        <v>12422.56420655633</v>
      </c>
      <c r="AP5" s="806">
        <f t="shared" si="1"/>
        <v>12784.022032514813</v>
      </c>
      <c r="AQ5" s="806">
        <f t="shared" si="1"/>
        <v>14630.088728013057</v>
      </c>
      <c r="AR5" s="806">
        <f t="shared" si="1"/>
        <v>16713.161241445694</v>
      </c>
      <c r="AS5" s="806">
        <f t="shared" si="1"/>
        <v>19293.643333906057</v>
      </c>
      <c r="AT5" s="806">
        <f t="shared" si="1"/>
        <v>20934.628505037472</v>
      </c>
      <c r="AU5" s="806">
        <f t="shared" si="1"/>
        <v>23315.838765334189</v>
      </c>
      <c r="AV5" s="806">
        <f t="shared" si="1"/>
        <v>26105.620317760338</v>
      </c>
      <c r="AW5" s="806">
        <f t="shared" si="1"/>
        <v>29361.505502609543</v>
      </c>
      <c r="AX5" s="806">
        <f t="shared" si="1"/>
        <v>32104.656806894563</v>
      </c>
      <c r="AY5" s="806">
        <f t="shared" si="1"/>
        <v>35784.26765876534</v>
      </c>
      <c r="AZ5" s="806">
        <f t="shared" si="1"/>
        <v>39263.591583515103</v>
      </c>
      <c r="BA5" s="806">
        <f t="shared" si="1"/>
        <v>42575.533756459132</v>
      </c>
      <c r="BB5" s="806">
        <f t="shared" si="1"/>
        <v>44891.891457372592</v>
      </c>
      <c r="BC5" s="806">
        <f>SUM(BC6:BC15)</f>
        <v>49096.666897152791</v>
      </c>
      <c r="BD5" s="806"/>
      <c r="BE5" s="806"/>
      <c r="BG5" s="75"/>
      <c r="BH5" s="75"/>
      <c r="BI5" s="75"/>
      <c r="BJ5" s="102"/>
      <c r="BK5" s="102"/>
      <c r="BL5" s="75"/>
      <c r="BM5" s="75"/>
      <c r="BN5" s="75"/>
      <c r="BO5" s="75"/>
      <c r="BP5" s="75"/>
      <c r="BQ5" s="75"/>
      <c r="BR5" s="75"/>
      <c r="BS5" s="75"/>
      <c r="BT5" s="75"/>
      <c r="BU5" s="75"/>
      <c r="BV5" s="75"/>
      <c r="BW5" s="75"/>
      <c r="BX5" s="75"/>
      <c r="BY5" s="75"/>
      <c r="BZ5" s="75"/>
      <c r="CA5" s="75"/>
      <c r="CB5" s="75"/>
    </row>
    <row r="6" spans="2:80">
      <c r="W6" s="1"/>
      <c r="X6" s="366"/>
      <c r="Y6" s="291" t="str">
        <f>'リンク切公表時非表示（グラフの添え物）'!$W$69</f>
        <v>冷蔵庫及び空調機器</v>
      </c>
      <c r="Z6" s="11"/>
      <c r="AA6" s="807" t="s">
        <v>386</v>
      </c>
      <c r="AB6" s="807" t="s">
        <v>386</v>
      </c>
      <c r="AC6" s="808">
        <v>4.2071468001304044</v>
      </c>
      <c r="AD6" s="808">
        <v>72.154856319064464</v>
      </c>
      <c r="AE6" s="807">
        <v>372.24153946373633</v>
      </c>
      <c r="AF6" s="807">
        <v>925.29522674512759</v>
      </c>
      <c r="AG6" s="807">
        <v>1328.8600612744031</v>
      </c>
      <c r="AH6" s="807">
        <v>1743.0699949612731</v>
      </c>
      <c r="AI6" s="807">
        <v>2126.6662133033733</v>
      </c>
      <c r="AJ6" s="807">
        <v>2518.6843756296112</v>
      </c>
      <c r="AK6" s="807">
        <v>2976.9615623159502</v>
      </c>
      <c r="AL6" s="807">
        <v>3588.1064932481709</v>
      </c>
      <c r="AM6" s="807">
        <v>4455.514846650758</v>
      </c>
      <c r="AN6" s="807">
        <v>5574.0361489084735</v>
      </c>
      <c r="AO6" s="807">
        <v>7080.975602208001</v>
      </c>
      <c r="AP6" s="807">
        <v>8875.8669161415401</v>
      </c>
      <c r="AQ6" s="807">
        <v>10853.650448275675</v>
      </c>
      <c r="AR6" s="807">
        <v>13468.245583087995</v>
      </c>
      <c r="AS6" s="807">
        <v>15685.514504675022</v>
      </c>
      <c r="AT6" s="807">
        <v>17998.426908103909</v>
      </c>
      <c r="AU6" s="807">
        <v>20482.756168754971</v>
      </c>
      <c r="AV6" s="807">
        <v>23139.624972904072</v>
      </c>
      <c r="AW6" s="807">
        <v>26353.586338028101</v>
      </c>
      <c r="AX6" s="807">
        <v>29008.257155197414</v>
      </c>
      <c r="AY6" s="807">
        <v>32535.836379564382</v>
      </c>
      <c r="AZ6" s="807">
        <v>35876.227977342569</v>
      </c>
      <c r="BA6" s="807">
        <v>38905.574629106653</v>
      </c>
      <c r="BB6" s="807">
        <v>41104.81411444227</v>
      </c>
      <c r="BC6" s="807">
        <v>45294.272332037974</v>
      </c>
      <c r="BD6" s="807"/>
      <c r="BE6" s="807"/>
      <c r="BF6" s="143"/>
      <c r="BG6" s="75"/>
      <c r="BH6" s="75"/>
      <c r="BI6" s="75"/>
      <c r="BJ6" s="75"/>
      <c r="BK6" s="75"/>
      <c r="BL6" s="75"/>
      <c r="BM6" s="75"/>
      <c r="BN6" s="75"/>
      <c r="BO6" s="75"/>
      <c r="BP6" s="75"/>
      <c r="BQ6" s="75"/>
      <c r="BR6" s="75"/>
      <c r="BS6" s="75"/>
      <c r="BT6" s="75"/>
      <c r="BU6" s="75"/>
      <c r="BV6" s="75"/>
      <c r="BW6" s="75"/>
      <c r="BX6" s="75"/>
      <c r="BY6" s="75"/>
      <c r="BZ6" s="75"/>
      <c r="CA6" s="75"/>
      <c r="CB6" s="75"/>
    </row>
    <row r="7" spans="2:80">
      <c r="B7" s="75"/>
      <c r="C7" s="75"/>
      <c r="D7" s="75"/>
      <c r="E7" s="75"/>
      <c r="F7" s="75"/>
      <c r="G7" s="75"/>
      <c r="H7" s="75"/>
      <c r="I7" s="75"/>
      <c r="J7" s="75"/>
      <c r="K7" s="75"/>
      <c r="L7" s="75"/>
      <c r="M7" s="75"/>
      <c r="N7" s="75"/>
      <c r="O7" s="75"/>
      <c r="P7" s="75"/>
      <c r="Q7" s="75"/>
      <c r="R7" s="75"/>
      <c r="S7" s="75"/>
      <c r="T7" s="75"/>
      <c r="U7" s="75"/>
      <c r="V7" s="75"/>
      <c r="X7" s="366"/>
      <c r="Y7" s="736" t="str">
        <f>'リンク切公表時非表示（グラフの添え物）'!$W$70</f>
        <v>発泡剤</v>
      </c>
      <c r="Z7" s="11"/>
      <c r="AA7" s="808">
        <v>1.3419351351351352</v>
      </c>
      <c r="AB7" s="807" t="s">
        <v>386</v>
      </c>
      <c r="AC7" s="808">
        <v>40.25805405405405</v>
      </c>
      <c r="AD7" s="807">
        <v>261.67735135135138</v>
      </c>
      <c r="AE7" s="807">
        <v>449.54827027027022</v>
      </c>
      <c r="AF7" s="807">
        <v>496.51599999999996</v>
      </c>
      <c r="AG7" s="807">
        <v>452.06200000000001</v>
      </c>
      <c r="AH7" s="807">
        <v>468.10599999999999</v>
      </c>
      <c r="AI7" s="807">
        <v>450.45</v>
      </c>
      <c r="AJ7" s="807">
        <v>454.74</v>
      </c>
      <c r="AK7" s="807">
        <v>484.34100000000001</v>
      </c>
      <c r="AL7" s="807">
        <v>451.47244999999998</v>
      </c>
      <c r="AM7" s="807">
        <v>491.06914999999998</v>
      </c>
      <c r="AN7" s="807">
        <v>729.74556816688573</v>
      </c>
      <c r="AO7" s="807">
        <v>901.00467355453361</v>
      </c>
      <c r="AP7" s="807">
        <v>937.48331743758206</v>
      </c>
      <c r="AQ7" s="807">
        <v>1194.4903293035479</v>
      </c>
      <c r="AR7" s="807">
        <v>1429.1351242904072</v>
      </c>
      <c r="AS7" s="807">
        <v>1509.560115</v>
      </c>
      <c r="AT7" s="807">
        <v>1608.1659916666667</v>
      </c>
      <c r="AU7" s="807">
        <v>1748.8716516666666</v>
      </c>
      <c r="AV7" s="807">
        <v>1923.4105016666665</v>
      </c>
      <c r="AW7" s="807">
        <v>2080.8298016666663</v>
      </c>
      <c r="AX7" s="807">
        <v>2229.3050616666665</v>
      </c>
      <c r="AY7" s="807">
        <v>2372.9536916666666</v>
      </c>
      <c r="AZ7" s="807">
        <v>2483.7985216666666</v>
      </c>
      <c r="BA7" s="807">
        <v>2650.9808916666666</v>
      </c>
      <c r="BB7" s="807">
        <v>2801.3866616666664</v>
      </c>
      <c r="BC7" s="807">
        <v>2921.9685216666662</v>
      </c>
      <c r="BD7" s="807"/>
      <c r="BE7" s="807"/>
      <c r="BF7" s="143"/>
      <c r="BG7" s="75"/>
      <c r="BH7" s="75"/>
      <c r="BI7" s="102"/>
      <c r="BJ7" s="75"/>
      <c r="BK7" s="75"/>
      <c r="BL7" s="75"/>
      <c r="BM7" s="75"/>
      <c r="BN7" s="75"/>
      <c r="BO7" s="75"/>
      <c r="BP7" s="75"/>
      <c r="BQ7" s="75"/>
      <c r="BR7" s="75"/>
      <c r="BS7" s="75"/>
      <c r="BT7" s="75"/>
      <c r="BU7" s="75"/>
      <c r="BV7" s="75"/>
      <c r="BW7" s="75"/>
      <c r="BX7" s="75"/>
      <c r="BY7" s="75"/>
      <c r="BZ7" s="75"/>
      <c r="CA7" s="75"/>
      <c r="CB7" s="75"/>
    </row>
    <row r="8" spans="2:80">
      <c r="W8" s="1"/>
      <c r="X8" s="366"/>
      <c r="Y8" s="289" t="str">
        <f>'リンク切公表時非表示（グラフの添え物）'!$W$71</f>
        <v>エアゾール・MDI（定量噴射剤）</v>
      </c>
      <c r="Z8" s="14"/>
      <c r="AA8" s="807" t="s">
        <v>386</v>
      </c>
      <c r="AB8" s="807" t="s">
        <v>386</v>
      </c>
      <c r="AC8" s="808">
        <v>75.36486486486487</v>
      </c>
      <c r="AD8" s="807">
        <v>565.23648648648646</v>
      </c>
      <c r="AE8" s="807">
        <v>1061.8716216216214</v>
      </c>
      <c r="AF8" s="807">
        <v>1501.5</v>
      </c>
      <c r="AG8" s="807">
        <v>2291.5749999999998</v>
      </c>
      <c r="AH8" s="807">
        <v>2912.2664999999997</v>
      </c>
      <c r="AI8" s="807">
        <v>3147.8589999999995</v>
      </c>
      <c r="AJ8" s="807">
        <v>3091.3739999999998</v>
      </c>
      <c r="AK8" s="807">
        <v>3117.2955999999995</v>
      </c>
      <c r="AL8" s="807">
        <v>2949.8002000000001</v>
      </c>
      <c r="AM8" s="807">
        <v>2947.1528000000003</v>
      </c>
      <c r="AN8" s="807">
        <v>2834.6333000000004</v>
      </c>
      <c r="AO8" s="807">
        <v>2340.8935750000005</v>
      </c>
      <c r="AP8" s="807">
        <v>1695.1602550000002</v>
      </c>
      <c r="AQ8" s="807">
        <v>1123.3967709999999</v>
      </c>
      <c r="AR8" s="807">
        <v>894.51559799999995</v>
      </c>
      <c r="AS8" s="807">
        <v>930.81102200000009</v>
      </c>
      <c r="AT8" s="807">
        <v>844.67084499999999</v>
      </c>
      <c r="AU8" s="807">
        <v>666.49119000000007</v>
      </c>
      <c r="AV8" s="807">
        <v>634.08537999999999</v>
      </c>
      <c r="AW8" s="807">
        <v>560.94649800000002</v>
      </c>
      <c r="AX8" s="807">
        <v>489.36158799999998</v>
      </c>
      <c r="AY8" s="807">
        <v>503.41781799999995</v>
      </c>
      <c r="AZ8" s="807">
        <v>540.04452299999991</v>
      </c>
      <c r="BA8" s="807">
        <v>587.06930499999999</v>
      </c>
      <c r="BB8" s="807">
        <v>600.22530000000006</v>
      </c>
      <c r="BC8" s="807">
        <v>543.92255</v>
      </c>
      <c r="BD8" s="807"/>
      <c r="BE8" s="807"/>
      <c r="BF8" s="144"/>
      <c r="BG8" s="75"/>
      <c r="BH8" s="75"/>
      <c r="BI8" s="102"/>
      <c r="BJ8" s="75"/>
      <c r="BK8" s="75"/>
      <c r="BL8" s="75"/>
      <c r="BM8" s="75"/>
      <c r="BN8" s="75"/>
      <c r="BO8" s="75"/>
      <c r="BP8" s="75"/>
      <c r="BQ8" s="75"/>
      <c r="BR8" s="75"/>
      <c r="BS8" s="75"/>
      <c r="BT8" s="75"/>
      <c r="BU8" s="75"/>
      <c r="BV8" s="75"/>
      <c r="BW8" s="75"/>
      <c r="BX8" s="75"/>
      <c r="BY8" s="75"/>
      <c r="BZ8" s="75"/>
      <c r="CA8" s="75"/>
      <c r="CB8" s="75"/>
    </row>
    <row r="9" spans="2:80">
      <c r="W9" s="1"/>
      <c r="X9" s="366"/>
      <c r="Y9" s="350" t="str">
        <f>'リンク切公表時非表示（グラフの添え物）'!$W$72</f>
        <v>半導体製造</v>
      </c>
      <c r="Z9" s="14"/>
      <c r="AA9" s="809">
        <v>0.73139221483304717</v>
      </c>
      <c r="AB9" s="807" t="s">
        <v>386</v>
      </c>
      <c r="AC9" s="808">
        <v>21.941766444991416</v>
      </c>
      <c r="AD9" s="807">
        <v>142.62148189244417</v>
      </c>
      <c r="AE9" s="807">
        <v>245.01639196907078</v>
      </c>
      <c r="AF9" s="807">
        <v>270.61511948822744</v>
      </c>
      <c r="AG9" s="807">
        <v>264.10495987570835</v>
      </c>
      <c r="AH9" s="807">
        <v>294.4565908327267</v>
      </c>
      <c r="AI9" s="807">
        <v>272.04461910244851</v>
      </c>
      <c r="AJ9" s="807">
        <v>273.31824752772332</v>
      </c>
      <c r="AK9" s="807">
        <v>282.71458393162396</v>
      </c>
      <c r="AL9" s="807">
        <v>219.92074504843313</v>
      </c>
      <c r="AM9" s="807">
        <v>213.48964371045017</v>
      </c>
      <c r="AN9" s="807">
        <v>206.32061957507008</v>
      </c>
      <c r="AO9" s="807">
        <v>232.77072347963076</v>
      </c>
      <c r="AP9" s="807">
        <v>223.97577971716925</v>
      </c>
      <c r="AQ9" s="807">
        <v>242.72335247993681</v>
      </c>
      <c r="AR9" s="807">
        <v>262.77787342971925</v>
      </c>
      <c r="AS9" s="807">
        <v>234.20692864183877</v>
      </c>
      <c r="AT9" s="807">
        <v>149.81006359248079</v>
      </c>
      <c r="AU9" s="807">
        <v>164.92711200055876</v>
      </c>
      <c r="AV9" s="807">
        <v>142.19160538011073</v>
      </c>
      <c r="AW9" s="807">
        <v>121.62745052291997</v>
      </c>
      <c r="AX9" s="807">
        <v>109.24075921440111</v>
      </c>
      <c r="AY9" s="807">
        <v>112.89397430008549</v>
      </c>
      <c r="AZ9" s="807">
        <v>113.0815577772003</v>
      </c>
      <c r="BA9" s="807">
        <v>117.33322989930085</v>
      </c>
      <c r="BB9" s="807">
        <v>123.12696329684331</v>
      </c>
      <c r="BC9" s="807">
        <v>112.73736667571465</v>
      </c>
      <c r="BD9" s="807"/>
      <c r="BE9" s="807"/>
      <c r="BF9" s="143"/>
      <c r="BG9" s="75"/>
      <c r="BH9" s="75"/>
      <c r="BI9" s="102"/>
      <c r="BJ9" s="102"/>
      <c r="BK9" s="75"/>
      <c r="BL9" s="75"/>
      <c r="BM9" s="75"/>
      <c r="BN9" s="75"/>
      <c r="BO9" s="75"/>
      <c r="BP9" s="75"/>
      <c r="BQ9" s="75"/>
      <c r="BR9" s="75"/>
      <c r="BS9" s="75"/>
      <c r="BT9" s="75"/>
      <c r="BU9" s="75"/>
      <c r="BV9" s="75"/>
      <c r="BW9" s="75"/>
      <c r="BX9" s="75"/>
      <c r="BY9" s="75"/>
      <c r="BZ9" s="75"/>
      <c r="CA9" s="75"/>
      <c r="CB9" s="75"/>
    </row>
    <row r="10" spans="2:80">
      <c r="W10" s="1"/>
      <c r="X10" s="366"/>
      <c r="Y10" s="289" t="str">
        <f>'リンク切公表時非表示（グラフの添え物）'!$W$73</f>
        <v>液晶製造</v>
      </c>
      <c r="Z10" s="14"/>
      <c r="AA10" s="810">
        <v>7.1999999999999994E-4</v>
      </c>
      <c r="AB10" s="809" t="s">
        <v>386</v>
      </c>
      <c r="AC10" s="809">
        <v>2.1599999999999998E-2</v>
      </c>
      <c r="AD10" s="809">
        <v>0.1404</v>
      </c>
      <c r="AE10" s="809">
        <v>0.24119999999999997</v>
      </c>
      <c r="AF10" s="809">
        <v>0.26639999999999997</v>
      </c>
      <c r="AG10" s="809">
        <v>0.26373599999999997</v>
      </c>
      <c r="AH10" s="809">
        <v>0.83915999999999991</v>
      </c>
      <c r="AI10" s="809">
        <v>0.7938719999999998</v>
      </c>
      <c r="AJ10" s="808">
        <v>3.7482479999999994</v>
      </c>
      <c r="AK10" s="808">
        <v>1.8381599999999996</v>
      </c>
      <c r="AL10" s="808">
        <v>1.1601719999999995</v>
      </c>
      <c r="AM10" s="808">
        <v>1.9059321599999999</v>
      </c>
      <c r="AN10" s="808">
        <v>1.6534915199999995</v>
      </c>
      <c r="AO10" s="808">
        <v>3.0454847999999992</v>
      </c>
      <c r="AP10" s="808">
        <v>2.9782187999999992</v>
      </c>
      <c r="AQ10" s="808">
        <v>2.8293811199999999</v>
      </c>
      <c r="AR10" s="808">
        <v>3.0619030319999987</v>
      </c>
      <c r="AS10" s="808">
        <v>2.8337639806266082</v>
      </c>
      <c r="AT10" s="808">
        <v>2.2982250411935596</v>
      </c>
      <c r="AU10" s="808">
        <v>3.0209759999999988</v>
      </c>
      <c r="AV10" s="808">
        <v>3.2766933599999994</v>
      </c>
      <c r="AW10" s="808">
        <v>2.3886223199999996</v>
      </c>
      <c r="AX10" s="808">
        <v>2.3678164799999997</v>
      </c>
      <c r="AY10" s="808">
        <v>2.2596847199999992</v>
      </c>
      <c r="AZ10" s="808">
        <v>1.9320286080959999</v>
      </c>
      <c r="BA10" s="808">
        <v>1.9343197439999993</v>
      </c>
      <c r="BB10" s="808">
        <v>1.9085050511999997</v>
      </c>
      <c r="BC10" s="808">
        <v>0.4144651199999998</v>
      </c>
      <c r="BD10" s="808"/>
      <c r="BE10" s="808"/>
      <c r="BF10" s="143"/>
      <c r="BG10" s="75"/>
      <c r="BH10" s="75"/>
      <c r="BI10" s="102"/>
      <c r="BJ10" s="102"/>
      <c r="BK10" s="75"/>
      <c r="BL10" s="75"/>
      <c r="BM10" s="75"/>
      <c r="BN10" s="75"/>
      <c r="BO10" s="75"/>
      <c r="BP10" s="75"/>
      <c r="BQ10" s="75"/>
      <c r="BR10" s="75"/>
      <c r="BS10" s="75"/>
      <c r="BT10" s="75"/>
      <c r="BU10" s="75"/>
      <c r="BV10" s="75"/>
      <c r="BW10" s="75"/>
      <c r="BX10" s="75"/>
      <c r="BY10" s="75"/>
      <c r="BZ10" s="75"/>
      <c r="CA10" s="75"/>
      <c r="CB10" s="75"/>
    </row>
    <row r="11" spans="2:80">
      <c r="W11" s="1"/>
      <c r="X11" s="366"/>
      <c r="Y11" s="735" t="str">
        <f>'リンク切公表時非表示（グラフの添え物）'!$W$74</f>
        <v>洗浄剤・溶剤</v>
      </c>
      <c r="Z11" s="14"/>
      <c r="AA11" s="807" t="s">
        <v>386</v>
      </c>
      <c r="AB11" s="807" t="s">
        <v>386</v>
      </c>
      <c r="AC11" s="807" t="s">
        <v>386</v>
      </c>
      <c r="AD11" s="807" t="s">
        <v>386</v>
      </c>
      <c r="AE11" s="807" t="s">
        <v>386</v>
      </c>
      <c r="AF11" s="807" t="s">
        <v>386</v>
      </c>
      <c r="AG11" s="807" t="s">
        <v>386</v>
      </c>
      <c r="AH11" s="807" t="s">
        <v>386</v>
      </c>
      <c r="AI11" s="807" t="s">
        <v>386</v>
      </c>
      <c r="AJ11" s="807" t="s">
        <v>386</v>
      </c>
      <c r="AK11" s="807" t="s">
        <v>386</v>
      </c>
      <c r="AL11" s="807" t="s">
        <v>386</v>
      </c>
      <c r="AM11" s="807" t="s">
        <v>386</v>
      </c>
      <c r="AN11" s="808">
        <v>2.3499127259547721</v>
      </c>
      <c r="AO11" s="808">
        <v>4.3259757000531023</v>
      </c>
      <c r="AP11" s="808">
        <v>5.7679676000708051</v>
      </c>
      <c r="AQ11" s="808">
        <v>7.9576590038013881</v>
      </c>
      <c r="AR11" s="808">
        <v>15.701689577970525</v>
      </c>
      <c r="AS11" s="808">
        <v>22.911649078059032</v>
      </c>
      <c r="AT11" s="808">
        <v>39.094002622702121</v>
      </c>
      <c r="AU11" s="808">
        <v>60.136402941478941</v>
      </c>
      <c r="AV11" s="808">
        <v>85.985442926981449</v>
      </c>
      <c r="AW11" s="808">
        <v>93.976419721348321</v>
      </c>
      <c r="AX11" s="808">
        <v>108.59655415757575</v>
      </c>
      <c r="AY11" s="807">
        <v>122.3130462076923</v>
      </c>
      <c r="AZ11" s="807">
        <v>125.68869214205608</v>
      </c>
      <c r="BA11" s="807">
        <v>129.64630499999998</v>
      </c>
      <c r="BB11" s="807">
        <v>115.84106259310344</v>
      </c>
      <c r="BC11" s="807">
        <v>111.49649993793103</v>
      </c>
      <c r="BD11" s="807"/>
      <c r="BE11" s="807"/>
      <c r="BF11" s="143"/>
      <c r="BG11" s="75"/>
      <c r="BH11" s="75"/>
      <c r="BI11" s="102"/>
      <c r="BJ11" s="75"/>
      <c r="BK11" s="75"/>
      <c r="BL11" s="75"/>
      <c r="BM11" s="75"/>
      <c r="BN11" s="75"/>
      <c r="BO11" s="75"/>
      <c r="BP11" s="75"/>
      <c r="BQ11" s="75"/>
      <c r="BR11" s="75"/>
      <c r="BS11" s="75"/>
      <c r="BT11" s="75"/>
      <c r="BU11" s="75"/>
      <c r="BV11" s="75"/>
      <c r="BW11" s="75"/>
      <c r="BX11" s="75"/>
      <c r="BY11" s="75"/>
      <c r="BZ11" s="75"/>
      <c r="CA11" s="75"/>
      <c r="CB11" s="75"/>
    </row>
    <row r="12" spans="2:80">
      <c r="W12" s="1"/>
      <c r="X12" s="366"/>
      <c r="Y12" s="289" t="str">
        <f>'リンク切公表時非表示（グラフの添え物）'!$W$75</f>
        <v>HFCsの製造時の漏出</v>
      </c>
      <c r="Z12" s="11"/>
      <c r="AA12" s="808">
        <v>1.5108061842099747</v>
      </c>
      <c r="AB12" s="807" t="s">
        <v>386</v>
      </c>
      <c r="AC12" s="808">
        <v>45.324185526299246</v>
      </c>
      <c r="AD12" s="807">
        <v>294.60720592094515</v>
      </c>
      <c r="AE12" s="807">
        <v>506.12007171034162</v>
      </c>
      <c r="AF12" s="807">
        <v>558.99828815769069</v>
      </c>
      <c r="AG12" s="807">
        <v>532.59626158890399</v>
      </c>
      <c r="AH12" s="807">
        <v>428.58755931152115</v>
      </c>
      <c r="AI12" s="807">
        <v>308.07671766165294</v>
      </c>
      <c r="AJ12" s="807">
        <v>188.64228618390447</v>
      </c>
      <c r="AK12" s="807">
        <v>296.21856583966508</v>
      </c>
      <c r="AL12" s="807">
        <v>436.30568618390453</v>
      </c>
      <c r="AM12" s="807">
        <v>410.4739861839044</v>
      </c>
      <c r="AN12" s="807">
        <v>520.338639928671</v>
      </c>
      <c r="AO12" s="807">
        <v>564.94742226701817</v>
      </c>
      <c r="AP12" s="807">
        <v>449.37063436191647</v>
      </c>
      <c r="AQ12" s="807">
        <v>366.55998714529392</v>
      </c>
      <c r="AR12" s="807">
        <v>356.72709827880294</v>
      </c>
      <c r="AS12" s="807">
        <v>306.47826027291057</v>
      </c>
      <c r="AT12" s="807">
        <v>233.75886027291054</v>
      </c>
      <c r="AU12" s="807">
        <v>128.06176027291053</v>
      </c>
      <c r="AV12" s="807">
        <v>151.34906027291052</v>
      </c>
      <c r="AW12" s="807">
        <v>120.47619377291053</v>
      </c>
      <c r="AX12" s="807">
        <v>131.15786027291054</v>
      </c>
      <c r="AY12" s="807">
        <v>100.56856027291053</v>
      </c>
      <c r="AZ12" s="808">
        <v>82.982160272910534</v>
      </c>
      <c r="BA12" s="807">
        <v>148.65688527291056</v>
      </c>
      <c r="BB12" s="808">
        <v>94.953960272910521</v>
      </c>
      <c r="BC12" s="808">
        <v>88.461360272910511</v>
      </c>
      <c r="BD12" s="808"/>
      <c r="BE12" s="808"/>
      <c r="BF12" s="143"/>
      <c r="BG12" s="75"/>
      <c r="BH12" s="75"/>
      <c r="BI12" s="102"/>
      <c r="BJ12" s="75"/>
      <c r="BK12" s="75"/>
      <c r="BL12" s="75"/>
      <c r="BM12" s="75"/>
      <c r="BN12" s="75"/>
      <c r="BO12" s="75"/>
      <c r="BP12" s="75"/>
      <c r="BQ12" s="75"/>
      <c r="BR12" s="75"/>
      <c r="BS12" s="75"/>
      <c r="BT12" s="75"/>
      <c r="BU12" s="75"/>
      <c r="BV12" s="75"/>
      <c r="BW12" s="75"/>
      <c r="BX12" s="75"/>
      <c r="BY12" s="75"/>
      <c r="BZ12" s="75"/>
      <c r="CA12" s="75"/>
      <c r="CB12" s="75"/>
    </row>
    <row r="13" spans="2:80">
      <c r="W13" s="1"/>
      <c r="X13" s="366"/>
      <c r="Y13" s="289" t="str">
        <f>'リンク切公表時非表示（グラフの添え物）'!$W$76</f>
        <v>HCFC22製造時の副生HFC23</v>
      </c>
      <c r="Z13" s="11"/>
      <c r="AA13" s="811">
        <v>15928.725007472323</v>
      </c>
      <c r="AB13" s="811">
        <v>17349.612944863187</v>
      </c>
      <c r="AC13" s="811">
        <v>17580.106417956591</v>
      </c>
      <c r="AD13" s="811">
        <v>16792.720502919714</v>
      </c>
      <c r="AE13" s="811">
        <v>18416.856118000072</v>
      </c>
      <c r="AF13" s="811">
        <v>21460</v>
      </c>
      <c r="AG13" s="811">
        <v>19728.400000000001</v>
      </c>
      <c r="AH13" s="811">
        <v>18588.8</v>
      </c>
      <c r="AI13" s="811">
        <v>17434.400000000001</v>
      </c>
      <c r="AJ13" s="811">
        <v>17834</v>
      </c>
      <c r="AK13" s="811">
        <v>15688</v>
      </c>
      <c r="AL13" s="811">
        <v>11810.4</v>
      </c>
      <c r="AM13" s="811">
        <v>7710.8</v>
      </c>
      <c r="AN13" s="811">
        <v>6353.64</v>
      </c>
      <c r="AO13" s="811">
        <v>1287.5999999999999</v>
      </c>
      <c r="AP13" s="811">
        <v>586.08000000000004</v>
      </c>
      <c r="AQ13" s="811">
        <v>831.02</v>
      </c>
      <c r="AR13" s="811">
        <v>275.27999999999997</v>
      </c>
      <c r="AS13" s="811">
        <v>593.48</v>
      </c>
      <c r="AT13" s="812">
        <v>50.32</v>
      </c>
      <c r="AU13" s="812">
        <v>53.28</v>
      </c>
      <c r="AV13" s="812">
        <v>16.28</v>
      </c>
      <c r="AW13" s="812">
        <v>17.760000000000002</v>
      </c>
      <c r="AX13" s="812">
        <v>16.28</v>
      </c>
      <c r="AY13" s="812">
        <v>23.68</v>
      </c>
      <c r="AZ13" s="812">
        <v>29.6</v>
      </c>
      <c r="BA13" s="812">
        <v>23.68</v>
      </c>
      <c r="BB13" s="812">
        <v>38.479999999999997</v>
      </c>
      <c r="BC13" s="812">
        <v>11.84</v>
      </c>
      <c r="BD13" s="812"/>
      <c r="BE13" s="812"/>
      <c r="BF13" s="143"/>
      <c r="BG13" s="75"/>
      <c r="BH13" s="75"/>
      <c r="BI13" s="102"/>
      <c r="BJ13" s="75"/>
      <c r="BK13" s="75"/>
      <c r="BL13" s="75"/>
      <c r="BM13" s="75"/>
      <c r="BN13" s="75"/>
      <c r="BO13" s="75"/>
      <c r="BP13" s="75"/>
      <c r="BQ13" s="75"/>
      <c r="BR13" s="75"/>
      <c r="BS13" s="75"/>
      <c r="BT13" s="75"/>
      <c r="BU13" s="75"/>
      <c r="BV13" s="75"/>
      <c r="BW13" s="75"/>
      <c r="BX13" s="75"/>
      <c r="BY13" s="75"/>
      <c r="BZ13" s="75"/>
      <c r="CA13" s="75"/>
      <c r="CB13" s="75"/>
    </row>
    <row r="14" spans="2:80">
      <c r="W14" s="1"/>
      <c r="X14" s="366"/>
      <c r="Y14" s="350" t="str">
        <f>'リンク切公表時非表示（グラフの添え物）'!$W$77</f>
        <v>消火剤</v>
      </c>
      <c r="Z14" s="87"/>
      <c r="AA14" s="807" t="s">
        <v>386</v>
      </c>
      <c r="AB14" s="807" t="s">
        <v>386</v>
      </c>
      <c r="AC14" s="807" t="s">
        <v>386</v>
      </c>
      <c r="AD14" s="807" t="s">
        <v>386</v>
      </c>
      <c r="AE14" s="807" t="s">
        <v>386</v>
      </c>
      <c r="AF14" s="807" t="s">
        <v>386</v>
      </c>
      <c r="AG14" s="809">
        <v>0.24523811019699462</v>
      </c>
      <c r="AH14" s="809">
        <v>0.66662629161488485</v>
      </c>
      <c r="AI14" s="808">
        <v>1.8120781158982342</v>
      </c>
      <c r="AJ14" s="808">
        <v>3.768746183249073</v>
      </c>
      <c r="AK14" s="808">
        <v>4.6286349924219445</v>
      </c>
      <c r="AL14" s="808">
        <v>5.3556606214299824</v>
      </c>
      <c r="AM14" s="808">
        <v>5.9854388671305658</v>
      </c>
      <c r="AN14" s="808">
        <v>6.5409426487584987</v>
      </c>
      <c r="AO14" s="808">
        <v>7.000749547092755</v>
      </c>
      <c r="AP14" s="808">
        <v>7.3389434565333334</v>
      </c>
      <c r="AQ14" s="808">
        <v>7.4607996847999996</v>
      </c>
      <c r="AR14" s="808">
        <v>7.7163717488000003</v>
      </c>
      <c r="AS14" s="808">
        <v>7.8470902575999997</v>
      </c>
      <c r="AT14" s="808">
        <v>8.0836087376000005</v>
      </c>
      <c r="AU14" s="808">
        <v>8.2935036976000003</v>
      </c>
      <c r="AV14" s="808">
        <v>8.4156612496000012</v>
      </c>
      <c r="AW14" s="808">
        <v>8.6271785776000005</v>
      </c>
      <c r="AX14" s="808">
        <v>8.8030119056</v>
      </c>
      <c r="AY14" s="808">
        <v>9.0575040336000008</v>
      </c>
      <c r="AZ14" s="808">
        <v>9.3781227055999992</v>
      </c>
      <c r="BA14" s="808">
        <v>9.514190769599999</v>
      </c>
      <c r="BB14" s="808">
        <v>9.724890049599999</v>
      </c>
      <c r="BC14" s="808">
        <v>9.8378014415999999</v>
      </c>
      <c r="BD14" s="808"/>
      <c r="BE14" s="808"/>
      <c r="BF14" s="143"/>
      <c r="BG14" s="75"/>
      <c r="BH14" s="75"/>
      <c r="BI14" s="102"/>
      <c r="BJ14" s="75"/>
      <c r="BK14" s="75"/>
      <c r="BL14" s="75"/>
      <c r="BM14" s="75"/>
      <c r="BN14" s="75"/>
      <c r="BO14" s="75"/>
      <c r="BP14" s="75"/>
      <c r="BQ14" s="75"/>
      <c r="BR14" s="75"/>
      <c r="BS14" s="75"/>
      <c r="BT14" s="75"/>
      <c r="BU14" s="75"/>
      <c r="BV14" s="75"/>
      <c r="BW14" s="75"/>
      <c r="BX14" s="75"/>
      <c r="BY14" s="75"/>
      <c r="BZ14" s="75"/>
      <c r="CA14" s="75"/>
      <c r="CB14" s="75"/>
    </row>
    <row r="15" spans="2:80">
      <c r="W15" s="1"/>
      <c r="X15" s="366"/>
      <c r="Y15" s="289" t="str">
        <f>'リンク切公表時非表示（グラフの添え物）'!$W$78</f>
        <v>マグネシウム鋳造</v>
      </c>
      <c r="Z15" s="11"/>
      <c r="AA15" s="807" t="s">
        <v>386</v>
      </c>
      <c r="AB15" s="807" t="s">
        <v>386</v>
      </c>
      <c r="AC15" s="807" t="s">
        <v>386</v>
      </c>
      <c r="AD15" s="807" t="s">
        <v>386</v>
      </c>
      <c r="AE15" s="807" t="s">
        <v>386</v>
      </c>
      <c r="AF15" s="807" t="s">
        <v>386</v>
      </c>
      <c r="AG15" s="807" t="s">
        <v>386</v>
      </c>
      <c r="AH15" s="807" t="s">
        <v>386</v>
      </c>
      <c r="AI15" s="807" t="s">
        <v>386</v>
      </c>
      <c r="AJ15" s="807" t="s">
        <v>386</v>
      </c>
      <c r="AK15" s="807" t="s">
        <v>386</v>
      </c>
      <c r="AL15" s="807" t="s">
        <v>386</v>
      </c>
      <c r="AM15" s="807" t="s">
        <v>386</v>
      </c>
      <c r="AN15" s="807" t="s">
        <v>386</v>
      </c>
      <c r="AO15" s="807" t="s">
        <v>386</v>
      </c>
      <c r="AP15" s="807" t="s">
        <v>386</v>
      </c>
      <c r="AQ15" s="807" t="s">
        <v>386</v>
      </c>
      <c r="AR15" s="807" t="s">
        <v>386</v>
      </c>
      <c r="AS15" s="807" t="s">
        <v>386</v>
      </c>
      <c r="AT15" s="807" t="s">
        <v>386</v>
      </c>
      <c r="AU15" s="807" t="s">
        <v>386</v>
      </c>
      <c r="AV15" s="808">
        <v>1.0009999999999999</v>
      </c>
      <c r="AW15" s="808">
        <v>1.2869999999999999</v>
      </c>
      <c r="AX15" s="808">
        <v>1.2869999999999999</v>
      </c>
      <c r="AY15" s="808">
        <v>1.2869999999999999</v>
      </c>
      <c r="AZ15" s="809">
        <v>0.85799999999999998</v>
      </c>
      <c r="BA15" s="808">
        <v>1.1439999999999999</v>
      </c>
      <c r="BB15" s="808">
        <v>1.43</v>
      </c>
      <c r="BC15" s="808">
        <v>1.716</v>
      </c>
      <c r="BD15" s="808"/>
      <c r="BE15" s="808"/>
      <c r="BF15" s="143"/>
      <c r="BG15" s="75"/>
      <c r="BH15" s="75"/>
      <c r="BI15" s="75"/>
      <c r="BJ15" s="102"/>
      <c r="BK15" s="102"/>
      <c r="BL15" s="75"/>
      <c r="BM15" s="75"/>
      <c r="BN15" s="75"/>
      <c r="BO15" s="75"/>
      <c r="BP15" s="75"/>
      <c r="BQ15" s="75"/>
      <c r="BR15" s="75"/>
      <c r="BS15" s="75"/>
      <c r="BT15" s="75"/>
      <c r="BU15" s="75"/>
      <c r="BV15" s="75"/>
      <c r="BW15" s="75"/>
      <c r="BX15" s="75"/>
      <c r="BY15" s="75"/>
      <c r="BZ15" s="75"/>
      <c r="CA15" s="75"/>
      <c r="CB15" s="75"/>
    </row>
    <row r="16" spans="2:80">
      <c r="W16" s="1"/>
      <c r="X16" s="367" t="s">
        <v>14</v>
      </c>
      <c r="Y16" s="368"/>
      <c r="Z16" s="55"/>
      <c r="AA16" s="813">
        <f t="shared" ref="AA16:BB16" si="2">SUM(AA17:AA22)</f>
        <v>6539.2993330603122</v>
      </c>
      <c r="AB16" s="813">
        <f t="shared" si="2"/>
        <v>7506.9220881606288</v>
      </c>
      <c r="AC16" s="813">
        <f t="shared" si="2"/>
        <v>7617.2931076973528</v>
      </c>
      <c r="AD16" s="813">
        <f t="shared" si="2"/>
        <v>10942.79702389353</v>
      </c>
      <c r="AE16" s="813">
        <f t="shared" si="2"/>
        <v>13443.461837094947</v>
      </c>
      <c r="AF16" s="813">
        <f t="shared" si="2"/>
        <v>17609.918599177116</v>
      </c>
      <c r="AG16" s="813">
        <f t="shared" si="2"/>
        <v>18258.177043160489</v>
      </c>
      <c r="AH16" s="813">
        <f t="shared" si="2"/>
        <v>19984.28288309768</v>
      </c>
      <c r="AI16" s="813">
        <f t="shared" si="2"/>
        <v>16568.476128945993</v>
      </c>
      <c r="AJ16" s="813">
        <f t="shared" si="2"/>
        <v>13118.064707488831</v>
      </c>
      <c r="AK16" s="813">
        <f t="shared" si="2"/>
        <v>11873.109881357885</v>
      </c>
      <c r="AL16" s="813">
        <f t="shared" si="2"/>
        <v>9878.4684342627679</v>
      </c>
      <c r="AM16" s="813">
        <f t="shared" si="2"/>
        <v>9199.4397103048377</v>
      </c>
      <c r="AN16" s="813">
        <f t="shared" si="2"/>
        <v>8854.2056268787856</v>
      </c>
      <c r="AO16" s="813">
        <f t="shared" si="2"/>
        <v>9216.6404835835983</v>
      </c>
      <c r="AP16" s="813">
        <f t="shared" si="2"/>
        <v>8623.351658842741</v>
      </c>
      <c r="AQ16" s="813">
        <f t="shared" si="2"/>
        <v>8998.7757459274508</v>
      </c>
      <c r="AR16" s="813">
        <f t="shared" si="2"/>
        <v>7916.8495857216749</v>
      </c>
      <c r="AS16" s="813">
        <f t="shared" si="2"/>
        <v>5743.4047787878862</v>
      </c>
      <c r="AT16" s="813">
        <f t="shared" si="2"/>
        <v>4046.8721450282387</v>
      </c>
      <c r="AU16" s="813">
        <f t="shared" si="2"/>
        <v>4249.543703664267</v>
      </c>
      <c r="AV16" s="813">
        <f t="shared" si="2"/>
        <v>3755.4464923644928</v>
      </c>
      <c r="AW16" s="813">
        <f t="shared" si="2"/>
        <v>3436.3283067771986</v>
      </c>
      <c r="AX16" s="813">
        <f t="shared" si="2"/>
        <v>3280.0593072681286</v>
      </c>
      <c r="AY16" s="813">
        <f t="shared" si="2"/>
        <v>3361.4253074535923</v>
      </c>
      <c r="AZ16" s="813">
        <f t="shared" si="2"/>
        <v>3308.1046771154902</v>
      </c>
      <c r="BA16" s="813">
        <f t="shared" si="2"/>
        <v>3375.3293478526575</v>
      </c>
      <c r="BB16" s="813">
        <f t="shared" si="2"/>
        <v>3512.146582860405</v>
      </c>
      <c r="BC16" s="813">
        <f>SUM(BC17:BC22)</f>
        <v>3486.7875527848487</v>
      </c>
      <c r="BD16" s="813"/>
      <c r="BE16" s="813"/>
      <c r="BG16" s="75"/>
      <c r="BH16" s="75"/>
      <c r="BI16" s="102"/>
      <c r="BJ16" s="102"/>
      <c r="BK16" s="75"/>
      <c r="BL16" s="75"/>
      <c r="BM16" s="75"/>
      <c r="BN16" s="75"/>
      <c r="BO16" s="75"/>
      <c r="BP16" s="75"/>
      <c r="BQ16" s="75"/>
      <c r="BR16" s="75"/>
      <c r="BS16" s="75"/>
      <c r="BT16" s="75"/>
      <c r="BU16" s="75"/>
      <c r="BV16" s="75"/>
      <c r="BW16" s="75"/>
      <c r="BX16" s="75"/>
      <c r="BY16" s="75"/>
      <c r="BZ16" s="75"/>
      <c r="CA16" s="75"/>
      <c r="CB16" s="75"/>
    </row>
    <row r="17" spans="23:80">
      <c r="W17" s="1"/>
      <c r="X17" s="369"/>
      <c r="Y17" s="289" t="str">
        <f>'リンク切公表時非表示（グラフの添え物）'!$W$81</f>
        <v>半導体製造</v>
      </c>
      <c r="Z17" s="14"/>
      <c r="AA17" s="814">
        <v>1423.4313191740412</v>
      </c>
      <c r="AB17" s="814">
        <v>1648.1836327278372</v>
      </c>
      <c r="AC17" s="814">
        <v>1685.6423516534699</v>
      </c>
      <c r="AD17" s="814">
        <v>2434.8167301661233</v>
      </c>
      <c r="AE17" s="814">
        <v>2996.6975140506133</v>
      </c>
      <c r="AF17" s="814">
        <v>3933.1654871914297</v>
      </c>
      <c r="AG17" s="814">
        <v>4620.6895351792009</v>
      </c>
      <c r="AH17" s="814">
        <v>5803.9204889376351</v>
      </c>
      <c r="AI17" s="814">
        <v>5887.6350313287267</v>
      </c>
      <c r="AJ17" s="814">
        <v>6282.3805660741227</v>
      </c>
      <c r="AK17" s="814">
        <v>6771.4719610404945</v>
      </c>
      <c r="AL17" s="814">
        <v>5204.2758578653556</v>
      </c>
      <c r="AM17" s="814">
        <v>5186.6022711831438</v>
      </c>
      <c r="AN17" s="814">
        <v>5138.3584990482786</v>
      </c>
      <c r="AO17" s="814">
        <v>5433.2456075833979</v>
      </c>
      <c r="AP17" s="814">
        <v>4594.1136966449412</v>
      </c>
      <c r="AQ17" s="814">
        <v>4934.7855812000926</v>
      </c>
      <c r="AR17" s="814">
        <v>4432.8835937950025</v>
      </c>
      <c r="AS17" s="814">
        <v>3338.8950097896773</v>
      </c>
      <c r="AT17" s="814">
        <v>2109.0788710434817</v>
      </c>
      <c r="AU17" s="814">
        <v>2214.33318596243</v>
      </c>
      <c r="AV17" s="814">
        <v>1863.3271886046591</v>
      </c>
      <c r="AW17" s="814">
        <v>1624.1721536369046</v>
      </c>
      <c r="AX17" s="814">
        <v>1555.7323503258608</v>
      </c>
      <c r="AY17" s="814">
        <v>1616.8578402526341</v>
      </c>
      <c r="AZ17" s="814">
        <v>1582.2223403535763</v>
      </c>
      <c r="BA17" s="814">
        <v>1721.2705607226765</v>
      </c>
      <c r="BB17" s="814">
        <v>1846.9504580691764</v>
      </c>
      <c r="BC17" s="814">
        <v>1776.3238205490177</v>
      </c>
      <c r="BD17" s="814"/>
      <c r="BE17" s="814"/>
      <c r="BG17" s="75"/>
      <c r="BH17" s="75"/>
      <c r="BI17" s="75"/>
      <c r="BJ17" s="75"/>
      <c r="BK17" s="75"/>
      <c r="BL17" s="75"/>
      <c r="BM17" s="75"/>
      <c r="BN17" s="75"/>
      <c r="BO17" s="75"/>
      <c r="BP17" s="75"/>
      <c r="BQ17" s="75"/>
      <c r="BR17" s="75"/>
      <c r="BS17" s="75"/>
      <c r="BT17" s="75"/>
      <c r="BU17" s="75"/>
      <c r="BV17" s="75"/>
      <c r="BW17" s="75"/>
      <c r="BX17" s="75"/>
      <c r="BY17" s="75"/>
      <c r="BZ17" s="75"/>
      <c r="CA17" s="75"/>
      <c r="CB17" s="75"/>
    </row>
    <row r="18" spans="23:80">
      <c r="W18" s="1"/>
      <c r="X18" s="370"/>
      <c r="Y18" s="289" t="str">
        <f>'リンク切公表時非表示（グラフの添え物）'!$W$82</f>
        <v>液晶製造</v>
      </c>
      <c r="Z18" s="14"/>
      <c r="AA18" s="815">
        <v>31.349551817142864</v>
      </c>
      <c r="AB18" s="815">
        <v>36.299481051428579</v>
      </c>
      <c r="AC18" s="815">
        <v>37.124469257142863</v>
      </c>
      <c r="AD18" s="815">
        <v>53.624233371428581</v>
      </c>
      <c r="AE18" s="815">
        <v>65.999056457142871</v>
      </c>
      <c r="AF18" s="815">
        <v>86.623761600000009</v>
      </c>
      <c r="AG18" s="815">
        <v>83.564493030000008</v>
      </c>
      <c r="AH18" s="814">
        <v>155.47203314999999</v>
      </c>
      <c r="AI18" s="814">
        <v>170.73556505999997</v>
      </c>
      <c r="AJ18" s="814">
        <v>213.26413059000001</v>
      </c>
      <c r="AK18" s="814">
        <v>214.09925130000002</v>
      </c>
      <c r="AL18" s="814">
        <v>143.71019599500002</v>
      </c>
      <c r="AM18" s="814">
        <v>181.6312546476</v>
      </c>
      <c r="AN18" s="814">
        <v>168.05832858720001</v>
      </c>
      <c r="AO18" s="814">
        <v>179.20095742800001</v>
      </c>
      <c r="AP18" s="814">
        <v>152.02520950049998</v>
      </c>
      <c r="AQ18" s="814">
        <v>157.5987248232</v>
      </c>
      <c r="AR18" s="814">
        <v>106.94475620499857</v>
      </c>
      <c r="AS18" s="815">
        <v>83.498187482089094</v>
      </c>
      <c r="AT18" s="815">
        <v>39.3215491405386</v>
      </c>
      <c r="AU18" s="815">
        <v>46.499902434000006</v>
      </c>
      <c r="AV18" s="815">
        <v>59.124586382099992</v>
      </c>
      <c r="AW18" s="815">
        <v>68.215217988985685</v>
      </c>
      <c r="AX18" s="815">
        <v>75.629352581999996</v>
      </c>
      <c r="AY18" s="815">
        <v>89.736041879099957</v>
      </c>
      <c r="AZ18" s="815">
        <v>86.457609775786594</v>
      </c>
      <c r="BA18" s="815">
        <v>71.211340984783448</v>
      </c>
      <c r="BB18" s="815">
        <v>84.15648569302202</v>
      </c>
      <c r="BC18" s="815">
        <v>78.702134830200009</v>
      </c>
      <c r="BD18" s="815"/>
      <c r="BE18" s="815"/>
      <c r="BG18" s="75"/>
      <c r="BH18" s="75"/>
      <c r="BI18" s="75"/>
      <c r="BJ18" s="75"/>
      <c r="BK18" s="75"/>
      <c r="BL18" s="75"/>
      <c r="BM18" s="75"/>
      <c r="BN18" s="75"/>
      <c r="BO18" s="75"/>
      <c r="BP18" s="75"/>
      <c r="BQ18" s="75"/>
      <c r="BR18" s="75"/>
      <c r="BS18" s="75"/>
      <c r="BT18" s="75"/>
      <c r="BU18" s="75"/>
      <c r="BV18" s="75"/>
      <c r="BW18" s="75"/>
      <c r="BX18" s="75"/>
      <c r="BY18" s="75"/>
      <c r="BZ18" s="75"/>
      <c r="CA18" s="75"/>
      <c r="CB18" s="75"/>
    </row>
    <row r="19" spans="23:80">
      <c r="W19" s="1"/>
      <c r="X19" s="370"/>
      <c r="Y19" s="289" t="str">
        <f>'リンク切公表時非表示（グラフの添え物）'!$W$83</f>
        <v>洗浄剤・溶剤</v>
      </c>
      <c r="Z19" s="14"/>
      <c r="AA19" s="814">
        <v>4549.9385208708818</v>
      </c>
      <c r="AB19" s="814">
        <v>5268.3498662715474</v>
      </c>
      <c r="AC19" s="814">
        <v>5388.085090504992</v>
      </c>
      <c r="AD19" s="814">
        <v>7782.789575173877</v>
      </c>
      <c r="AE19" s="814">
        <v>9578.8179386755419</v>
      </c>
      <c r="AF19" s="814">
        <v>12572.198544511648</v>
      </c>
      <c r="AG19" s="814">
        <v>12249.339530097119</v>
      </c>
      <c r="AH19" s="814">
        <v>12251.37705950668</v>
      </c>
      <c r="AI19" s="814">
        <v>8790.9937642637251</v>
      </c>
      <c r="AJ19" s="814">
        <v>5009.2550271640739</v>
      </c>
      <c r="AK19" s="814">
        <v>3199.8497572023898</v>
      </c>
      <c r="AL19" s="814">
        <v>3177.632953861073</v>
      </c>
      <c r="AM19" s="814">
        <v>2552.0310004000135</v>
      </c>
      <c r="AN19" s="814">
        <v>2313.9571521052962</v>
      </c>
      <c r="AO19" s="814">
        <v>2496.2521577619618</v>
      </c>
      <c r="AP19" s="814">
        <v>2814.5689959275555</v>
      </c>
      <c r="AQ19" s="814">
        <v>2792.6567707804907</v>
      </c>
      <c r="AR19" s="814">
        <v>2377.1678167157852</v>
      </c>
      <c r="AS19" s="814">
        <v>1648.1451743999996</v>
      </c>
      <c r="AT19" s="814">
        <v>1420.4247963283594</v>
      </c>
      <c r="AU19" s="814">
        <v>1720.6851744000003</v>
      </c>
      <c r="AV19" s="814">
        <v>1605.3651743999997</v>
      </c>
      <c r="AW19" s="814">
        <v>1583.0451744</v>
      </c>
      <c r="AX19" s="814">
        <v>1517.9451743999998</v>
      </c>
      <c r="AY19" s="814">
        <v>1536.5451744</v>
      </c>
      <c r="AZ19" s="814">
        <v>1517.0151744</v>
      </c>
      <c r="BA19" s="814">
        <v>1464.9351850430098</v>
      </c>
      <c r="BB19" s="814">
        <v>1483.8513887325805</v>
      </c>
      <c r="BC19" s="814">
        <v>1505.1111822048706</v>
      </c>
      <c r="BD19" s="814"/>
      <c r="BE19" s="814"/>
      <c r="BG19" s="75"/>
      <c r="BH19" s="75"/>
      <c r="BI19" s="75"/>
      <c r="BJ19" s="75"/>
      <c r="BK19" s="75"/>
      <c r="BL19" s="75"/>
      <c r="BM19" s="75"/>
      <c r="BN19" s="75"/>
      <c r="BO19" s="75"/>
      <c r="BP19" s="75"/>
      <c r="BQ19" s="75"/>
      <c r="BR19" s="75"/>
      <c r="BS19" s="75"/>
      <c r="BT19" s="75"/>
      <c r="BU19" s="75"/>
      <c r="BV19" s="75"/>
      <c r="BW19" s="75"/>
      <c r="BX19" s="75"/>
      <c r="BY19" s="75"/>
      <c r="BZ19" s="75"/>
      <c r="CA19" s="75"/>
      <c r="CB19" s="75"/>
    </row>
    <row r="20" spans="23:80">
      <c r="W20" s="1"/>
      <c r="X20" s="370"/>
      <c r="Y20" s="289" t="str">
        <f>'リンク切公表時非表示（グラフの添え物）'!$W$84</f>
        <v>PFCsの製造時の漏出</v>
      </c>
      <c r="Z20" s="14"/>
      <c r="AA20" s="814">
        <v>330.91847619047621</v>
      </c>
      <c r="AB20" s="814">
        <v>383.16876190476194</v>
      </c>
      <c r="AC20" s="814">
        <v>391.87714285714287</v>
      </c>
      <c r="AD20" s="814">
        <v>566.04476190476191</v>
      </c>
      <c r="AE20" s="814">
        <v>696.67047619047628</v>
      </c>
      <c r="AF20" s="814">
        <v>914.38</v>
      </c>
      <c r="AG20" s="814">
        <v>1206.7599999999998</v>
      </c>
      <c r="AH20" s="814">
        <v>1685.26</v>
      </c>
      <c r="AI20" s="814">
        <v>1645.7600000000002</v>
      </c>
      <c r="AJ20" s="814">
        <v>1569.921</v>
      </c>
      <c r="AK20" s="814">
        <v>1661.28</v>
      </c>
      <c r="AL20" s="814">
        <v>1329.9640000000002</v>
      </c>
      <c r="AM20" s="814">
        <v>1257.3040000000001</v>
      </c>
      <c r="AN20" s="814">
        <v>1211.5829999999999</v>
      </c>
      <c r="AO20" s="814">
        <v>1086.037</v>
      </c>
      <c r="AP20" s="814">
        <v>1040.597</v>
      </c>
      <c r="AQ20" s="814">
        <v>1091.28648</v>
      </c>
      <c r="AR20" s="814">
        <v>976.84460999999999</v>
      </c>
      <c r="AS20" s="814">
        <v>648.96199999999999</v>
      </c>
      <c r="AT20" s="814">
        <v>458.69399999999985</v>
      </c>
      <c r="AU20" s="814">
        <v>248.41200000000001</v>
      </c>
      <c r="AV20" s="814">
        <v>206.45000000000002</v>
      </c>
      <c r="AW20" s="814">
        <v>147.62800000000001</v>
      </c>
      <c r="AX20" s="814">
        <v>110.79899999999999</v>
      </c>
      <c r="AY20" s="814">
        <v>107.37300000000002</v>
      </c>
      <c r="AZ20" s="814">
        <v>114.58500000000001</v>
      </c>
      <c r="BA20" s="815">
        <v>97.105001315251002</v>
      </c>
      <c r="BB20" s="815">
        <v>77.660500770881768</v>
      </c>
      <c r="BC20" s="815">
        <v>87.379999087974426</v>
      </c>
      <c r="BD20" s="815"/>
      <c r="BE20" s="815"/>
      <c r="BG20" s="75"/>
      <c r="BH20" s="75"/>
      <c r="BI20" s="75"/>
      <c r="BJ20" s="75"/>
      <c r="BK20" s="75"/>
      <c r="BL20" s="75"/>
      <c r="BM20" s="75"/>
      <c r="BN20" s="75"/>
      <c r="BO20" s="75"/>
      <c r="BP20" s="75"/>
      <c r="BQ20" s="75"/>
      <c r="BR20" s="75"/>
      <c r="BS20" s="75"/>
      <c r="BT20" s="75"/>
      <c r="BU20" s="75"/>
      <c r="BV20" s="75"/>
      <c r="BW20" s="75"/>
      <c r="BX20" s="75"/>
      <c r="BY20" s="75"/>
      <c r="BZ20" s="75"/>
      <c r="CA20" s="75"/>
      <c r="CB20" s="75"/>
    </row>
    <row r="21" spans="23:80">
      <c r="W21" s="1"/>
      <c r="X21" s="369"/>
      <c r="Y21" s="289" t="str">
        <f>'リンク切公表時非表示（グラフの添え物）'!$W$85</f>
        <v>その他</v>
      </c>
      <c r="Z21" s="87"/>
      <c r="AA21" s="811" t="s">
        <v>386</v>
      </c>
      <c r="AB21" s="811" t="s">
        <v>386</v>
      </c>
      <c r="AC21" s="811" t="s">
        <v>386</v>
      </c>
      <c r="AD21" s="811" t="s">
        <v>386</v>
      </c>
      <c r="AE21" s="811" t="s">
        <v>386</v>
      </c>
      <c r="AF21" s="811" t="s">
        <v>386</v>
      </c>
      <c r="AG21" s="811" t="s">
        <v>386</v>
      </c>
      <c r="AH21" s="811" t="s">
        <v>386</v>
      </c>
      <c r="AI21" s="811" t="s">
        <v>386</v>
      </c>
      <c r="AJ21" s="811" t="s">
        <v>386</v>
      </c>
      <c r="AK21" s="811" t="s">
        <v>386</v>
      </c>
      <c r="AL21" s="811" t="s">
        <v>386</v>
      </c>
      <c r="AM21" s="816">
        <v>3.914399345942874E-2</v>
      </c>
      <c r="AN21" s="816">
        <v>9.7045125215709724E-2</v>
      </c>
      <c r="AO21" s="816">
        <v>0.16906324307742576</v>
      </c>
      <c r="AP21" s="816">
        <v>0.28886270200039665</v>
      </c>
      <c r="AQ21" s="816">
        <v>0.63371883242693272</v>
      </c>
      <c r="AR21" s="812">
        <v>1.3873828126652086</v>
      </c>
      <c r="AS21" s="812">
        <v>2.3156910986809169</v>
      </c>
      <c r="AT21" s="812">
        <v>3.1313910456993637</v>
      </c>
      <c r="AU21" s="812">
        <v>4.3377887767085701</v>
      </c>
      <c r="AV21" s="812">
        <v>5.9351216627646517</v>
      </c>
      <c r="AW21" s="811" t="s">
        <v>386</v>
      </c>
      <c r="AX21" s="812">
        <v>10.361025748108249</v>
      </c>
      <c r="AY21" s="812">
        <v>9.0012734043159206</v>
      </c>
      <c r="AZ21" s="812">
        <v>7.8245525861269023</v>
      </c>
      <c r="BA21" s="812">
        <v>20.80725978693663</v>
      </c>
      <c r="BB21" s="812">
        <v>19.527749594744357</v>
      </c>
      <c r="BC21" s="812">
        <v>39.270416112786208</v>
      </c>
      <c r="BD21" s="812"/>
      <c r="BE21" s="812"/>
      <c r="BG21" s="75"/>
      <c r="BH21" s="75"/>
      <c r="BI21" s="75"/>
      <c r="BJ21" s="75"/>
      <c r="BK21" s="75"/>
      <c r="BL21" s="75"/>
      <c r="BM21" s="75"/>
      <c r="BN21" s="75"/>
      <c r="BO21" s="75"/>
      <c r="BP21" s="75"/>
      <c r="BQ21" s="75"/>
      <c r="BR21" s="75"/>
      <c r="BS21" s="75"/>
      <c r="BT21" s="75"/>
      <c r="BU21" s="75"/>
      <c r="BV21" s="75"/>
      <c r="BW21" s="75"/>
      <c r="BX21" s="75"/>
      <c r="BY21" s="75"/>
      <c r="BZ21" s="75"/>
      <c r="CA21" s="75"/>
      <c r="CB21" s="75"/>
    </row>
    <row r="22" spans="23:80">
      <c r="W22" s="1"/>
      <c r="X22" s="371"/>
      <c r="Y22" s="289" t="str">
        <f>'リンク切公表時非表示（グラフの添え物）'!$W$86</f>
        <v>アルミニウム精錬</v>
      </c>
      <c r="Z22" s="11"/>
      <c r="AA22" s="811">
        <v>203.66146500777003</v>
      </c>
      <c r="AB22" s="811">
        <v>170.92034620505461</v>
      </c>
      <c r="AC22" s="811">
        <v>114.5640534246054</v>
      </c>
      <c r="AD22" s="811">
        <v>105.5217232773396</v>
      </c>
      <c r="AE22" s="811">
        <v>105.27685172117191</v>
      </c>
      <c r="AF22" s="811">
        <v>103.55080587403862</v>
      </c>
      <c r="AG22" s="812">
        <v>97.82348485417198</v>
      </c>
      <c r="AH22" s="812">
        <v>88.253301503366998</v>
      </c>
      <c r="AI22" s="812">
        <v>73.351768293540019</v>
      </c>
      <c r="AJ22" s="812">
        <v>43.243983660636005</v>
      </c>
      <c r="AK22" s="812">
        <v>26.408911815000003</v>
      </c>
      <c r="AL22" s="812">
        <v>22.885426541340006</v>
      </c>
      <c r="AM22" s="812">
        <v>21.832040080620008</v>
      </c>
      <c r="AN22" s="812">
        <v>22.151602012795198</v>
      </c>
      <c r="AO22" s="812">
        <v>21.735697567161605</v>
      </c>
      <c r="AP22" s="812">
        <v>21.757894067745006</v>
      </c>
      <c r="AQ22" s="812">
        <v>21.814470291239999</v>
      </c>
      <c r="AR22" s="812">
        <v>21.621426193224003</v>
      </c>
      <c r="AS22" s="812">
        <v>21.588716017439999</v>
      </c>
      <c r="AT22" s="812">
        <v>16.221537470160001</v>
      </c>
      <c r="AU22" s="812">
        <v>15.275652091128</v>
      </c>
      <c r="AV22" s="812">
        <v>15.24442131496944</v>
      </c>
      <c r="AW22" s="812">
        <v>13.26776075130825</v>
      </c>
      <c r="AX22" s="812">
        <v>9.5924042121599999</v>
      </c>
      <c r="AY22" s="812">
        <v>1.9119775175424001</v>
      </c>
      <c r="AZ22" s="811" t="s">
        <v>386</v>
      </c>
      <c r="BA22" s="811" t="s">
        <v>386</v>
      </c>
      <c r="BB22" s="811" t="s">
        <v>386</v>
      </c>
      <c r="BC22" s="811" t="s">
        <v>386</v>
      </c>
      <c r="BD22" s="811"/>
      <c r="BE22" s="811"/>
      <c r="BG22" s="75"/>
      <c r="BH22" s="75"/>
      <c r="BI22" s="75"/>
      <c r="BJ22" s="75"/>
      <c r="BK22" s="75"/>
      <c r="BL22" s="75"/>
      <c r="BM22" s="75"/>
      <c r="BN22" s="75"/>
      <c r="BO22" s="75"/>
      <c r="BP22" s="75"/>
      <c r="BQ22" s="75"/>
      <c r="BR22" s="75"/>
      <c r="BS22" s="75"/>
      <c r="BT22" s="75"/>
      <c r="BU22" s="75"/>
      <c r="BV22" s="75"/>
      <c r="BW22" s="75"/>
      <c r="BX22" s="75"/>
      <c r="BY22" s="75"/>
      <c r="BZ22" s="75"/>
      <c r="CA22" s="75"/>
      <c r="CB22" s="75"/>
    </row>
    <row r="23" spans="23:80" ht="14.25" customHeight="1">
      <c r="W23" s="1"/>
      <c r="X23" s="372" t="s">
        <v>131</v>
      </c>
      <c r="Y23" s="373"/>
      <c r="Z23" s="67"/>
      <c r="AA23" s="817">
        <f>SUM(AA24:AA29)</f>
        <v>12850.069876123966</v>
      </c>
      <c r="AB23" s="817">
        <f>SUM(AB24:AB29)</f>
        <v>14206.042348977287</v>
      </c>
      <c r="AC23" s="817">
        <f t="shared" ref="AC23:BA23" si="3">SUM(AC24:AC29)</f>
        <v>15635.824676234235</v>
      </c>
      <c r="AD23" s="817">
        <f t="shared" si="3"/>
        <v>15701.970570462505</v>
      </c>
      <c r="AE23" s="817">
        <f t="shared" si="3"/>
        <v>15019.955788766003</v>
      </c>
      <c r="AF23" s="817">
        <f t="shared" si="3"/>
        <v>16447.524694550535</v>
      </c>
      <c r="AG23" s="817">
        <f t="shared" si="3"/>
        <v>17022.187764473412</v>
      </c>
      <c r="AH23" s="817">
        <f t="shared" si="3"/>
        <v>14510.540478356032</v>
      </c>
      <c r="AI23" s="817">
        <f t="shared" si="3"/>
        <v>13224.101247799888</v>
      </c>
      <c r="AJ23" s="817">
        <f t="shared" si="3"/>
        <v>9176.6166900014632</v>
      </c>
      <c r="AK23" s="817">
        <f t="shared" si="3"/>
        <v>7031.3589307549009</v>
      </c>
      <c r="AL23" s="817">
        <f t="shared" si="3"/>
        <v>6066.0167800018462</v>
      </c>
      <c r="AM23" s="817">
        <f t="shared" si="3"/>
        <v>5735.4807991064208</v>
      </c>
      <c r="AN23" s="817">
        <f t="shared" si="3"/>
        <v>5406.3108216924829</v>
      </c>
      <c r="AO23" s="817">
        <f t="shared" si="3"/>
        <v>5258.7023289238077</v>
      </c>
      <c r="AP23" s="817">
        <f t="shared" si="3"/>
        <v>5053.0064154062857</v>
      </c>
      <c r="AQ23" s="817">
        <f t="shared" si="3"/>
        <v>5228.9023176758474</v>
      </c>
      <c r="AR23" s="817">
        <f t="shared" si="3"/>
        <v>4733.4516098271279</v>
      </c>
      <c r="AS23" s="817">
        <f t="shared" si="3"/>
        <v>4177.1687224711586</v>
      </c>
      <c r="AT23" s="817">
        <f t="shared" si="3"/>
        <v>2446.6334261602306</v>
      </c>
      <c r="AU23" s="817">
        <f t="shared" si="3"/>
        <v>2423.8716471637822</v>
      </c>
      <c r="AV23" s="817">
        <f t="shared" si="3"/>
        <v>2247.6427253141865</v>
      </c>
      <c r="AW23" s="817">
        <f t="shared" si="3"/>
        <v>2234.5432822934995</v>
      </c>
      <c r="AX23" s="817">
        <f t="shared" si="3"/>
        <v>2101.8130508240447</v>
      </c>
      <c r="AY23" s="817">
        <f t="shared" si="3"/>
        <v>2065.067148633912</v>
      </c>
      <c r="AZ23" s="817">
        <f t="shared" si="3"/>
        <v>2152.7127107988936</v>
      </c>
      <c r="BA23" s="817">
        <f t="shared" si="3"/>
        <v>2237.4343184199297</v>
      </c>
      <c r="BB23" s="817">
        <f t="shared" ref="BB23" si="4">SUM(BB24:BB29)</f>
        <v>2147.9992823721163</v>
      </c>
      <c r="BC23" s="817">
        <f>SUM(BC24:BC29)</f>
        <v>2120.8119074849255</v>
      </c>
      <c r="BD23" s="817"/>
      <c r="BE23" s="817"/>
      <c r="BG23" s="75"/>
      <c r="BH23" s="75"/>
      <c r="BI23" s="75"/>
      <c r="BJ23" s="75"/>
      <c r="BK23" s="75"/>
      <c r="BL23" s="75"/>
      <c r="BM23" s="75"/>
      <c r="BN23" s="75"/>
      <c r="BO23" s="75"/>
      <c r="BP23" s="75"/>
      <c r="BQ23" s="75"/>
      <c r="BR23" s="75"/>
      <c r="BS23" s="75"/>
      <c r="BT23" s="75"/>
      <c r="BU23" s="75"/>
      <c r="BV23" s="75"/>
      <c r="BW23" s="75"/>
      <c r="BX23" s="75"/>
      <c r="BY23" s="75"/>
      <c r="BZ23" s="75"/>
      <c r="CA23" s="75"/>
      <c r="CB23" s="75"/>
    </row>
    <row r="24" spans="23:80">
      <c r="W24" s="1"/>
      <c r="X24" s="374"/>
      <c r="Y24" s="289" t="str">
        <f>'リンク切公表時非表示（グラフの添え物）'!$W$90</f>
        <v>粒子加速器等</v>
      </c>
      <c r="Z24" s="11"/>
      <c r="AA24" s="811">
        <v>701.5724160000002</v>
      </c>
      <c r="AB24" s="811">
        <v>665.65603200000021</v>
      </c>
      <c r="AC24" s="811">
        <v>702.86015999999995</v>
      </c>
      <c r="AD24" s="811">
        <v>763.63492800000006</v>
      </c>
      <c r="AE24" s="811">
        <v>790.83441600000015</v>
      </c>
      <c r="AF24" s="811">
        <v>801.58324800000003</v>
      </c>
      <c r="AG24" s="811">
        <v>817.92355199999997</v>
      </c>
      <c r="AH24" s="811">
        <v>821.54510400000004</v>
      </c>
      <c r="AI24" s="811">
        <v>825.73847999999998</v>
      </c>
      <c r="AJ24" s="811">
        <v>824.87917610958914</v>
      </c>
      <c r="AK24" s="811">
        <v>814.51358400000015</v>
      </c>
      <c r="AL24" s="811">
        <v>807.92803200000003</v>
      </c>
      <c r="AM24" s="811">
        <v>829.26153600000009</v>
      </c>
      <c r="AN24" s="811">
        <v>806.95128</v>
      </c>
      <c r="AO24" s="811">
        <v>852.16003200000011</v>
      </c>
      <c r="AP24" s="811">
        <v>867.333888</v>
      </c>
      <c r="AQ24" s="811">
        <v>881.83145231702258</v>
      </c>
      <c r="AR24" s="811">
        <v>874.53226314541689</v>
      </c>
      <c r="AS24" s="811">
        <v>873.15782194900066</v>
      </c>
      <c r="AT24" s="811">
        <v>864.61516320330816</v>
      </c>
      <c r="AU24" s="811">
        <v>825.01216910820119</v>
      </c>
      <c r="AV24" s="811">
        <v>831.99852468090978</v>
      </c>
      <c r="AW24" s="811">
        <v>854.53257077325986</v>
      </c>
      <c r="AX24" s="811">
        <v>855.36322866988291</v>
      </c>
      <c r="AY24" s="811">
        <v>853.57616561268094</v>
      </c>
      <c r="AZ24" s="811">
        <v>886.95029587319084</v>
      </c>
      <c r="BA24" s="811">
        <v>868.23974158511385</v>
      </c>
      <c r="BB24" s="811">
        <v>878.50636756995175</v>
      </c>
      <c r="BC24" s="811">
        <v>880.56807839007581</v>
      </c>
      <c r="BD24" s="811"/>
      <c r="BE24" s="811"/>
      <c r="BG24" s="75"/>
      <c r="BH24" s="75"/>
      <c r="BI24" s="75"/>
      <c r="BJ24" s="75"/>
      <c r="BK24" s="75"/>
      <c r="BL24" s="75"/>
      <c r="BM24" s="75"/>
      <c r="BN24" s="75"/>
      <c r="BO24" s="75"/>
      <c r="BP24" s="75"/>
      <c r="BQ24" s="75"/>
      <c r="BR24" s="75"/>
      <c r="BS24" s="75"/>
      <c r="BT24" s="75"/>
      <c r="BU24" s="75"/>
      <c r="BV24" s="75"/>
      <c r="BW24" s="75"/>
      <c r="BX24" s="75"/>
      <c r="BY24" s="75"/>
      <c r="BZ24" s="75"/>
      <c r="CA24" s="75"/>
      <c r="CB24" s="75"/>
    </row>
    <row r="25" spans="23:80">
      <c r="W25" s="1"/>
      <c r="X25" s="374"/>
      <c r="Y25" s="289" t="str">
        <f>'リンク切公表時非表示（グラフの添え物）'!$W$91</f>
        <v>電気絶縁ガス使用機器</v>
      </c>
      <c r="Z25" s="11"/>
      <c r="AA25" s="811">
        <v>8112.4679999999998</v>
      </c>
      <c r="AB25" s="811">
        <v>9066.8760000000002</v>
      </c>
      <c r="AC25" s="811">
        <v>10021.284000000001</v>
      </c>
      <c r="AD25" s="811">
        <v>10021.284000000001</v>
      </c>
      <c r="AE25" s="811">
        <v>9544.0800000000017</v>
      </c>
      <c r="AF25" s="811">
        <v>10498.487999999999</v>
      </c>
      <c r="AG25" s="811">
        <v>11235.839999999998</v>
      </c>
      <c r="AH25" s="811">
        <v>9978.6479999999992</v>
      </c>
      <c r="AI25" s="811">
        <v>8822.4600000000009</v>
      </c>
      <c r="AJ25" s="811">
        <v>4857.0382092050213</v>
      </c>
      <c r="AK25" s="811">
        <v>2909.6902092050195</v>
      </c>
      <c r="AL25" s="811">
        <v>2123.5204518828459</v>
      </c>
      <c r="AM25" s="811">
        <v>1617.1801506276149</v>
      </c>
      <c r="AN25" s="811">
        <v>1379.8712635983259</v>
      </c>
      <c r="AO25" s="811">
        <v>1178.9975397489557</v>
      </c>
      <c r="AP25" s="811">
        <v>899.41802510460252</v>
      </c>
      <c r="AQ25" s="811">
        <v>966.94103598326433</v>
      </c>
      <c r="AR25" s="811">
        <v>879.95309748953923</v>
      </c>
      <c r="AS25" s="811">
        <v>828.10744769874634</v>
      </c>
      <c r="AT25" s="811">
        <v>711.14535564853531</v>
      </c>
      <c r="AU25" s="811">
        <v>622.22535564853592</v>
      </c>
      <c r="AV25" s="811">
        <v>706.58535564853537</v>
      </c>
      <c r="AW25" s="811">
        <v>718.89735564853618</v>
      </c>
      <c r="AX25" s="811">
        <v>642.74535564853568</v>
      </c>
      <c r="AY25" s="811">
        <v>601.70535564853571</v>
      </c>
      <c r="AZ25" s="811">
        <v>610.0957556485364</v>
      </c>
      <c r="BA25" s="811">
        <v>655.37655564853571</v>
      </c>
      <c r="BB25" s="811">
        <v>619.9453556485355</v>
      </c>
      <c r="BC25" s="811">
        <v>572.06535564853561</v>
      </c>
      <c r="BD25" s="811"/>
      <c r="BE25" s="811"/>
      <c r="BG25" s="75"/>
      <c r="BH25" s="75"/>
      <c r="BI25" s="75"/>
      <c r="BJ25" s="75"/>
      <c r="BK25" s="75"/>
      <c r="BL25" s="75"/>
      <c r="BM25" s="75"/>
      <c r="BN25" s="75"/>
      <c r="BO25" s="75"/>
      <c r="BP25" s="75"/>
      <c r="BQ25" s="75"/>
      <c r="BR25" s="75"/>
      <c r="BS25" s="75"/>
      <c r="BT25" s="75"/>
      <c r="BU25" s="75"/>
      <c r="BV25" s="75"/>
      <c r="BW25" s="75"/>
      <c r="BX25" s="75"/>
      <c r="BY25" s="75"/>
      <c r="BZ25" s="75"/>
      <c r="CA25" s="75"/>
      <c r="CB25" s="75"/>
    </row>
    <row r="26" spans="23:80">
      <c r="W26" s="1"/>
      <c r="X26" s="374"/>
      <c r="Y26" s="289" t="str">
        <f>'リンク切公表時非表示（グラフの添え物）'!$W$92</f>
        <v>マグネシウム鋳造</v>
      </c>
      <c r="Z26" s="14"/>
      <c r="AA26" s="814">
        <v>146.54270597127743</v>
      </c>
      <c r="AB26" s="814">
        <v>126.43688586545731</v>
      </c>
      <c r="AC26" s="814">
        <v>107.02040816326532</v>
      </c>
      <c r="AD26" s="814">
        <v>112.39153439153439</v>
      </c>
      <c r="AE26" s="814">
        <v>109.17460317460318</v>
      </c>
      <c r="AF26" s="814">
        <v>114</v>
      </c>
      <c r="AG26" s="814">
        <v>136.80000000000001</v>
      </c>
      <c r="AH26" s="814">
        <v>182.4</v>
      </c>
      <c r="AI26" s="814">
        <v>387.6</v>
      </c>
      <c r="AJ26" s="814">
        <v>615.6</v>
      </c>
      <c r="AK26" s="814">
        <v>980.4</v>
      </c>
      <c r="AL26" s="814">
        <v>1094.4000000000001</v>
      </c>
      <c r="AM26" s="814">
        <v>1071.5999999999999</v>
      </c>
      <c r="AN26" s="814">
        <v>1073.7246928870293</v>
      </c>
      <c r="AO26" s="814">
        <v>1059.8861422594143</v>
      </c>
      <c r="AP26" s="814">
        <v>1104.0456401673639</v>
      </c>
      <c r="AQ26" s="814">
        <v>1040.8667447698745</v>
      </c>
      <c r="AR26" s="814">
        <v>1039.2049205020921</v>
      </c>
      <c r="AS26" s="814">
        <v>622.44000000000005</v>
      </c>
      <c r="AT26" s="814">
        <v>228</v>
      </c>
      <c r="AU26" s="814">
        <v>293.73239999999998</v>
      </c>
      <c r="AV26" s="814">
        <v>182.4</v>
      </c>
      <c r="AW26" s="814">
        <v>182.4</v>
      </c>
      <c r="AX26" s="814">
        <v>159.6</v>
      </c>
      <c r="AY26" s="814">
        <v>182.4</v>
      </c>
      <c r="AZ26" s="814">
        <v>228</v>
      </c>
      <c r="BA26" s="814">
        <v>314.64</v>
      </c>
      <c r="BB26" s="814">
        <v>246.24000000000004</v>
      </c>
      <c r="BC26" s="814">
        <v>273.60000000000002</v>
      </c>
      <c r="BD26" s="814"/>
      <c r="BE26" s="814"/>
      <c r="BG26" s="75"/>
      <c r="BH26" s="75"/>
      <c r="BI26" s="75"/>
      <c r="BJ26" s="75"/>
      <c r="BK26" s="75"/>
      <c r="BL26" s="75"/>
      <c r="BM26" s="75"/>
      <c r="BN26" s="75"/>
      <c r="BO26" s="75"/>
      <c r="BP26" s="75"/>
      <c r="BQ26" s="75"/>
      <c r="BR26" s="75"/>
      <c r="BS26" s="75"/>
      <c r="BT26" s="75"/>
      <c r="BU26" s="75"/>
      <c r="BV26" s="75"/>
      <c r="BW26" s="75"/>
      <c r="BX26" s="75"/>
      <c r="BY26" s="75"/>
      <c r="BZ26" s="75"/>
      <c r="CA26" s="75"/>
      <c r="CB26" s="75"/>
    </row>
    <row r="27" spans="23:80">
      <c r="W27" s="1"/>
      <c r="X27" s="374"/>
      <c r="Y27" s="289" t="str">
        <f>'リンク切公表時非表示（グラフの添え物）'!$W$93</f>
        <v>半導体製造</v>
      </c>
      <c r="Z27" s="14"/>
      <c r="AA27" s="814">
        <v>309.08672287996046</v>
      </c>
      <c r="AB27" s="814">
        <v>345.44986674819108</v>
      </c>
      <c r="AC27" s="814">
        <v>381.81301061642176</v>
      </c>
      <c r="AD27" s="814">
        <v>381.81301061642176</v>
      </c>
      <c r="AE27" s="814">
        <v>363.63143868230645</v>
      </c>
      <c r="AF27" s="814">
        <v>399.99458255053707</v>
      </c>
      <c r="AG27" s="814">
        <v>429.41845247341388</v>
      </c>
      <c r="AH27" s="814">
        <v>529.88919035603283</v>
      </c>
      <c r="AI27" s="814">
        <v>533.46666379988676</v>
      </c>
      <c r="AJ27" s="814">
        <v>551.67430148685253</v>
      </c>
      <c r="AK27" s="814">
        <v>628.71282554988102</v>
      </c>
      <c r="AL27" s="814">
        <v>463.75076011900035</v>
      </c>
      <c r="AM27" s="814">
        <v>493.96513327880575</v>
      </c>
      <c r="AN27" s="814">
        <v>516.44690280712837</v>
      </c>
      <c r="AO27" s="814">
        <v>587.95071971543689</v>
      </c>
      <c r="AP27" s="814">
        <v>540.20721733431947</v>
      </c>
      <c r="AQ27" s="814">
        <v>463.35255030968517</v>
      </c>
      <c r="AR27" s="814">
        <v>430.60346807507943</v>
      </c>
      <c r="AS27" s="814">
        <v>328.61800191316979</v>
      </c>
      <c r="AT27" s="814">
        <v>210.92295218847789</v>
      </c>
      <c r="AU27" s="814">
        <v>224.78611040704504</v>
      </c>
      <c r="AV27" s="814">
        <v>196.49758447274104</v>
      </c>
      <c r="AW27" s="814">
        <v>183.54560330370327</v>
      </c>
      <c r="AX27" s="814">
        <v>181.46430338562618</v>
      </c>
      <c r="AY27" s="814">
        <v>174.75512481269493</v>
      </c>
      <c r="AZ27" s="814">
        <v>183.9720882131663</v>
      </c>
      <c r="BA27" s="814">
        <v>192.14661087866108</v>
      </c>
      <c r="BB27" s="814">
        <v>199.94661087866109</v>
      </c>
      <c r="BC27" s="814">
        <v>182.11201321872505</v>
      </c>
      <c r="BD27" s="814"/>
      <c r="BE27" s="814"/>
    </row>
    <row r="28" spans="23:80">
      <c r="W28" s="1"/>
      <c r="X28" s="374"/>
      <c r="Y28" s="289" t="str">
        <f>'リンク切公表時非表示（グラフの添え物）'!$W$94</f>
        <v>液晶製造</v>
      </c>
      <c r="Z28" s="14"/>
      <c r="AA28" s="814">
        <v>109.61821309090909</v>
      </c>
      <c r="AB28" s="814">
        <v>122.51447345454545</v>
      </c>
      <c r="AC28" s="814">
        <v>135.41073381818182</v>
      </c>
      <c r="AD28" s="814">
        <v>135.41073381818182</v>
      </c>
      <c r="AE28" s="814">
        <v>128.96260363636364</v>
      </c>
      <c r="AF28" s="814">
        <v>141.85886400000001</v>
      </c>
      <c r="AG28" s="814">
        <v>412.20576</v>
      </c>
      <c r="AH28" s="814">
        <v>535.65818400000001</v>
      </c>
      <c r="AI28" s="814">
        <v>648.43610399999989</v>
      </c>
      <c r="AJ28" s="814">
        <v>868.22500319999983</v>
      </c>
      <c r="AK28" s="814">
        <v>877.24231200000008</v>
      </c>
      <c r="AL28" s="814">
        <v>824.01753599999984</v>
      </c>
      <c r="AM28" s="814">
        <v>902.67397919999996</v>
      </c>
      <c r="AN28" s="814">
        <v>854.11668239999983</v>
      </c>
      <c r="AO28" s="814">
        <v>850.10789520000003</v>
      </c>
      <c r="AP28" s="814">
        <v>711.7616448</v>
      </c>
      <c r="AQ28" s="814">
        <v>572.43453429599992</v>
      </c>
      <c r="AR28" s="814">
        <v>365.50986061500015</v>
      </c>
      <c r="AS28" s="814">
        <v>295.92545091024112</v>
      </c>
      <c r="AT28" s="814">
        <v>199.38995511990908</v>
      </c>
      <c r="AU28" s="814">
        <v>268.87561199999993</v>
      </c>
      <c r="AV28" s="814">
        <v>197.92126051200003</v>
      </c>
      <c r="AW28" s="814">
        <v>172.04775256799999</v>
      </c>
      <c r="AX28" s="814">
        <v>169.84416311999996</v>
      </c>
      <c r="AY28" s="814">
        <v>191.07050255999999</v>
      </c>
      <c r="AZ28" s="814">
        <v>191.25457106400009</v>
      </c>
      <c r="BA28" s="814">
        <v>156.59781138393578</v>
      </c>
      <c r="BB28" s="814">
        <v>162.66294903600007</v>
      </c>
      <c r="BC28" s="814">
        <v>166.91206032000014</v>
      </c>
      <c r="BD28" s="814"/>
      <c r="BE28" s="814"/>
      <c r="BW28" s="722"/>
    </row>
    <row r="29" spans="23:80" ht="13.5" customHeight="1">
      <c r="W29" s="1"/>
      <c r="X29" s="375"/>
      <c r="Y29" s="289" t="str">
        <f>'リンク切公表時非表示（グラフの添え物）'!$W$95</f>
        <v>SF6 製造時の漏出</v>
      </c>
      <c r="Z29" s="11"/>
      <c r="AA29" s="811">
        <v>3470.7818181818179</v>
      </c>
      <c r="AB29" s="811">
        <v>3879.1090909090917</v>
      </c>
      <c r="AC29" s="811">
        <v>4287.4363636363641</v>
      </c>
      <c r="AD29" s="811">
        <v>4287.4363636363641</v>
      </c>
      <c r="AE29" s="811">
        <v>4083.2727272727275</v>
      </c>
      <c r="AF29" s="811">
        <v>4491.6000000000004</v>
      </c>
      <c r="AG29" s="811">
        <v>3990</v>
      </c>
      <c r="AH29" s="811">
        <v>2462.4</v>
      </c>
      <c r="AI29" s="811">
        <v>2006.4</v>
      </c>
      <c r="AJ29" s="811">
        <v>1459.2</v>
      </c>
      <c r="AK29" s="811">
        <v>820.8</v>
      </c>
      <c r="AL29" s="811">
        <v>752.4</v>
      </c>
      <c r="AM29" s="811">
        <v>820.8</v>
      </c>
      <c r="AN29" s="811">
        <v>775.2</v>
      </c>
      <c r="AO29" s="811">
        <v>729.6</v>
      </c>
      <c r="AP29" s="811">
        <v>930.2399999999999</v>
      </c>
      <c r="AQ29" s="811">
        <v>1303.4760000000001</v>
      </c>
      <c r="AR29" s="811">
        <v>1143.6479999999999</v>
      </c>
      <c r="AS29" s="811">
        <v>1228.92</v>
      </c>
      <c r="AT29" s="811">
        <v>232.55999999999997</v>
      </c>
      <c r="AU29" s="811">
        <v>189.24000000000004</v>
      </c>
      <c r="AV29" s="811">
        <v>132.24</v>
      </c>
      <c r="AW29" s="811">
        <v>123.12000000000002</v>
      </c>
      <c r="AX29" s="812">
        <v>92.796000000000006</v>
      </c>
      <c r="AY29" s="812">
        <v>61.560000000000009</v>
      </c>
      <c r="AZ29" s="812">
        <v>52.439999999999991</v>
      </c>
      <c r="BA29" s="812">
        <v>50.433598923683164</v>
      </c>
      <c r="BB29" s="812">
        <v>40.697999238967896</v>
      </c>
      <c r="BC29" s="812">
        <v>45.554399907588959</v>
      </c>
      <c r="BD29" s="812"/>
      <c r="BE29" s="812"/>
    </row>
    <row r="30" spans="23:80" ht="14.25" customHeight="1">
      <c r="W30" s="1"/>
      <c r="X30" s="324" t="s">
        <v>132</v>
      </c>
      <c r="Y30" s="376"/>
      <c r="Z30" s="107"/>
      <c r="AA30" s="818">
        <f>SUM(AA31:AA33)</f>
        <v>32.609853866894952</v>
      </c>
      <c r="AB30" s="818">
        <f t="shared" ref="AB30:BB30" si="5">SUM(AB31:AB33)</f>
        <v>32.609853866894952</v>
      </c>
      <c r="AC30" s="818">
        <f t="shared" si="5"/>
        <v>32.609853866894952</v>
      </c>
      <c r="AD30" s="818">
        <f t="shared" si="5"/>
        <v>43.479805155859943</v>
      </c>
      <c r="AE30" s="818">
        <f t="shared" si="5"/>
        <v>76.089659022754901</v>
      </c>
      <c r="AF30" s="818">
        <f t="shared" si="5"/>
        <v>201.09409884585213</v>
      </c>
      <c r="AG30" s="818">
        <f t="shared" si="5"/>
        <v>192.55413105106322</v>
      </c>
      <c r="AH30" s="818">
        <f t="shared" si="5"/>
        <v>171.05935042516234</v>
      </c>
      <c r="AI30" s="818">
        <f t="shared" si="5"/>
        <v>188.13466808746665</v>
      </c>
      <c r="AJ30" s="818">
        <f t="shared" si="5"/>
        <v>315.26917107369837</v>
      </c>
      <c r="AK30" s="818">
        <f t="shared" si="5"/>
        <v>285.77261607893388</v>
      </c>
      <c r="AL30" s="818">
        <f t="shared" si="5"/>
        <v>294.81291048766207</v>
      </c>
      <c r="AM30" s="818">
        <f t="shared" si="5"/>
        <v>371.48283306236584</v>
      </c>
      <c r="AN30" s="818">
        <f t="shared" si="5"/>
        <v>416.09627155908129</v>
      </c>
      <c r="AO30" s="818">
        <f t="shared" si="5"/>
        <v>486.03833940564016</v>
      </c>
      <c r="AP30" s="818">
        <f t="shared" si="5"/>
        <v>1471.7527115608</v>
      </c>
      <c r="AQ30" s="818">
        <f t="shared" si="5"/>
        <v>1401.3137439505406</v>
      </c>
      <c r="AR30" s="818">
        <f t="shared" si="5"/>
        <v>1586.79745628361</v>
      </c>
      <c r="AS30" s="818">
        <f t="shared" si="5"/>
        <v>1481.039653866997</v>
      </c>
      <c r="AT30" s="818">
        <f t="shared" si="5"/>
        <v>1354.1553975192694</v>
      </c>
      <c r="AU30" s="818">
        <f t="shared" si="5"/>
        <v>1539.7414715489335</v>
      </c>
      <c r="AV30" s="818">
        <f t="shared" si="5"/>
        <v>1800.37996890664</v>
      </c>
      <c r="AW30" s="818">
        <f t="shared" si="5"/>
        <v>1511.8522493828877</v>
      </c>
      <c r="AX30" s="818">
        <f t="shared" si="5"/>
        <v>1617.2373656739449</v>
      </c>
      <c r="AY30" s="818">
        <f t="shared" si="5"/>
        <v>1122.8673385696302</v>
      </c>
      <c r="AZ30" s="818">
        <f t="shared" si="5"/>
        <v>571.03108219650824</v>
      </c>
      <c r="BA30" s="818">
        <f t="shared" si="5"/>
        <v>634.43528411853686</v>
      </c>
      <c r="BB30" s="818">
        <f t="shared" si="5"/>
        <v>449.77529760978155</v>
      </c>
      <c r="BC30" s="818">
        <f>SUM(BC31:BC33)</f>
        <v>282.49689981167955</v>
      </c>
      <c r="BD30" s="818"/>
      <c r="BE30" s="818"/>
    </row>
    <row r="31" spans="23:80">
      <c r="W31" s="1"/>
      <c r="X31" s="324"/>
      <c r="Y31" s="350" t="str">
        <f>'リンク切公表時非表示（グラフの添え物）'!$W$99</f>
        <v>半導体製造</v>
      </c>
      <c r="Z31" s="160" t="s">
        <v>258</v>
      </c>
      <c r="AA31" s="812">
        <v>27.288840724840902</v>
      </c>
      <c r="AB31" s="812">
        <v>27.288840724840902</v>
      </c>
      <c r="AC31" s="812">
        <v>27.288840724840902</v>
      </c>
      <c r="AD31" s="812">
        <v>36.385120966454537</v>
      </c>
      <c r="AE31" s="812">
        <v>63.673961691295439</v>
      </c>
      <c r="AF31" s="811">
        <v>168.28118446985215</v>
      </c>
      <c r="AG31" s="811">
        <v>168.94687182126322</v>
      </c>
      <c r="AH31" s="811">
        <v>124.28927462496232</v>
      </c>
      <c r="AI31" s="811">
        <v>118.69780575146663</v>
      </c>
      <c r="AJ31" s="811">
        <v>211.58263805349833</v>
      </c>
      <c r="AK31" s="811">
        <v>99.55017386893384</v>
      </c>
      <c r="AL31" s="811">
        <v>117.22935642846208</v>
      </c>
      <c r="AM31" s="811">
        <v>166.52600766236583</v>
      </c>
      <c r="AN31" s="811">
        <v>130.33130915908129</v>
      </c>
      <c r="AO31" s="811">
        <v>181.53149160564004</v>
      </c>
      <c r="AP31" s="811">
        <v>161.03926756079997</v>
      </c>
      <c r="AQ31" s="811">
        <v>193.15992933054008</v>
      </c>
      <c r="AR31" s="811">
        <v>245.16117660003863</v>
      </c>
      <c r="AS31" s="811">
        <v>227.29132105209004</v>
      </c>
      <c r="AT31" s="811">
        <v>182.13178385376023</v>
      </c>
      <c r="AU31" s="811">
        <v>190.69287786193343</v>
      </c>
      <c r="AV31" s="811">
        <v>174.82296773663998</v>
      </c>
      <c r="AW31" s="811">
        <v>177.03201767288814</v>
      </c>
      <c r="AX31" s="811">
        <v>109.77620623594511</v>
      </c>
      <c r="AY31" s="811">
        <v>132.00954704763009</v>
      </c>
      <c r="AZ31" s="811">
        <v>144.65359425170817</v>
      </c>
      <c r="BA31" s="811">
        <v>183.10202622525753</v>
      </c>
      <c r="BB31" s="811">
        <v>193.74117577693394</v>
      </c>
      <c r="BC31" s="811">
        <v>203.39843725924351</v>
      </c>
      <c r="BD31" s="811"/>
      <c r="BE31" s="811"/>
    </row>
    <row r="32" spans="23:80" ht="14.25" customHeight="1">
      <c r="W32" s="1"/>
      <c r="X32" s="324"/>
      <c r="Y32" s="350" t="str">
        <f>'リンク切公表時非表示（グラフの添え物）'!$W$100</f>
        <v>NF3の製造時の漏出</v>
      </c>
      <c r="Z32" s="160" t="s">
        <v>257</v>
      </c>
      <c r="AA32" s="812">
        <v>2.7891891891891891</v>
      </c>
      <c r="AB32" s="812">
        <v>2.7891891891891891</v>
      </c>
      <c r="AC32" s="812">
        <v>2.7891891891891891</v>
      </c>
      <c r="AD32" s="812">
        <v>3.7189189189189191</v>
      </c>
      <c r="AE32" s="812">
        <v>6.5081081081081082</v>
      </c>
      <c r="AF32" s="812">
        <v>17.2</v>
      </c>
      <c r="AG32" s="812">
        <v>17.2</v>
      </c>
      <c r="AH32" s="812">
        <v>17.2</v>
      </c>
      <c r="AI32" s="812">
        <v>34.4</v>
      </c>
      <c r="AJ32" s="812">
        <v>51.6</v>
      </c>
      <c r="AK32" s="811">
        <v>120.4</v>
      </c>
      <c r="AL32" s="811">
        <v>120.4</v>
      </c>
      <c r="AM32" s="811">
        <v>154.80000000000001</v>
      </c>
      <c r="AN32" s="811">
        <v>137.6</v>
      </c>
      <c r="AO32" s="811">
        <v>139.32</v>
      </c>
      <c r="AP32" s="811">
        <v>1240.1199999999999</v>
      </c>
      <c r="AQ32" s="811">
        <v>1123.1600000000003</v>
      </c>
      <c r="AR32" s="811">
        <v>1228.0799999999997</v>
      </c>
      <c r="AS32" s="811">
        <v>1222.92</v>
      </c>
      <c r="AT32" s="811">
        <v>1148.9600000000003</v>
      </c>
      <c r="AU32" s="811">
        <v>1322.6799999999998</v>
      </c>
      <c r="AV32" s="811">
        <v>1601.32</v>
      </c>
      <c r="AW32" s="811">
        <v>1314.0799999999997</v>
      </c>
      <c r="AX32" s="811">
        <v>1486.0799999999997</v>
      </c>
      <c r="AY32" s="811">
        <v>964.66888000000006</v>
      </c>
      <c r="AZ32" s="811">
        <v>404.2</v>
      </c>
      <c r="BA32" s="811">
        <v>431.72000656127932</v>
      </c>
      <c r="BB32" s="811">
        <v>234.09200434684755</v>
      </c>
      <c r="BC32" s="812">
        <v>57.963999569416046</v>
      </c>
      <c r="BD32" s="811"/>
      <c r="BE32" s="811"/>
    </row>
    <row r="33" spans="2:63" ht="15" thickBot="1">
      <c r="W33" s="1"/>
      <c r="X33" s="324"/>
      <c r="Y33" s="290" t="str">
        <f>'リンク切公表時非表示（グラフの添え物）'!$W$101</f>
        <v>液晶製造</v>
      </c>
      <c r="Z33" s="377" t="s">
        <v>64</v>
      </c>
      <c r="AA33" s="819">
        <v>2.5318239528648654</v>
      </c>
      <c r="AB33" s="819">
        <v>2.5318239528648654</v>
      </c>
      <c r="AC33" s="819">
        <v>2.5318239528648654</v>
      </c>
      <c r="AD33" s="819">
        <v>3.3757652704864869</v>
      </c>
      <c r="AE33" s="819">
        <v>5.9075892233513523</v>
      </c>
      <c r="AF33" s="819">
        <v>15.612914376000004</v>
      </c>
      <c r="AG33" s="819">
        <v>6.4072592298000046</v>
      </c>
      <c r="AH33" s="819">
        <v>29.570075800200023</v>
      </c>
      <c r="AI33" s="819">
        <v>35.03686233600002</v>
      </c>
      <c r="AJ33" s="819">
        <v>52.086533020200001</v>
      </c>
      <c r="AK33" s="819">
        <v>65.82244221000002</v>
      </c>
      <c r="AL33" s="819">
        <v>57.183554059199999</v>
      </c>
      <c r="AM33" s="819">
        <v>50.15682540000001</v>
      </c>
      <c r="AN33" s="820">
        <v>148.16496240000004</v>
      </c>
      <c r="AO33" s="820">
        <v>165.18684780000009</v>
      </c>
      <c r="AP33" s="819">
        <v>70.593444000000119</v>
      </c>
      <c r="AQ33" s="819">
        <v>84.993814620000137</v>
      </c>
      <c r="AR33" s="820">
        <v>113.55627968357172</v>
      </c>
      <c r="AS33" s="819">
        <v>30.828332814906808</v>
      </c>
      <c r="AT33" s="819">
        <v>23.063613665508967</v>
      </c>
      <c r="AU33" s="819">
        <v>26.368593687000043</v>
      </c>
      <c r="AV33" s="819">
        <v>24.237001170000035</v>
      </c>
      <c r="AW33" s="819">
        <v>20.740231710000032</v>
      </c>
      <c r="AX33" s="819">
        <v>21.381159438000033</v>
      </c>
      <c r="AY33" s="819">
        <v>26.188911522000041</v>
      </c>
      <c r="AZ33" s="819">
        <v>22.177487944800042</v>
      </c>
      <c r="BA33" s="819">
        <v>19.613251332000033</v>
      </c>
      <c r="BB33" s="819">
        <v>21.942117486000036</v>
      </c>
      <c r="BC33" s="819">
        <v>21.134462983020029</v>
      </c>
      <c r="BD33" s="819"/>
      <c r="BE33" s="819"/>
    </row>
    <row r="34" spans="2:63" ht="15" thickTop="1">
      <c r="B34" s="1" t="s">
        <v>15</v>
      </c>
      <c r="W34" s="1"/>
      <c r="X34" s="171" t="s">
        <v>259</v>
      </c>
      <c r="Y34" s="378"/>
      <c r="Z34" s="56"/>
      <c r="AA34" s="821">
        <f t="shared" ref="AA34:BC34" si="6">AA5+AA16+AA23+AA30</f>
        <v>35354.28892405767</v>
      </c>
      <c r="AB34" s="821">
        <f t="shared" si="6"/>
        <v>39095.187235867998</v>
      </c>
      <c r="AC34" s="821">
        <f t="shared" si="6"/>
        <v>41052.951673445416</v>
      </c>
      <c r="AD34" s="821">
        <f t="shared" si="6"/>
        <v>44817.405684401907</v>
      </c>
      <c r="AE34" s="821">
        <f t="shared" si="6"/>
        <v>49591.402497918818</v>
      </c>
      <c r="AF34" s="821">
        <f t="shared" si="6"/>
        <v>59471.728426964553</v>
      </c>
      <c r="AG34" s="821">
        <f t="shared" si="6"/>
        <v>60071.026195534178</v>
      </c>
      <c r="AH34" s="821">
        <f t="shared" si="6"/>
        <v>59102.675143275999</v>
      </c>
      <c r="AI34" s="821">
        <f t="shared" si="6"/>
        <v>53722.814545016714</v>
      </c>
      <c r="AJ34" s="821">
        <f t="shared" si="6"/>
        <v>46978.226472088485</v>
      </c>
      <c r="AK34" s="821">
        <f t="shared" si="6"/>
        <v>42042.239535271379</v>
      </c>
      <c r="AL34" s="821">
        <f t="shared" si="6"/>
        <v>35701.819531854213</v>
      </c>
      <c r="AM34" s="821">
        <f t="shared" si="6"/>
        <v>31542.79514004587</v>
      </c>
      <c r="AN34" s="821">
        <f t="shared" si="6"/>
        <v>30905.871343604158</v>
      </c>
      <c r="AO34" s="821">
        <f t="shared" si="6"/>
        <v>27383.945358469377</v>
      </c>
      <c r="AP34" s="821">
        <f t="shared" si="6"/>
        <v>27932.132818324641</v>
      </c>
      <c r="AQ34" s="821">
        <f t="shared" si="6"/>
        <v>30259.080535566896</v>
      </c>
      <c r="AR34" s="821">
        <f t="shared" si="6"/>
        <v>30950.259893278104</v>
      </c>
      <c r="AS34" s="821">
        <f t="shared" si="6"/>
        <v>30695.256489032094</v>
      </c>
      <c r="AT34" s="821">
        <f t="shared" si="6"/>
        <v>28782.289473745212</v>
      </c>
      <c r="AU34" s="821">
        <f t="shared" si="6"/>
        <v>31528.995587711168</v>
      </c>
      <c r="AV34" s="821">
        <f t="shared" si="6"/>
        <v>33909.089504345655</v>
      </c>
      <c r="AW34" s="821">
        <f t="shared" si="6"/>
        <v>36544.229341063125</v>
      </c>
      <c r="AX34" s="821">
        <f t="shared" si="6"/>
        <v>39103.76653066068</v>
      </c>
      <c r="AY34" s="821">
        <f t="shared" si="6"/>
        <v>42333.627453422479</v>
      </c>
      <c r="AZ34" s="821">
        <f t="shared" si="6"/>
        <v>45295.440053625993</v>
      </c>
      <c r="BA34" s="821">
        <f t="shared" si="6"/>
        <v>48822.732706850264</v>
      </c>
      <c r="BB34" s="821">
        <f t="shared" si="6"/>
        <v>51001.8126202149</v>
      </c>
      <c r="BC34" s="821">
        <f t="shared" si="6"/>
        <v>54986.763257234248</v>
      </c>
      <c r="BD34" s="821"/>
      <c r="BE34" s="821"/>
      <c r="BI34" s="48"/>
      <c r="BJ34" s="48"/>
      <c r="BK34" s="48"/>
    </row>
    <row r="35" spans="2:63" s="75" customFormat="1" ht="17.100000000000001" customHeight="1">
      <c r="X35" s="100"/>
      <c r="Y35" s="100"/>
      <c r="Z35" s="170"/>
      <c r="AA35" s="170"/>
      <c r="AB35" s="170"/>
      <c r="AC35" s="170"/>
      <c r="AD35" s="170"/>
      <c r="AE35" s="170"/>
      <c r="AF35" s="170"/>
      <c r="AG35" s="170"/>
      <c r="AH35" s="170"/>
      <c r="AI35" s="170"/>
      <c r="AJ35" s="170"/>
      <c r="AK35" s="170"/>
      <c r="AL35" s="170"/>
      <c r="AM35" s="170"/>
      <c r="AN35" s="170"/>
      <c r="AO35" s="170"/>
      <c r="AP35" s="170"/>
      <c r="AQ35" s="170"/>
      <c r="AR35" s="170"/>
      <c r="AS35" s="170"/>
      <c r="AT35" s="170"/>
      <c r="AU35" s="170"/>
      <c r="AV35" s="170"/>
      <c r="AW35" s="170"/>
      <c r="AX35" s="170"/>
      <c r="AY35" s="170"/>
      <c r="AZ35" s="170"/>
      <c r="BA35" s="170"/>
      <c r="BB35" s="170"/>
      <c r="BC35" s="170"/>
      <c r="BD35" s="170"/>
      <c r="BE35" s="170"/>
      <c r="BI35" s="102"/>
      <c r="BJ35" s="102"/>
      <c r="BK35" s="102"/>
    </row>
    <row r="36" spans="2:63">
      <c r="W36" s="1"/>
      <c r="AF36" s="53"/>
      <c r="BI36" s="49"/>
      <c r="BJ36" s="49"/>
      <c r="BK36" s="49"/>
    </row>
    <row r="37" spans="2:63">
      <c r="W37" s="1"/>
      <c r="X37" s="1" t="s">
        <v>246</v>
      </c>
    </row>
    <row r="38" spans="2:63">
      <c r="W38" s="1"/>
      <c r="X38" s="364"/>
      <c r="Y38" s="365"/>
      <c r="Z38" s="85"/>
      <c r="AA38" s="61">
        <v>1990</v>
      </c>
      <c r="AB38" s="61">
        <f t="shared" ref="AB38:AP38" si="7">AA38+1</f>
        <v>1991</v>
      </c>
      <c r="AC38" s="61">
        <f t="shared" si="7"/>
        <v>1992</v>
      </c>
      <c r="AD38" s="61">
        <f t="shared" si="7"/>
        <v>1993</v>
      </c>
      <c r="AE38" s="61">
        <f t="shared" si="7"/>
        <v>1994</v>
      </c>
      <c r="AF38" s="61">
        <v>1995</v>
      </c>
      <c r="AG38" s="61">
        <f t="shared" si="7"/>
        <v>1996</v>
      </c>
      <c r="AH38" s="61">
        <f t="shared" si="7"/>
        <v>1997</v>
      </c>
      <c r="AI38" s="61">
        <f t="shared" si="7"/>
        <v>1998</v>
      </c>
      <c r="AJ38" s="61">
        <f t="shared" si="7"/>
        <v>1999</v>
      </c>
      <c r="AK38" s="61">
        <f t="shared" si="7"/>
        <v>2000</v>
      </c>
      <c r="AL38" s="61">
        <f t="shared" si="7"/>
        <v>2001</v>
      </c>
      <c r="AM38" s="61">
        <f t="shared" si="7"/>
        <v>2002</v>
      </c>
      <c r="AN38" s="61">
        <f t="shared" si="7"/>
        <v>2003</v>
      </c>
      <c r="AO38" s="61">
        <f t="shared" si="7"/>
        <v>2004</v>
      </c>
      <c r="AP38" s="61">
        <f t="shared" si="7"/>
        <v>2005</v>
      </c>
      <c r="AQ38" s="61">
        <f t="shared" ref="AQ38:AZ38" si="8">AP38+1</f>
        <v>2006</v>
      </c>
      <c r="AR38" s="61">
        <f t="shared" si="8"/>
        <v>2007</v>
      </c>
      <c r="AS38" s="61">
        <f t="shared" si="8"/>
        <v>2008</v>
      </c>
      <c r="AT38" s="61">
        <f t="shared" si="8"/>
        <v>2009</v>
      </c>
      <c r="AU38" s="61">
        <f t="shared" si="8"/>
        <v>2010</v>
      </c>
      <c r="AV38" s="61">
        <f t="shared" si="8"/>
        <v>2011</v>
      </c>
      <c r="AW38" s="61">
        <f t="shared" si="8"/>
        <v>2012</v>
      </c>
      <c r="AX38" s="61">
        <f t="shared" si="8"/>
        <v>2013</v>
      </c>
      <c r="AY38" s="61">
        <f t="shared" si="8"/>
        <v>2014</v>
      </c>
      <c r="AZ38" s="61">
        <f t="shared" si="8"/>
        <v>2015</v>
      </c>
      <c r="BA38" s="61">
        <f>AZ38+1</f>
        <v>2016</v>
      </c>
      <c r="BB38" s="61">
        <f>BA38+1</f>
        <v>2017</v>
      </c>
      <c r="BC38" s="61">
        <f>BB38+1</f>
        <v>2018</v>
      </c>
      <c r="BD38" s="61">
        <f>BC38+1</f>
        <v>2019</v>
      </c>
      <c r="BE38" s="61">
        <f>BD38+1</f>
        <v>2020</v>
      </c>
    </row>
    <row r="39" spans="2:63">
      <c r="W39" s="1"/>
      <c r="X39" s="338" t="s">
        <v>13</v>
      </c>
      <c r="Y39" s="323"/>
      <c r="Z39" s="57"/>
      <c r="AA39" s="822">
        <f t="shared" ref="AA39:BC39" si="9">SUM(AA40:AA49)</f>
        <v>1</v>
      </c>
      <c r="AB39" s="822">
        <f t="shared" si="9"/>
        <v>1</v>
      </c>
      <c r="AC39" s="822">
        <f t="shared" si="9"/>
        <v>1</v>
      </c>
      <c r="AD39" s="822">
        <f t="shared" si="9"/>
        <v>0.99999999999999989</v>
      </c>
      <c r="AE39" s="822">
        <f t="shared" si="9"/>
        <v>1</v>
      </c>
      <c r="AF39" s="822">
        <f t="shared" si="9"/>
        <v>1</v>
      </c>
      <c r="AG39" s="822">
        <f t="shared" si="9"/>
        <v>1</v>
      </c>
      <c r="AH39" s="822">
        <f t="shared" si="9"/>
        <v>1</v>
      </c>
      <c r="AI39" s="822">
        <f t="shared" si="9"/>
        <v>1</v>
      </c>
      <c r="AJ39" s="822">
        <f t="shared" si="9"/>
        <v>1</v>
      </c>
      <c r="AK39" s="822">
        <f t="shared" si="9"/>
        <v>1</v>
      </c>
      <c r="AL39" s="822">
        <f t="shared" si="9"/>
        <v>1.0000000000000002</v>
      </c>
      <c r="AM39" s="822">
        <f t="shared" si="9"/>
        <v>1</v>
      </c>
      <c r="AN39" s="822">
        <f t="shared" si="9"/>
        <v>1</v>
      </c>
      <c r="AO39" s="822">
        <f t="shared" si="9"/>
        <v>1</v>
      </c>
      <c r="AP39" s="822">
        <f t="shared" si="9"/>
        <v>1</v>
      </c>
      <c r="AQ39" s="822">
        <f t="shared" si="9"/>
        <v>1</v>
      </c>
      <c r="AR39" s="822">
        <f t="shared" si="9"/>
        <v>1</v>
      </c>
      <c r="AS39" s="822">
        <f t="shared" si="9"/>
        <v>1</v>
      </c>
      <c r="AT39" s="822">
        <f t="shared" si="9"/>
        <v>0.99999999999999944</v>
      </c>
      <c r="AU39" s="822">
        <f t="shared" si="9"/>
        <v>0.99999999999999978</v>
      </c>
      <c r="AV39" s="822">
        <f t="shared" si="9"/>
        <v>1</v>
      </c>
      <c r="AW39" s="822">
        <f t="shared" si="9"/>
        <v>1.0000000000000002</v>
      </c>
      <c r="AX39" s="822">
        <f t="shared" si="9"/>
        <v>1</v>
      </c>
      <c r="AY39" s="822">
        <f t="shared" si="9"/>
        <v>0.99999999999999978</v>
      </c>
      <c r="AZ39" s="822">
        <f t="shared" si="9"/>
        <v>1</v>
      </c>
      <c r="BA39" s="822">
        <f t="shared" si="9"/>
        <v>0.99999999999999989</v>
      </c>
      <c r="BB39" s="822">
        <f t="shared" si="9"/>
        <v>1</v>
      </c>
      <c r="BC39" s="822">
        <f t="shared" si="9"/>
        <v>1</v>
      </c>
      <c r="BD39" s="822" t="e">
        <f t="shared" ref="BD39:BE39" si="10">SUM(BD40:BD49)</f>
        <v>#DIV/0!</v>
      </c>
      <c r="BE39" s="822" t="e">
        <f t="shared" si="10"/>
        <v>#DIV/0!</v>
      </c>
      <c r="BI39" s="48"/>
    </row>
    <row r="40" spans="2:63">
      <c r="W40" s="1"/>
      <c r="X40" s="366"/>
      <c r="Y40" s="291" t="str">
        <f>'リンク切公表時非表示（グラフの添え物）'!$W$69</f>
        <v>冷蔵庫及び空調機器</v>
      </c>
      <c r="Z40" s="82"/>
      <c r="AA40" s="136" t="str">
        <f t="shared" ref="AA40:BC40" si="11">IF(AA$6="NO","-",AA6/AA$5)</f>
        <v>-</v>
      </c>
      <c r="AB40" s="136" t="str">
        <f t="shared" si="11"/>
        <v>-</v>
      </c>
      <c r="AC40" s="136">
        <f t="shared" si="11"/>
        <v>2.3679257894702492E-4</v>
      </c>
      <c r="AD40" s="136">
        <f t="shared" si="11"/>
        <v>3.9800444778069427E-3</v>
      </c>
      <c r="AE40" s="134">
        <f t="shared" si="11"/>
        <v>1.7682091597779198E-2</v>
      </c>
      <c r="AF40" s="134">
        <f t="shared" si="11"/>
        <v>3.6698854400580065E-2</v>
      </c>
      <c r="AG40" s="134">
        <f t="shared" si="11"/>
        <v>5.4022858238590245E-2</v>
      </c>
      <c r="AH40" s="134">
        <f t="shared" si="11"/>
        <v>7.1329737724568298E-2</v>
      </c>
      <c r="AI40" s="134">
        <f t="shared" si="11"/>
        <v>8.9573626147345112E-2</v>
      </c>
      <c r="AJ40" s="134">
        <f t="shared" si="11"/>
        <v>0.10335915374568305</v>
      </c>
      <c r="AK40" s="134">
        <f t="shared" si="11"/>
        <v>0.13027139020257808</v>
      </c>
      <c r="AL40" s="134">
        <f t="shared" si="11"/>
        <v>0.18435979687292003</v>
      </c>
      <c r="AM40" s="133">
        <f t="shared" si="11"/>
        <v>0.27441533206392393</v>
      </c>
      <c r="AN40" s="134">
        <f t="shared" si="11"/>
        <v>0.34345599378435265</v>
      </c>
      <c r="AO40" s="134">
        <f t="shared" si="11"/>
        <v>0.57000917720922972</v>
      </c>
      <c r="AP40" s="134">
        <f t="shared" si="11"/>
        <v>0.69429377496117484</v>
      </c>
      <c r="AQ40" s="134">
        <f t="shared" si="11"/>
        <v>0.7418718129503602</v>
      </c>
      <c r="AR40" s="134">
        <f t="shared" si="11"/>
        <v>0.80584668504777657</v>
      </c>
      <c r="AS40" s="134">
        <f t="shared" si="11"/>
        <v>0.81298872552027435</v>
      </c>
      <c r="AT40" s="134">
        <f t="shared" si="11"/>
        <v>0.85974427030185763</v>
      </c>
      <c r="AU40" s="134">
        <f t="shared" si="11"/>
        <v>0.8784910710228695</v>
      </c>
      <c r="AV40" s="134">
        <f t="shared" si="11"/>
        <v>0.88638479726764352</v>
      </c>
      <c r="AW40" s="134">
        <f t="shared" si="11"/>
        <v>0.89755569024503501</v>
      </c>
      <c r="AX40" s="134">
        <f t="shared" si="11"/>
        <v>0.90355294341498182</v>
      </c>
      <c r="AY40" s="134">
        <f t="shared" si="11"/>
        <v>0.909221803554075</v>
      </c>
      <c r="AZ40" s="134">
        <f t="shared" si="11"/>
        <v>0.91372761712418782</v>
      </c>
      <c r="BA40" s="134">
        <f t="shared" si="11"/>
        <v>0.91380121859785945</v>
      </c>
      <c r="BB40" s="134">
        <f t="shared" si="11"/>
        <v>0.91564005837164675</v>
      </c>
      <c r="BC40" s="134">
        <f t="shared" si="11"/>
        <v>0.92255289808002572</v>
      </c>
      <c r="BD40" s="133" t="e">
        <f t="shared" ref="BD40:BE40" si="12">IF(BD$6="NO","-",BD6/BD$5)</f>
        <v>#DIV/0!</v>
      </c>
      <c r="BE40" s="133" t="e">
        <f t="shared" si="12"/>
        <v>#DIV/0!</v>
      </c>
      <c r="BG40" s="48"/>
    </row>
    <row r="41" spans="2:63">
      <c r="W41" s="1"/>
      <c r="X41" s="366"/>
      <c r="Y41" s="736" t="str">
        <f>'リンク切公表時非表示（グラフの添え物）'!$W$70</f>
        <v>発泡剤</v>
      </c>
      <c r="Z41" s="59"/>
      <c r="AA41" s="137">
        <f>IF(AA7="NO","-",AA7/AA$5)</f>
        <v>8.42272807171201E-5</v>
      </c>
      <c r="AB41" s="136" t="str">
        <f>IF(AB$7="NO","-",AB7/AB$5)</f>
        <v>-</v>
      </c>
      <c r="AC41" s="136">
        <f t="shared" ref="AC41:BC41" si="13">IF(AC7="NO","-",AC7/AC$5)</f>
        <v>2.2658606641804634E-3</v>
      </c>
      <c r="AD41" s="134">
        <f t="shared" si="13"/>
        <v>1.4434059609344903E-2</v>
      </c>
      <c r="AE41" s="134">
        <f t="shared" si="13"/>
        <v>2.1354289754962993E-2</v>
      </c>
      <c r="AF41" s="134">
        <f t="shared" si="13"/>
        <v>1.9692707651433217E-2</v>
      </c>
      <c r="AG41" s="134">
        <f t="shared" si="13"/>
        <v>1.8377918076364422E-2</v>
      </c>
      <c r="AH41" s="134">
        <f t="shared" si="13"/>
        <v>1.9155787377338574E-2</v>
      </c>
      <c r="AI41" s="134">
        <f t="shared" si="13"/>
        <v>1.8972624686314995E-2</v>
      </c>
      <c r="AJ41" s="134">
        <f t="shared" si="13"/>
        <v>1.8661147871123249E-2</v>
      </c>
      <c r="AK41" s="134">
        <f t="shared" si="13"/>
        <v>2.1194689310338636E-2</v>
      </c>
      <c r="AL41" s="134">
        <f t="shared" si="13"/>
        <v>2.3197017516715806E-2</v>
      </c>
      <c r="AM41" s="134">
        <f t="shared" si="13"/>
        <v>3.024496797825656E-2</v>
      </c>
      <c r="AN41" s="134">
        <f t="shared" si="13"/>
        <v>4.4964812324291274E-2</v>
      </c>
      <c r="AO41" s="134">
        <f t="shared" si="13"/>
        <v>7.2529685383232317E-2</v>
      </c>
      <c r="AP41" s="134">
        <f t="shared" si="13"/>
        <v>7.3332423477774994E-2</v>
      </c>
      <c r="AQ41" s="134">
        <f t="shared" si="13"/>
        <v>8.1646143882667624E-2</v>
      </c>
      <c r="AR41" s="134">
        <f t="shared" si="13"/>
        <v>8.5509563609450737E-2</v>
      </c>
      <c r="AS41" s="134">
        <f t="shared" si="13"/>
        <v>7.8241319634386797E-2</v>
      </c>
      <c r="AT41" s="134">
        <f t="shared" si="13"/>
        <v>7.6818463307323365E-2</v>
      </c>
      <c r="AU41" s="134">
        <f t="shared" si="13"/>
        <v>7.5007880662945559E-2</v>
      </c>
      <c r="AV41" s="134">
        <f t="shared" si="13"/>
        <v>7.3678023285971103E-2</v>
      </c>
      <c r="AW41" s="134">
        <f t="shared" si="13"/>
        <v>7.0869315658276782E-2</v>
      </c>
      <c r="AX41" s="134">
        <f t="shared" si="13"/>
        <v>6.9438682215968023E-2</v>
      </c>
      <c r="AY41" s="134">
        <f t="shared" si="13"/>
        <v>6.6312763874194103E-2</v>
      </c>
      <c r="AZ41" s="134">
        <f t="shared" si="13"/>
        <v>6.3259585317953809E-2</v>
      </c>
      <c r="BA41" s="134">
        <f t="shared" si="13"/>
        <v>6.2265358946075135E-2</v>
      </c>
      <c r="BB41" s="134">
        <f t="shared" si="13"/>
        <v>6.2402954536383094E-2</v>
      </c>
      <c r="BC41" s="134">
        <f t="shared" si="13"/>
        <v>5.951460061000835E-2</v>
      </c>
      <c r="BD41" s="134" t="e">
        <f t="shared" ref="BD41:BE41" si="14">IF(BD7="NO","-",BD7/BD$5)</f>
        <v>#DIV/0!</v>
      </c>
      <c r="BE41" s="134" t="e">
        <f t="shared" si="14"/>
        <v>#DIV/0!</v>
      </c>
      <c r="BG41" s="48"/>
    </row>
    <row r="42" spans="2:63">
      <c r="W42" s="1"/>
      <c r="X42" s="366"/>
      <c r="Y42" s="289" t="str">
        <f>'リンク切公表時非表示（グラフの添え物）'!$W$71</f>
        <v>エアゾール・MDI（定量噴射剤）</v>
      </c>
      <c r="Z42" s="58"/>
      <c r="AA42" s="136" t="str">
        <f t="shared" ref="AA42:AO42" si="15">IF(AA$8="NO","-",AA8/AA$5)</f>
        <v>-</v>
      </c>
      <c r="AB42" s="136" t="str">
        <f t="shared" si="15"/>
        <v>-</v>
      </c>
      <c r="AC42" s="136">
        <f t="shared" si="15"/>
        <v>4.241791779833361E-3</v>
      </c>
      <c r="AD42" s="134">
        <f t="shared" si="15"/>
        <v>3.117830831437941E-2</v>
      </c>
      <c r="AE42" s="134">
        <f t="shared" si="15"/>
        <v>5.0440666309421948E-2</v>
      </c>
      <c r="AF42" s="134">
        <f t="shared" si="15"/>
        <v>5.9552160531839815E-2</v>
      </c>
      <c r="AG42" s="134">
        <f t="shared" si="15"/>
        <v>9.3160623135421242E-2</v>
      </c>
      <c r="AH42" s="134">
        <f t="shared" si="15"/>
        <v>0.11917548132291828</v>
      </c>
      <c r="AI42" s="134">
        <f t="shared" si="15"/>
        <v>0.13258551975233393</v>
      </c>
      <c r="AJ42" s="134">
        <f t="shared" si="15"/>
        <v>0.12686059581067372</v>
      </c>
      <c r="AK42" s="134">
        <f t="shared" si="15"/>
        <v>0.13641238658400931</v>
      </c>
      <c r="AL42" s="134">
        <f t="shared" si="15"/>
        <v>0.15156310625423941</v>
      </c>
      <c r="AM42" s="134">
        <f t="shared" si="15"/>
        <v>0.18151525515913425</v>
      </c>
      <c r="AN42" s="134">
        <f t="shared" si="15"/>
        <v>0.17466190944175475</v>
      </c>
      <c r="AO42" s="134">
        <f t="shared" si="15"/>
        <v>0.18843883888034432</v>
      </c>
      <c r="AP42" s="134">
        <f>IF(AP8="NO","-",AP8/AP$5)</f>
        <v>0.13259991657465378</v>
      </c>
      <c r="AQ42" s="134">
        <f t="shared" ref="AQ42:BC42" si="16">IF(AQ$8="NO","-",AQ8/AQ$5)</f>
        <v>7.6786736696201216E-2</v>
      </c>
      <c r="AR42" s="134">
        <f t="shared" si="16"/>
        <v>5.352162795999113E-2</v>
      </c>
      <c r="AS42" s="134">
        <f t="shared" si="16"/>
        <v>4.8244440196747153E-2</v>
      </c>
      <c r="AT42" s="134">
        <f t="shared" si="16"/>
        <v>4.0348021690317933E-2</v>
      </c>
      <c r="AU42" s="134">
        <f t="shared" si="16"/>
        <v>2.8585340493559E-2</v>
      </c>
      <c r="AV42" s="134">
        <f t="shared" si="16"/>
        <v>2.4289228613679603E-2</v>
      </c>
      <c r="AW42" s="134">
        <f t="shared" si="16"/>
        <v>1.9104827507913216E-2</v>
      </c>
      <c r="AX42" s="134">
        <f t="shared" si="16"/>
        <v>1.5242697996849736E-2</v>
      </c>
      <c r="AY42" s="134">
        <f t="shared" si="16"/>
        <v>1.4068132476554623E-2</v>
      </c>
      <c r="AZ42" s="134">
        <f t="shared" si="16"/>
        <v>1.3754333244102373E-2</v>
      </c>
      <c r="BA42" s="134">
        <f t="shared" si="16"/>
        <v>1.378888890408651E-2</v>
      </c>
      <c r="BB42" s="134">
        <f t="shared" si="16"/>
        <v>1.3370461357591675E-2</v>
      </c>
      <c r="BC42" s="134">
        <f t="shared" si="16"/>
        <v>1.107860440178971E-2</v>
      </c>
      <c r="BD42" s="134" t="e">
        <f t="shared" ref="BD42:BE42" si="17">IF(BD$8="NO","-",BD8/BD$5)</f>
        <v>#DIV/0!</v>
      </c>
      <c r="BE42" s="134" t="e">
        <f t="shared" si="17"/>
        <v>#DIV/0!</v>
      </c>
      <c r="BG42" s="48"/>
      <c r="BH42" s="48"/>
    </row>
    <row r="43" spans="2:63">
      <c r="W43" s="1"/>
      <c r="X43" s="366"/>
      <c r="Y43" s="350" t="str">
        <f>'リンク切公表時非表示（グラフの添え物）'!$W$72</f>
        <v>半導体製造</v>
      </c>
      <c r="Z43" s="58"/>
      <c r="AA43" s="137">
        <f>IF(AA9="NO","-",AA9/AA$5)</f>
        <v>4.5906225852604811E-5</v>
      </c>
      <c r="AB43" s="136" t="str">
        <f>IF(AB$9="NO","-",AB9/AB$5)</f>
        <v>-</v>
      </c>
      <c r="AC43" s="136">
        <f t="shared" ref="AC43:AO43" si="18">IF(AC9="NO","-",AC9/AC$5)</f>
        <v>1.2349574925699688E-3</v>
      </c>
      <c r="AD43" s="136">
        <f t="shared" si="18"/>
        <v>7.8669665547194192E-3</v>
      </c>
      <c r="AE43" s="134">
        <f t="shared" si="18"/>
        <v>1.1638685709273301E-2</v>
      </c>
      <c r="AF43" s="134">
        <f t="shared" si="18"/>
        <v>1.0733076948455501E-2</v>
      </c>
      <c r="AG43" s="134">
        <f t="shared" si="18"/>
        <v>1.0736800076443676E-2</v>
      </c>
      <c r="AH43" s="134">
        <f t="shared" si="18"/>
        <v>1.2049723451200572E-2</v>
      </c>
      <c r="AI43" s="134">
        <f t="shared" si="18"/>
        <v>1.1458320471000719E-2</v>
      </c>
      <c r="AJ43" s="134">
        <f t="shared" si="18"/>
        <v>1.1216150400209155E-2</v>
      </c>
      <c r="AK43" s="134">
        <f t="shared" si="18"/>
        <v>1.2371547669787248E-2</v>
      </c>
      <c r="AL43" s="134">
        <f t="shared" si="18"/>
        <v>1.1299704722132424E-2</v>
      </c>
      <c r="AM43" s="134">
        <f t="shared" si="18"/>
        <v>1.3148835429209853E-2</v>
      </c>
      <c r="AN43" s="134">
        <f t="shared" si="18"/>
        <v>1.271288013592009E-2</v>
      </c>
      <c r="AO43" s="134">
        <f t="shared" si="18"/>
        <v>1.8737735592204062E-2</v>
      </c>
      <c r="AP43" s="134">
        <f>IF(AP9="NO","-",AP9/AP$5)</f>
        <v>1.7519977605444551E-2</v>
      </c>
      <c r="AQ43" s="134">
        <f t="shared" ref="AQ43:BC43" si="19">IF(AQ9="NO","-",AQ9/AQ$5)</f>
        <v>1.6590695859224742E-2</v>
      </c>
      <c r="AR43" s="134">
        <f t="shared" si="19"/>
        <v>1.572281088140743E-2</v>
      </c>
      <c r="AS43" s="134">
        <f t="shared" si="19"/>
        <v>1.2139072159080017E-2</v>
      </c>
      <c r="AT43" s="136">
        <f t="shared" si="19"/>
        <v>7.1560889440398807E-3</v>
      </c>
      <c r="AU43" s="136">
        <f t="shared" si="19"/>
        <v>7.0736083595573295E-3</v>
      </c>
      <c r="AV43" s="136">
        <f t="shared" si="19"/>
        <v>5.4467813309678013E-3</v>
      </c>
      <c r="AW43" s="136">
        <f t="shared" si="19"/>
        <v>4.1424119247601308E-3</v>
      </c>
      <c r="AX43" s="136">
        <f t="shared" si="19"/>
        <v>3.4026452882356104E-3</v>
      </c>
      <c r="AY43" s="136">
        <f t="shared" si="19"/>
        <v>3.1548493705845664E-3</v>
      </c>
      <c r="AZ43" s="136">
        <f t="shared" si="19"/>
        <v>2.8800614823193561E-3</v>
      </c>
      <c r="BA43" s="136">
        <f t="shared" si="19"/>
        <v>2.7558839442970045E-3</v>
      </c>
      <c r="BB43" s="136">
        <f t="shared" si="19"/>
        <v>2.7427439410468899E-3</v>
      </c>
      <c r="BC43" s="136">
        <f t="shared" si="19"/>
        <v>2.2962325917536474E-3</v>
      </c>
      <c r="BD43" s="136" t="e">
        <f t="shared" ref="BD43:BE43" si="20">IF(BD9="NO","-",BD9/BD$5)</f>
        <v>#DIV/0!</v>
      </c>
      <c r="BE43" s="136" t="e">
        <f t="shared" si="20"/>
        <v>#DIV/0!</v>
      </c>
    </row>
    <row r="44" spans="2:63">
      <c r="W44" s="1"/>
      <c r="X44" s="314"/>
      <c r="Y44" s="289" t="str">
        <f>'リンク切公表時非表示（グラフの添え物）'!$W$73</f>
        <v>液晶製造</v>
      </c>
      <c r="Z44" s="58"/>
      <c r="AA44" s="823">
        <f>IF(AA10="NO","-",AA10/AA$5)</f>
        <v>4.5191187359603299E-8</v>
      </c>
      <c r="AB44" s="161" t="str">
        <f>IF(AB$10="NO","-",AB10/AB$5)</f>
        <v>-</v>
      </c>
      <c r="AC44" s="161">
        <f t="shared" ref="AC44:AO44" si="21">IF(AC10="NO","-",AC10/AC$5)</f>
        <v>1.2157217107558982E-6</v>
      </c>
      <c r="AD44" s="161">
        <f t="shared" si="21"/>
        <v>7.7444301491381586E-6</v>
      </c>
      <c r="AE44" s="137">
        <f t="shared" si="21"/>
        <v>1.1457400749869372E-5</v>
      </c>
      <c r="AF44" s="137">
        <f t="shared" si="21"/>
        <v>1.0565897812642109E-5</v>
      </c>
      <c r="AG44" s="137">
        <f t="shared" si="21"/>
        <v>1.0721800553437463E-5</v>
      </c>
      <c r="AH44" s="137">
        <f t="shared" si="21"/>
        <v>3.4340022421347805E-5</v>
      </c>
      <c r="AI44" s="137">
        <f t="shared" si="21"/>
        <v>3.3437308258351101E-5</v>
      </c>
      <c r="AJ44" s="136">
        <f t="shared" si="21"/>
        <v>1.5381670885702151E-4</v>
      </c>
      <c r="AK44" s="137">
        <f t="shared" si="21"/>
        <v>8.0437605122614142E-5</v>
      </c>
      <c r="AL44" s="137">
        <f t="shared" si="21"/>
        <v>5.9610570271570722E-5</v>
      </c>
      <c r="AM44" s="136">
        <f t="shared" si="21"/>
        <v>1.1738643559248094E-4</v>
      </c>
      <c r="AN44" s="136">
        <f t="shared" si="21"/>
        <v>1.0188336746377363E-4</v>
      </c>
      <c r="AO44" s="136">
        <f t="shared" si="21"/>
        <v>2.4515750125023834E-4</v>
      </c>
      <c r="AP44" s="136">
        <f>IF(AP10="NO","-",AP10/AP$5)</f>
        <v>2.3296414793601056E-4</v>
      </c>
      <c r="AQ44" s="136">
        <f t="shared" ref="AQ44:BC44" si="22">IF(AQ10="NO","-",AQ10/AQ$5)</f>
        <v>1.9339466578780374E-4</v>
      </c>
      <c r="AR44" s="136">
        <f t="shared" si="22"/>
        <v>1.8320310489238978E-4</v>
      </c>
      <c r="AS44" s="136">
        <f t="shared" si="22"/>
        <v>1.4687552431565055E-4</v>
      </c>
      <c r="AT44" s="136">
        <f t="shared" si="22"/>
        <v>1.0978102814867438E-4</v>
      </c>
      <c r="AU44" s="136">
        <f t="shared" si="22"/>
        <v>1.2956754549579245E-4</v>
      </c>
      <c r="AV44" s="136">
        <f t="shared" si="22"/>
        <v>1.2551677838395508E-4</v>
      </c>
      <c r="AW44" s="137">
        <f t="shared" si="22"/>
        <v>8.1352174526190676E-5</v>
      </c>
      <c r="AX44" s="137">
        <f t="shared" si="22"/>
        <v>7.3753053777902538E-5</v>
      </c>
      <c r="AY44" s="137">
        <f t="shared" si="22"/>
        <v>6.3147435111655565E-5</v>
      </c>
      <c r="AZ44" s="137">
        <f t="shared" si="22"/>
        <v>4.9206619419583763E-5</v>
      </c>
      <c r="BA44" s="137">
        <f t="shared" si="22"/>
        <v>4.5432659871387846E-5</v>
      </c>
      <c r="BB44" s="137">
        <f t="shared" si="22"/>
        <v>4.2513357963814777E-5</v>
      </c>
      <c r="BC44" s="137">
        <f t="shared" si="22"/>
        <v>8.4418178706146639E-6</v>
      </c>
      <c r="BD44" s="137" t="e">
        <f t="shared" ref="BD44:BE44" si="23">IF(BD10="NO","-",BD10/BD$5)</f>
        <v>#DIV/0!</v>
      </c>
      <c r="BE44" s="137" t="e">
        <f t="shared" si="23"/>
        <v>#DIV/0!</v>
      </c>
      <c r="BG44" s="48"/>
    </row>
    <row r="45" spans="2:63">
      <c r="W45" s="1"/>
      <c r="X45" s="314"/>
      <c r="Y45" s="735" t="str">
        <f>'リンク切公表時非表示（グラフの添え物）'!$W$74</f>
        <v>洗浄剤・溶剤</v>
      </c>
      <c r="Z45" s="58"/>
      <c r="AA45" s="136" t="str">
        <f t="shared" ref="AA45:BC45" si="24">IF(AA$11="NO","-",AA11/AA$5)</f>
        <v>-</v>
      </c>
      <c r="AB45" s="136" t="str">
        <f t="shared" si="24"/>
        <v>-</v>
      </c>
      <c r="AC45" s="136" t="str">
        <f t="shared" si="24"/>
        <v>-</v>
      </c>
      <c r="AD45" s="136" t="str">
        <f t="shared" si="24"/>
        <v>-</v>
      </c>
      <c r="AE45" s="136" t="str">
        <f t="shared" si="24"/>
        <v>-</v>
      </c>
      <c r="AF45" s="136" t="str">
        <f t="shared" si="24"/>
        <v>-</v>
      </c>
      <c r="AG45" s="136" t="str">
        <f t="shared" si="24"/>
        <v>-</v>
      </c>
      <c r="AH45" s="136" t="str">
        <f t="shared" si="24"/>
        <v>-</v>
      </c>
      <c r="AI45" s="136" t="str">
        <f t="shared" si="24"/>
        <v>-</v>
      </c>
      <c r="AJ45" s="136" t="str">
        <f t="shared" si="24"/>
        <v>-</v>
      </c>
      <c r="AK45" s="136" t="str">
        <f t="shared" si="24"/>
        <v>-</v>
      </c>
      <c r="AL45" s="136" t="str">
        <f t="shared" si="24"/>
        <v>-</v>
      </c>
      <c r="AM45" s="136" t="str">
        <f t="shared" si="24"/>
        <v>-</v>
      </c>
      <c r="AN45" s="137">
        <f t="shared" si="24"/>
        <v>1.4479482892434072E-4</v>
      </c>
      <c r="AO45" s="136">
        <f t="shared" si="24"/>
        <v>3.4823532630807064E-4</v>
      </c>
      <c r="AP45" s="136">
        <f t="shared" si="24"/>
        <v>4.5118567422682682E-4</v>
      </c>
      <c r="AQ45" s="136">
        <f t="shared" si="24"/>
        <v>5.4392417925425217E-4</v>
      </c>
      <c r="AR45" s="136">
        <f t="shared" si="24"/>
        <v>9.3948052981342048E-4</v>
      </c>
      <c r="AS45" s="136">
        <f t="shared" si="24"/>
        <v>1.1875232003379476E-3</v>
      </c>
      <c r="AT45" s="136">
        <f t="shared" si="24"/>
        <v>1.8674323555966127E-3</v>
      </c>
      <c r="AU45" s="136">
        <f t="shared" si="24"/>
        <v>2.5792082175010271E-3</v>
      </c>
      <c r="AV45" s="136">
        <f t="shared" si="24"/>
        <v>3.2937521453371976E-3</v>
      </c>
      <c r="AW45" s="136">
        <f t="shared" si="24"/>
        <v>3.2006676126670698E-3</v>
      </c>
      <c r="AX45" s="136">
        <f t="shared" si="24"/>
        <v>3.3825795058570552E-3</v>
      </c>
      <c r="AY45" s="136">
        <f t="shared" si="24"/>
        <v>3.4180676093208177E-3</v>
      </c>
      <c r="AZ45" s="136">
        <f t="shared" si="24"/>
        <v>3.2011511701549671E-3</v>
      </c>
      <c r="BA45" s="136">
        <f t="shared" si="24"/>
        <v>3.0450893638023116E-3</v>
      </c>
      <c r="BB45" s="136">
        <f t="shared" si="24"/>
        <v>2.5804451278935558E-3</v>
      </c>
      <c r="BC45" s="136">
        <f t="shared" si="24"/>
        <v>2.2709586410721689E-3</v>
      </c>
      <c r="BD45" s="136" t="e">
        <f t="shared" ref="BD45:BE45" si="25">IF(BD$11="NO","-",BD11/BD$5)</f>
        <v>#DIV/0!</v>
      </c>
      <c r="BE45" s="136" t="e">
        <f t="shared" si="25"/>
        <v>#DIV/0!</v>
      </c>
      <c r="BG45" s="48"/>
      <c r="BH45" s="48"/>
    </row>
    <row r="46" spans="2:63">
      <c r="W46" s="1"/>
      <c r="X46" s="366"/>
      <c r="Y46" s="289" t="str">
        <f>'リンク切公表時非表示（グラフの添え物）'!$W$75</f>
        <v>HFCsの製造時の漏出</v>
      </c>
      <c r="Z46" s="58"/>
      <c r="AA46" s="137">
        <f>IF(AA12="NO","-",AA12/AA$5)</f>
        <v>9.4826562964833757E-5</v>
      </c>
      <c r="AB46" s="136" t="str">
        <f>IF(AB$12="NO","-",AB12/AB$5)</f>
        <v>-</v>
      </c>
      <c r="AC46" s="136">
        <f t="shared" ref="AC46:BC46" si="26">IF(AC12="NO","-",AC12/AC$5)</f>
        <v>2.5509998317893631E-3</v>
      </c>
      <c r="AD46" s="134">
        <f t="shared" si="26"/>
        <v>1.6250462447916818E-2</v>
      </c>
      <c r="AE46" s="134">
        <f t="shared" si="26"/>
        <v>2.4041544316492577E-2</v>
      </c>
      <c r="AF46" s="134">
        <f t="shared" si="26"/>
        <v>2.217086632926437E-2</v>
      </c>
      <c r="AG46" s="134">
        <f t="shared" si="26"/>
        <v>2.1651920451749612E-2</v>
      </c>
      <c r="AH46" s="134">
        <f t="shared" si="26"/>
        <v>1.7538617660837467E-2</v>
      </c>
      <c r="AI46" s="134">
        <f t="shared" si="26"/>
        <v>1.2975966120071864E-2</v>
      </c>
      <c r="AJ46" s="136">
        <f t="shared" si="26"/>
        <v>7.7413062348255963E-3</v>
      </c>
      <c r="AK46" s="134">
        <f t="shared" si="26"/>
        <v>1.2962479886951116E-2</v>
      </c>
      <c r="AL46" s="134">
        <f t="shared" si="26"/>
        <v>2.2417736996024326E-2</v>
      </c>
      <c r="AM46" s="134">
        <f t="shared" si="26"/>
        <v>2.5281108715624907E-2</v>
      </c>
      <c r="AN46" s="134">
        <f t="shared" si="26"/>
        <v>3.2061762770608584E-2</v>
      </c>
      <c r="AO46" s="134">
        <f t="shared" si="26"/>
        <v>4.5477520814008153E-2</v>
      </c>
      <c r="AP46" s="134">
        <f t="shared" si="26"/>
        <v>3.5150959003276874E-2</v>
      </c>
      <c r="AQ46" s="134">
        <f t="shared" si="26"/>
        <v>2.5055212853454592E-2</v>
      </c>
      <c r="AR46" s="134">
        <f t="shared" si="26"/>
        <v>2.1344082853349287E-2</v>
      </c>
      <c r="AS46" s="134">
        <f t="shared" si="26"/>
        <v>1.5884934481727207E-2</v>
      </c>
      <c r="AT46" s="134">
        <f t="shared" si="26"/>
        <v>1.1166133672573242E-2</v>
      </c>
      <c r="AU46" s="136">
        <f t="shared" si="26"/>
        <v>5.4924792353304389E-3</v>
      </c>
      <c r="AV46" s="136">
        <f t="shared" si="26"/>
        <v>5.7975661344443815E-3</v>
      </c>
      <c r="AW46" s="136">
        <f t="shared" si="26"/>
        <v>4.1032021931642114E-3</v>
      </c>
      <c r="AX46" s="136">
        <f t="shared" si="26"/>
        <v>4.0853219849633785E-3</v>
      </c>
      <c r="AY46" s="136">
        <f t="shared" si="26"/>
        <v>2.8104126995673281E-3</v>
      </c>
      <c r="AZ46" s="136">
        <f t="shared" si="26"/>
        <v>2.1134633110780105E-3</v>
      </c>
      <c r="BA46" s="136">
        <f t="shared" si="26"/>
        <v>3.4916035609385129E-3</v>
      </c>
      <c r="BB46" s="136">
        <f t="shared" si="26"/>
        <v>2.1151695148125963E-3</v>
      </c>
      <c r="BC46" s="136">
        <f t="shared" si="26"/>
        <v>1.8017793439668417E-3</v>
      </c>
      <c r="BD46" s="136" t="e">
        <f t="shared" ref="BD46:BE46" si="27">IF(BD12="NO","-",BD12/BD$5)</f>
        <v>#DIV/0!</v>
      </c>
      <c r="BE46" s="136" t="e">
        <f t="shared" si="27"/>
        <v>#DIV/0!</v>
      </c>
      <c r="BG46" s="48"/>
    </row>
    <row r="47" spans="2:63">
      <c r="W47" s="1"/>
      <c r="X47" s="314"/>
      <c r="Y47" s="289" t="str">
        <f>'リンク切公表時非表示（グラフの添え物）'!$W$76</f>
        <v>HCFC22製造時の副生HFC23</v>
      </c>
      <c r="Z47" s="86"/>
      <c r="AA47" s="136">
        <f t="shared" ref="AA47:BC47" si="28">IF(AA13="NO","=",AA13/AA$5)</f>
        <v>0.99977499473927811</v>
      </c>
      <c r="AB47" s="133">
        <f t="shared" si="28"/>
        <v>1</v>
      </c>
      <c r="AC47" s="134">
        <f t="shared" si="28"/>
        <v>0.98946838193096909</v>
      </c>
      <c r="AD47" s="134">
        <f t="shared" si="28"/>
        <v>0.92628241416568324</v>
      </c>
      <c r="AE47" s="134">
        <f t="shared" si="28"/>
        <v>0.87483126491132013</v>
      </c>
      <c r="AF47" s="134">
        <f t="shared" si="28"/>
        <v>0.85114176824061438</v>
      </c>
      <c r="AG47" s="134">
        <f t="shared" si="28"/>
        <v>0.80202918842492377</v>
      </c>
      <c r="AH47" s="134">
        <f t="shared" si="28"/>
        <v>0.76068903282562339</v>
      </c>
      <c r="AI47" s="134">
        <f t="shared" si="28"/>
        <v>0.73432418210920225</v>
      </c>
      <c r="AJ47" s="134">
        <f t="shared" si="28"/>
        <v>0.73185317133661443</v>
      </c>
      <c r="AK47" s="134">
        <f t="shared" si="28"/>
        <v>0.68650452037013698</v>
      </c>
      <c r="AL47" s="134">
        <f t="shared" si="28"/>
        <v>0.60682784891840102</v>
      </c>
      <c r="AM47" s="134">
        <f t="shared" si="28"/>
        <v>0.47490847080648563</v>
      </c>
      <c r="AN47" s="134">
        <f t="shared" si="28"/>
        <v>0.3914929293695627</v>
      </c>
      <c r="AO47" s="134">
        <f t="shared" si="28"/>
        <v>0.1036500982076177</v>
      </c>
      <c r="AP47" s="134">
        <f t="shared" si="28"/>
        <v>4.5844726996665627E-2</v>
      </c>
      <c r="AQ47" s="134">
        <f t="shared" si="28"/>
        <v>5.6802116203765671E-2</v>
      </c>
      <c r="AR47" s="134">
        <f t="shared" si="28"/>
        <v>1.6470851685278672E-2</v>
      </c>
      <c r="AS47" s="134">
        <f t="shared" si="28"/>
        <v>3.0760390338357528E-2</v>
      </c>
      <c r="AT47" s="136">
        <f t="shared" si="28"/>
        <v>2.4036729377782638E-3</v>
      </c>
      <c r="AU47" s="136">
        <f t="shared" si="28"/>
        <v>2.2851418958693562E-3</v>
      </c>
      <c r="AV47" s="136">
        <f t="shared" si="28"/>
        <v>6.2362050017728519E-4</v>
      </c>
      <c r="AW47" s="136">
        <f t="shared" si="28"/>
        <v>6.0487361584444491E-4</v>
      </c>
      <c r="AX47" s="136">
        <f t="shared" si="28"/>
        <v>5.0709154431776468E-4</v>
      </c>
      <c r="AY47" s="136">
        <f t="shared" si="28"/>
        <v>6.6174331764477497E-4</v>
      </c>
      <c r="AZ47" s="136">
        <f t="shared" si="28"/>
        <v>7.5387907234720781E-4</v>
      </c>
      <c r="BA47" s="136">
        <f t="shared" si="28"/>
        <v>5.561879772419179E-4</v>
      </c>
      <c r="BB47" s="136">
        <f t="shared" si="28"/>
        <v>8.5717038758634061E-4</v>
      </c>
      <c r="BC47" s="136">
        <f t="shared" si="28"/>
        <v>2.4115690021895609E-4</v>
      </c>
      <c r="BD47" s="136" t="e">
        <f t="shared" ref="BD47:BE47" si="29">IF(BD13="NO","=",BD13/BD$5)</f>
        <v>#DIV/0!</v>
      </c>
      <c r="BE47" s="136" t="e">
        <f t="shared" si="29"/>
        <v>#DIV/0!</v>
      </c>
      <c r="BI47" s="48"/>
    </row>
    <row r="48" spans="2:63">
      <c r="W48" s="1"/>
      <c r="X48" s="314"/>
      <c r="Y48" s="350" t="str">
        <f>'リンク切公表時非表示（グラフの添え物）'!$W$77</f>
        <v>消火剤</v>
      </c>
      <c r="Z48" s="58"/>
      <c r="AA48" s="136" t="str">
        <f t="shared" ref="AA48:BC48" si="30">IF(AA$14="NO","-",AA14/AA$5)</f>
        <v>-</v>
      </c>
      <c r="AB48" s="136" t="str">
        <f t="shared" si="30"/>
        <v>-</v>
      </c>
      <c r="AC48" s="136" t="str">
        <f t="shared" si="30"/>
        <v>-</v>
      </c>
      <c r="AD48" s="136" t="str">
        <f t="shared" si="30"/>
        <v>-</v>
      </c>
      <c r="AE48" s="136" t="str">
        <f t="shared" si="30"/>
        <v>-</v>
      </c>
      <c r="AF48" s="136" t="str">
        <f t="shared" si="30"/>
        <v>-</v>
      </c>
      <c r="AG48" s="137">
        <f t="shared" si="30"/>
        <v>9.9697959536585629E-6</v>
      </c>
      <c r="AH48" s="137">
        <f t="shared" si="30"/>
        <v>2.7279615092133905E-5</v>
      </c>
      <c r="AI48" s="137">
        <f t="shared" si="30"/>
        <v>7.6323405472798316E-5</v>
      </c>
      <c r="AJ48" s="136">
        <f t="shared" si="30"/>
        <v>1.5465789201377119E-4</v>
      </c>
      <c r="AK48" s="136">
        <f t="shared" si="30"/>
        <v>2.0254837107604919E-4</v>
      </c>
      <c r="AL48" s="136">
        <f t="shared" si="30"/>
        <v>2.7517814929548055E-4</v>
      </c>
      <c r="AM48" s="136">
        <f t="shared" si="30"/>
        <v>3.6864341177240761E-4</v>
      </c>
      <c r="AN48" s="136">
        <f t="shared" si="30"/>
        <v>4.0303397712189724E-4</v>
      </c>
      <c r="AO48" s="136">
        <f t="shared" si="30"/>
        <v>5.6355108580545131E-4</v>
      </c>
      <c r="AP48" s="136">
        <f t="shared" si="30"/>
        <v>5.7407155884646509E-4</v>
      </c>
      <c r="AQ48" s="136">
        <f t="shared" si="30"/>
        <v>5.0996270928380528E-4</v>
      </c>
      <c r="AR48" s="136">
        <f t="shared" si="30"/>
        <v>4.6169432804039239E-4</v>
      </c>
      <c r="AS48" s="136">
        <f t="shared" si="30"/>
        <v>4.0671894477336813E-4</v>
      </c>
      <c r="AT48" s="136">
        <f t="shared" si="30"/>
        <v>3.8613576236401102E-4</v>
      </c>
      <c r="AU48" s="136">
        <f t="shared" si="30"/>
        <v>3.55702566871869E-4</v>
      </c>
      <c r="AV48" s="136">
        <f t="shared" si="30"/>
        <v>3.2236970993846124E-4</v>
      </c>
      <c r="AW48" s="136">
        <f t="shared" si="30"/>
        <v>2.9382616558382022E-4</v>
      </c>
      <c r="AX48" s="136">
        <f t="shared" si="30"/>
        <v>2.7419735269400324E-4</v>
      </c>
      <c r="AY48" s="136">
        <f t="shared" si="30"/>
        <v>2.5311413719490689E-4</v>
      </c>
      <c r="AZ48" s="136">
        <f t="shared" si="30"/>
        <v>2.3885035289378424E-4</v>
      </c>
      <c r="BA48" s="136">
        <f t="shared" si="30"/>
        <v>2.2346615368401814E-4</v>
      </c>
      <c r="BB48" s="136">
        <f t="shared" si="30"/>
        <v>2.1662910013124165E-4</v>
      </c>
      <c r="BC48" s="136">
        <f t="shared" si="30"/>
        <v>2.0037615714745216E-4</v>
      </c>
      <c r="BD48" s="136" t="e">
        <f t="shared" ref="BD48:BE48" si="31">IF(BD$14="NO","-",BD14/BD$5)</f>
        <v>#DIV/0!</v>
      </c>
      <c r="BE48" s="136" t="e">
        <f t="shared" si="31"/>
        <v>#DIV/0!</v>
      </c>
      <c r="BG48" s="48"/>
      <c r="BH48" s="48"/>
    </row>
    <row r="49" spans="23:60">
      <c r="W49" s="1"/>
      <c r="X49" s="315"/>
      <c r="Y49" s="289" t="str">
        <f>'リンク切公表時非表示（グラフの添え物）'!$W$78</f>
        <v>マグネシウム鋳造</v>
      </c>
      <c r="Z49" s="58"/>
      <c r="AA49" s="133" t="str">
        <f t="shared" ref="AA49:BC49" si="32">IF(AA$15="NO","-",AA15/AA$5)</f>
        <v>-</v>
      </c>
      <c r="AB49" s="133" t="str">
        <f t="shared" si="32"/>
        <v>-</v>
      </c>
      <c r="AC49" s="133" t="str">
        <f t="shared" si="32"/>
        <v>-</v>
      </c>
      <c r="AD49" s="133" t="str">
        <f t="shared" si="32"/>
        <v>-</v>
      </c>
      <c r="AE49" s="133" t="str">
        <f t="shared" si="32"/>
        <v>-</v>
      </c>
      <c r="AF49" s="133" t="str">
        <f t="shared" si="32"/>
        <v>-</v>
      </c>
      <c r="AG49" s="133" t="str">
        <f t="shared" si="32"/>
        <v>-</v>
      </c>
      <c r="AH49" s="133" t="str">
        <f t="shared" si="32"/>
        <v>-</v>
      </c>
      <c r="AI49" s="133" t="str">
        <f t="shared" si="32"/>
        <v>-</v>
      </c>
      <c r="AJ49" s="133" t="str">
        <f t="shared" si="32"/>
        <v>-</v>
      </c>
      <c r="AK49" s="133" t="str">
        <f t="shared" si="32"/>
        <v>-</v>
      </c>
      <c r="AL49" s="133" t="str">
        <f t="shared" si="32"/>
        <v>-</v>
      </c>
      <c r="AM49" s="133" t="str">
        <f t="shared" si="32"/>
        <v>-</v>
      </c>
      <c r="AN49" s="133" t="str">
        <f t="shared" si="32"/>
        <v>-</v>
      </c>
      <c r="AO49" s="133" t="str">
        <f t="shared" si="32"/>
        <v>-</v>
      </c>
      <c r="AP49" s="133" t="str">
        <f t="shared" si="32"/>
        <v>-</v>
      </c>
      <c r="AQ49" s="133" t="str">
        <f t="shared" si="32"/>
        <v>-</v>
      </c>
      <c r="AR49" s="133" t="str">
        <f t="shared" si="32"/>
        <v>-</v>
      </c>
      <c r="AS49" s="133" t="str">
        <f t="shared" si="32"/>
        <v>-</v>
      </c>
      <c r="AT49" s="133" t="str">
        <f t="shared" si="32"/>
        <v>-</v>
      </c>
      <c r="AU49" s="133" t="str">
        <f t="shared" si="32"/>
        <v>-</v>
      </c>
      <c r="AV49" s="137">
        <f t="shared" si="32"/>
        <v>3.8344233456846585E-5</v>
      </c>
      <c r="AW49" s="137">
        <f t="shared" si="32"/>
        <v>4.3832902229268052E-5</v>
      </c>
      <c r="AX49" s="137">
        <f t="shared" si="32"/>
        <v>4.0087642354850312E-5</v>
      </c>
      <c r="AY49" s="137">
        <f t="shared" si="32"/>
        <v>3.596552575206188E-5</v>
      </c>
      <c r="AZ49" s="137">
        <f t="shared" si="32"/>
        <v>2.1852305543037306E-5</v>
      </c>
      <c r="BA49" s="137">
        <f t="shared" si="32"/>
        <v>2.6869892143781844E-5</v>
      </c>
      <c r="BB49" s="137">
        <f t="shared" si="32"/>
        <v>3.185430494408698E-5</v>
      </c>
      <c r="BC49" s="137">
        <f t="shared" si="32"/>
        <v>3.4951456146598701E-5</v>
      </c>
      <c r="BD49" s="137" t="e">
        <f t="shared" ref="BD49:BE49" si="33">IF(BD$15="NO","-",BD15/BD$5)</f>
        <v>#DIV/0!</v>
      </c>
      <c r="BE49" s="137" t="e">
        <f t="shared" si="33"/>
        <v>#DIV/0!</v>
      </c>
      <c r="BG49" s="48"/>
    </row>
    <row r="50" spans="23:60">
      <c r="W50" s="1"/>
      <c r="X50" s="370" t="s">
        <v>14</v>
      </c>
      <c r="Y50" s="379"/>
      <c r="Z50" s="71"/>
      <c r="AA50" s="824">
        <f t="shared" ref="AA50:BC50" si="34">SUM(AA51:AA56)</f>
        <v>1</v>
      </c>
      <c r="AB50" s="824">
        <f t="shared" si="34"/>
        <v>1</v>
      </c>
      <c r="AC50" s="824">
        <f t="shared" si="34"/>
        <v>1</v>
      </c>
      <c r="AD50" s="824">
        <f t="shared" si="34"/>
        <v>1</v>
      </c>
      <c r="AE50" s="824">
        <f t="shared" si="34"/>
        <v>1</v>
      </c>
      <c r="AF50" s="824">
        <f t="shared" si="34"/>
        <v>1</v>
      </c>
      <c r="AG50" s="824">
        <f t="shared" si="34"/>
        <v>1.0000000000000002</v>
      </c>
      <c r="AH50" s="824">
        <f t="shared" si="34"/>
        <v>1</v>
      </c>
      <c r="AI50" s="824">
        <f t="shared" si="34"/>
        <v>1</v>
      </c>
      <c r="AJ50" s="824">
        <f t="shared" si="34"/>
        <v>1.0000000000000002</v>
      </c>
      <c r="AK50" s="824">
        <f t="shared" si="34"/>
        <v>1</v>
      </c>
      <c r="AL50" s="824">
        <f t="shared" si="34"/>
        <v>1</v>
      </c>
      <c r="AM50" s="824">
        <f t="shared" si="34"/>
        <v>0.99999999999999989</v>
      </c>
      <c r="AN50" s="824">
        <f t="shared" si="34"/>
        <v>0.99999999999999989</v>
      </c>
      <c r="AO50" s="824">
        <f t="shared" si="34"/>
        <v>1.0000000000000002</v>
      </c>
      <c r="AP50" s="824">
        <f t="shared" si="34"/>
        <v>1</v>
      </c>
      <c r="AQ50" s="824">
        <f t="shared" si="34"/>
        <v>1</v>
      </c>
      <c r="AR50" s="824">
        <f t="shared" si="34"/>
        <v>1</v>
      </c>
      <c r="AS50" s="824">
        <f t="shared" si="34"/>
        <v>1.0000000000000002</v>
      </c>
      <c r="AT50" s="824">
        <f t="shared" si="34"/>
        <v>1</v>
      </c>
      <c r="AU50" s="824">
        <f t="shared" si="34"/>
        <v>0.99999999999999989</v>
      </c>
      <c r="AV50" s="824">
        <f t="shared" si="34"/>
        <v>1</v>
      </c>
      <c r="AW50" s="824">
        <f t="shared" si="34"/>
        <v>1</v>
      </c>
      <c r="AX50" s="824">
        <f t="shared" si="34"/>
        <v>1.0000000000000002</v>
      </c>
      <c r="AY50" s="824">
        <f t="shared" si="34"/>
        <v>1</v>
      </c>
      <c r="AZ50" s="824">
        <f t="shared" si="34"/>
        <v>0.99999999999999989</v>
      </c>
      <c r="BA50" s="824">
        <f t="shared" si="34"/>
        <v>0.99999999999999978</v>
      </c>
      <c r="BB50" s="824">
        <f t="shared" si="34"/>
        <v>1</v>
      </c>
      <c r="BC50" s="824">
        <f t="shared" si="34"/>
        <v>0.99999999999999989</v>
      </c>
      <c r="BD50" s="824" t="e">
        <f t="shared" ref="BD50:BE50" si="35">SUM(BD51:BD56)</f>
        <v>#DIV/0!</v>
      </c>
      <c r="BE50" s="824" t="e">
        <f t="shared" si="35"/>
        <v>#DIV/0!</v>
      </c>
      <c r="BG50" s="48"/>
      <c r="BH50" s="48"/>
    </row>
    <row r="51" spans="23:60">
      <c r="W51" s="1"/>
      <c r="X51" s="370"/>
      <c r="Y51" s="289" t="str">
        <f>'リンク切公表時非表示（グラフの添え物）'!$W$81</f>
        <v>半導体製造</v>
      </c>
      <c r="Z51" s="59"/>
      <c r="AA51" s="825">
        <f t="shared" ref="AA51:BC51" si="36">IF(AA17="NO","-",AA17/AA$16)</f>
        <v>0.21767336937425263</v>
      </c>
      <c r="AB51" s="825">
        <f t="shared" si="36"/>
        <v>0.2195551803218036</v>
      </c>
      <c r="AC51" s="825">
        <f t="shared" si="36"/>
        <v>0.22129151757992757</v>
      </c>
      <c r="AD51" s="825">
        <f t="shared" si="36"/>
        <v>0.22250405676443746</v>
      </c>
      <c r="AE51" s="825">
        <f t="shared" si="36"/>
        <v>0.22291114821196845</v>
      </c>
      <c r="AF51" s="825">
        <f t="shared" si="36"/>
        <v>0.22334944168198601</v>
      </c>
      <c r="AG51" s="825">
        <f t="shared" si="36"/>
        <v>0.25307507558155212</v>
      </c>
      <c r="AH51" s="825">
        <f t="shared" si="36"/>
        <v>0.29042425604605904</v>
      </c>
      <c r="AI51" s="825">
        <f t="shared" si="36"/>
        <v>0.35535163194898295</v>
      </c>
      <c r="AJ51" s="825">
        <f t="shared" si="36"/>
        <v>0.47891062486432484</v>
      </c>
      <c r="AK51" s="825">
        <f t="shared" si="36"/>
        <v>0.57031999439948466</v>
      </c>
      <c r="AL51" s="825">
        <f t="shared" si="36"/>
        <v>0.52683023613404423</v>
      </c>
      <c r="AM51" s="825">
        <f t="shared" si="36"/>
        <v>0.56379545217012761</v>
      </c>
      <c r="AN51" s="825">
        <f t="shared" si="36"/>
        <v>0.58032970043633514</v>
      </c>
      <c r="AO51" s="825">
        <f t="shared" si="36"/>
        <v>0.5895039105909502</v>
      </c>
      <c r="AP51" s="825">
        <f t="shared" si="36"/>
        <v>0.53275267881879163</v>
      </c>
      <c r="AQ51" s="825">
        <f t="shared" si="36"/>
        <v>0.548384104741516</v>
      </c>
      <c r="AR51" s="825">
        <f t="shared" si="36"/>
        <v>0.55993025329038315</v>
      </c>
      <c r="AS51" s="825">
        <f t="shared" si="36"/>
        <v>0.58134419188444042</v>
      </c>
      <c r="AT51" s="825">
        <f t="shared" si="36"/>
        <v>0.52116271418027826</v>
      </c>
      <c r="AU51" s="825">
        <f t="shared" si="36"/>
        <v>0.52107551783808459</v>
      </c>
      <c r="AV51" s="825">
        <f t="shared" si="36"/>
        <v>0.49616661890753683</v>
      </c>
      <c r="AW51" s="825">
        <f t="shared" si="36"/>
        <v>0.47264754954690397</v>
      </c>
      <c r="AX51" s="825">
        <f t="shared" si="36"/>
        <v>0.4743000673428639</v>
      </c>
      <c r="AY51" s="825">
        <f t="shared" si="36"/>
        <v>0.4810036494541256</v>
      </c>
      <c r="AZ51" s="825">
        <f t="shared" si="36"/>
        <v>0.47828666102948075</v>
      </c>
      <c r="BA51" s="825">
        <f t="shared" si="36"/>
        <v>0.50995632820771319</v>
      </c>
      <c r="BB51" s="825">
        <f t="shared" si="36"/>
        <v>0.52587510643276192</v>
      </c>
      <c r="BC51" s="825">
        <f t="shared" si="36"/>
        <v>0.50944423589280408</v>
      </c>
      <c r="BD51" s="825" t="e">
        <f t="shared" ref="BD51:BE51" si="37">IF(BD17="NO","-",BD17/BD$16)</f>
        <v>#DIV/0!</v>
      </c>
      <c r="BE51" s="825" t="e">
        <f t="shared" si="37"/>
        <v>#DIV/0!</v>
      </c>
    </row>
    <row r="52" spans="23:60">
      <c r="W52" s="1"/>
      <c r="X52" s="370"/>
      <c r="Y52" s="289" t="str">
        <f>'リンク切公表時非表示（グラフの添え物）'!$W$82</f>
        <v>液晶製造</v>
      </c>
      <c r="Z52" s="59"/>
      <c r="AA52" s="826">
        <f t="shared" ref="AA52:BC52" si="38">IF(AA18="NO","-",AA18/AA$16)</f>
        <v>4.7940230627845654E-3</v>
      </c>
      <c r="AB52" s="826">
        <f t="shared" si="38"/>
        <v>4.8354679354775084E-3</v>
      </c>
      <c r="AC52" s="826">
        <f t="shared" si="38"/>
        <v>4.8737089058090996E-3</v>
      </c>
      <c r="AD52" s="826">
        <f t="shared" si="38"/>
        <v>4.9004137840024256E-3</v>
      </c>
      <c r="AE52" s="826">
        <f t="shared" si="38"/>
        <v>4.9093795375704267E-3</v>
      </c>
      <c r="AF52" s="826">
        <f t="shared" si="38"/>
        <v>4.9190324822993674E-3</v>
      </c>
      <c r="AG52" s="826">
        <f t="shared" si="38"/>
        <v>4.5768256509103825E-3</v>
      </c>
      <c r="AH52" s="826">
        <f t="shared" si="38"/>
        <v>7.7797153923143889E-3</v>
      </c>
      <c r="AI52" s="825">
        <f t="shared" si="38"/>
        <v>1.0304844195159023E-2</v>
      </c>
      <c r="AJ52" s="825">
        <f t="shared" si="38"/>
        <v>1.6257286066614075E-2</v>
      </c>
      <c r="AK52" s="825">
        <f t="shared" si="38"/>
        <v>1.8032280795797221E-2</v>
      </c>
      <c r="AL52" s="825">
        <f t="shared" si="38"/>
        <v>1.4547821552635769E-2</v>
      </c>
      <c r="AM52" s="825">
        <f t="shared" si="38"/>
        <v>1.9743730093056001E-2</v>
      </c>
      <c r="AN52" s="825">
        <f t="shared" si="38"/>
        <v>1.8980621827555479E-2</v>
      </c>
      <c r="AO52" s="825">
        <f t="shared" si="38"/>
        <v>1.9443197089784217E-2</v>
      </c>
      <c r="AP52" s="825">
        <f t="shared" si="38"/>
        <v>1.7629480452024365E-2</v>
      </c>
      <c r="AQ52" s="825">
        <f t="shared" si="38"/>
        <v>1.7513351735042846E-2</v>
      </c>
      <c r="AR52" s="825">
        <f t="shared" si="38"/>
        <v>1.3508499188601147E-2</v>
      </c>
      <c r="AS52" s="825">
        <f t="shared" si="38"/>
        <v>1.453809903673739E-2</v>
      </c>
      <c r="AT52" s="825">
        <f t="shared" si="38"/>
        <v>9.7165286501197864E-3</v>
      </c>
      <c r="AU52" s="825">
        <f t="shared" si="38"/>
        <v>1.09423283243103E-2</v>
      </c>
      <c r="AV52" s="825">
        <f t="shared" si="38"/>
        <v>1.5743690264875574E-2</v>
      </c>
      <c r="AW52" s="825">
        <f t="shared" si="38"/>
        <v>1.9851193453911318E-2</v>
      </c>
      <c r="AX52" s="825">
        <f t="shared" si="38"/>
        <v>2.3057312535299739E-2</v>
      </c>
      <c r="AY52" s="825">
        <f t="shared" si="38"/>
        <v>2.6695830985778598E-2</v>
      </c>
      <c r="AZ52" s="825">
        <f t="shared" si="38"/>
        <v>2.6135088884543252E-2</v>
      </c>
      <c r="BA52" s="825">
        <f t="shared" si="38"/>
        <v>2.1097597788520168E-2</v>
      </c>
      <c r="BB52" s="825">
        <f t="shared" si="38"/>
        <v>2.3961552773370375E-2</v>
      </c>
      <c r="BC52" s="825">
        <f t="shared" si="38"/>
        <v>2.2571531427930478E-2</v>
      </c>
      <c r="BD52" s="825" t="e">
        <f t="shared" ref="BD52:BE52" si="39">IF(BD18="NO","-",BD18/BD$16)</f>
        <v>#DIV/0!</v>
      </c>
      <c r="BE52" s="825" t="e">
        <f t="shared" si="39"/>
        <v>#DIV/0!</v>
      </c>
    </row>
    <row r="53" spans="23:60">
      <c r="W53" s="1"/>
      <c r="X53" s="369"/>
      <c r="Y53" s="289" t="str">
        <f>'リンク切公表時非表示（グラフの添え物）'!$W$83</f>
        <v>洗浄剤・溶剤</v>
      </c>
      <c r="Z53" s="59"/>
      <c r="AA53" s="825">
        <f t="shared" ref="AA53:BC53" si="40">IF(AA19="NO","-",AA19/AA$16)</f>
        <v>0.69578379718268168</v>
      </c>
      <c r="AB53" s="825">
        <f t="shared" si="40"/>
        <v>0.70179892696374258</v>
      </c>
      <c r="AC53" s="825">
        <f t="shared" si="40"/>
        <v>0.70734905619691546</v>
      </c>
      <c r="AD53" s="825">
        <f t="shared" si="40"/>
        <v>0.71122488685298679</v>
      </c>
      <c r="AE53" s="825">
        <f t="shared" si="40"/>
        <v>0.71252613759384675</v>
      </c>
      <c r="AF53" s="825">
        <f t="shared" si="40"/>
        <v>0.71392712429114391</v>
      </c>
      <c r="AG53" s="825">
        <f t="shared" si="40"/>
        <v>0.67089608678571333</v>
      </c>
      <c r="AH53" s="825">
        <f t="shared" si="40"/>
        <v>0.6130506223902914</v>
      </c>
      <c r="AI53" s="825">
        <f t="shared" si="40"/>
        <v>0.53058553459273183</v>
      </c>
      <c r="AJ53" s="825">
        <f t="shared" si="40"/>
        <v>0.38185930157093934</v>
      </c>
      <c r="AK53" s="825">
        <f t="shared" si="40"/>
        <v>0.26950392855594751</v>
      </c>
      <c r="AL53" s="825">
        <f t="shared" si="40"/>
        <v>0.3216726332636422</v>
      </c>
      <c r="AM53" s="825">
        <f t="shared" si="40"/>
        <v>0.27741156861339417</v>
      </c>
      <c r="AN53" s="825">
        <f t="shared" si="40"/>
        <v>0.26133989311032008</v>
      </c>
      <c r="AO53" s="825">
        <f t="shared" si="40"/>
        <v>0.27084187152663824</v>
      </c>
      <c r="AP53" s="825">
        <f t="shared" si="40"/>
        <v>0.32638921700953483</v>
      </c>
      <c r="AQ53" s="825">
        <f t="shared" si="40"/>
        <v>0.31033741140225157</v>
      </c>
      <c r="AR53" s="825">
        <f t="shared" si="40"/>
        <v>0.30026689164375353</v>
      </c>
      <c r="AS53" s="825">
        <f t="shared" si="40"/>
        <v>0.28696308859983077</v>
      </c>
      <c r="AT53" s="825">
        <f t="shared" si="40"/>
        <v>0.35099324748211136</v>
      </c>
      <c r="AU53" s="825">
        <f t="shared" si="40"/>
        <v>0.404910572614255</v>
      </c>
      <c r="AV53" s="825">
        <f t="shared" si="40"/>
        <v>0.42747651382172525</v>
      </c>
      <c r="AW53" s="825">
        <f t="shared" si="40"/>
        <v>0.46067925793873804</v>
      </c>
      <c r="AX53" s="825">
        <f t="shared" si="40"/>
        <v>0.46277979518128126</v>
      </c>
      <c r="AY53" s="825">
        <f t="shared" si="40"/>
        <v>0.45711120547372552</v>
      </c>
      <c r="AZ53" s="825">
        <f t="shared" si="40"/>
        <v>0.45857532408036283</v>
      </c>
      <c r="BA53" s="825">
        <f t="shared" si="40"/>
        <v>0.43401251672669611</v>
      </c>
      <c r="BB53" s="825">
        <f t="shared" si="40"/>
        <v>0.42249130374395827</v>
      </c>
      <c r="BC53" s="825">
        <f t="shared" si="40"/>
        <v>0.43166128117061769</v>
      </c>
      <c r="BD53" s="825" t="e">
        <f t="shared" ref="BD53:BE53" si="41">IF(BD19="NO","-",BD19/BD$16)</f>
        <v>#DIV/0!</v>
      </c>
      <c r="BE53" s="825" t="e">
        <f t="shared" si="41"/>
        <v>#DIV/0!</v>
      </c>
    </row>
    <row r="54" spans="23:60">
      <c r="W54" s="1"/>
      <c r="X54" s="370"/>
      <c r="Y54" s="289" t="str">
        <f>'リンク切公表時非表示（グラフの添え物）'!$W$84</f>
        <v>PFCsの製造時の漏出</v>
      </c>
      <c r="Z54" s="73"/>
      <c r="AA54" s="825">
        <f t="shared" ref="AA54:BC54" si="42">IF(AA20="NO","-",AA20/AA$16)</f>
        <v>5.0604576933414427E-2</v>
      </c>
      <c r="AB54" s="825">
        <f t="shared" si="42"/>
        <v>5.1042059236110604E-2</v>
      </c>
      <c r="AC54" s="825">
        <f t="shared" si="42"/>
        <v>5.1445721901018489E-2</v>
      </c>
      <c r="AD54" s="825">
        <f t="shared" si="42"/>
        <v>5.1727612297733989E-2</v>
      </c>
      <c r="AE54" s="825">
        <f t="shared" si="42"/>
        <v>5.1822252678110976E-2</v>
      </c>
      <c r="AF54" s="825">
        <f t="shared" si="42"/>
        <v>5.1924146886330728E-2</v>
      </c>
      <c r="AG54" s="825">
        <f t="shared" si="42"/>
        <v>6.6094221627238076E-2</v>
      </c>
      <c r="AH54" s="825">
        <f t="shared" si="42"/>
        <v>8.4329270650254876E-2</v>
      </c>
      <c r="AI54" s="825">
        <f t="shared" si="42"/>
        <v>9.9330800683882545E-2</v>
      </c>
      <c r="AJ54" s="825">
        <f t="shared" si="42"/>
        <v>0.11967626589795403</v>
      </c>
      <c r="AK54" s="825">
        <f t="shared" si="42"/>
        <v>0.1399195338542597</v>
      </c>
      <c r="AL54" s="825">
        <f t="shared" si="42"/>
        <v>0.13463261120389008</v>
      </c>
      <c r="AM54" s="825">
        <f t="shared" si="42"/>
        <v>0.13667180171762192</v>
      </c>
      <c r="AN54" s="825">
        <f t="shared" si="42"/>
        <v>0.13683700729989681</v>
      </c>
      <c r="AO54" s="825">
        <f t="shared" si="42"/>
        <v>0.11783436729841164</v>
      </c>
      <c r="AP54" s="825">
        <f t="shared" si="42"/>
        <v>0.12067198940367099</v>
      </c>
      <c r="AQ54" s="825">
        <f t="shared" si="42"/>
        <v>0.12127054955157431</v>
      </c>
      <c r="AR54" s="825">
        <f t="shared" si="42"/>
        <v>0.12338804715473875</v>
      </c>
      <c r="AS54" s="825">
        <f t="shared" si="42"/>
        <v>0.11299255842054019</v>
      </c>
      <c r="AT54" s="825">
        <f t="shared" si="42"/>
        <v>0.11334531548359532</v>
      </c>
      <c r="AU54" s="825">
        <f t="shared" si="42"/>
        <v>5.8456158430798356E-2</v>
      </c>
      <c r="AV54" s="825">
        <f t="shared" si="42"/>
        <v>5.4973489948465647E-2</v>
      </c>
      <c r="AW54" s="825">
        <f t="shared" si="42"/>
        <v>4.2960970786419035E-2</v>
      </c>
      <c r="AX54" s="825">
        <f t="shared" si="42"/>
        <v>3.3779572142029785E-2</v>
      </c>
      <c r="AY54" s="825">
        <f t="shared" si="42"/>
        <v>3.1942699949902849E-2</v>
      </c>
      <c r="AZ54" s="825">
        <f t="shared" si="42"/>
        <v>3.4637658473344525E-2</v>
      </c>
      <c r="BA54" s="825">
        <f t="shared" si="42"/>
        <v>2.8769044827293075E-2</v>
      </c>
      <c r="BB54" s="825">
        <f t="shared" si="42"/>
        <v>2.2111975949372979E-2</v>
      </c>
      <c r="BC54" s="825">
        <f t="shared" si="42"/>
        <v>2.5060316341379972E-2</v>
      </c>
      <c r="BD54" s="825" t="e">
        <f t="shared" ref="BD54:BE54" si="43">IF(BD20="NO","-",BD20/BD$16)</f>
        <v>#DIV/0!</v>
      </c>
      <c r="BE54" s="825" t="e">
        <f t="shared" si="43"/>
        <v>#DIV/0!</v>
      </c>
    </row>
    <row r="55" spans="23:60">
      <c r="W55" s="1"/>
      <c r="X55" s="369"/>
      <c r="Y55" s="289" t="str">
        <f>'リンク切公表時非表示（グラフの添え物）'!$W$85</f>
        <v>その他</v>
      </c>
      <c r="Z55" s="82"/>
      <c r="AA55" s="80" t="str">
        <f t="shared" ref="AA55:BC55" si="44">IF(AA$21="NO","-",AA21/AA$16)</f>
        <v>-</v>
      </c>
      <c r="AB55" s="80" t="str">
        <f t="shared" si="44"/>
        <v>-</v>
      </c>
      <c r="AC55" s="80" t="str">
        <f t="shared" si="44"/>
        <v>-</v>
      </c>
      <c r="AD55" s="80" t="str">
        <f t="shared" si="44"/>
        <v>-</v>
      </c>
      <c r="AE55" s="80" t="str">
        <f t="shared" si="44"/>
        <v>-</v>
      </c>
      <c r="AF55" s="80" t="str">
        <f t="shared" si="44"/>
        <v>-</v>
      </c>
      <c r="AG55" s="80" t="str">
        <f t="shared" si="44"/>
        <v>-</v>
      </c>
      <c r="AH55" s="80" t="str">
        <f t="shared" si="44"/>
        <v>-</v>
      </c>
      <c r="AI55" s="80" t="str">
        <f t="shared" si="44"/>
        <v>-</v>
      </c>
      <c r="AJ55" s="80" t="str">
        <f t="shared" si="44"/>
        <v>-</v>
      </c>
      <c r="AK55" s="80" t="str">
        <f t="shared" si="44"/>
        <v>-</v>
      </c>
      <c r="AL55" s="80" t="str">
        <f t="shared" si="44"/>
        <v>-</v>
      </c>
      <c r="AM55" s="271">
        <f t="shared" si="44"/>
        <v>4.2550410342470349E-6</v>
      </c>
      <c r="AN55" s="270">
        <f t="shared" si="44"/>
        <v>1.0960342384765611E-5</v>
      </c>
      <c r="AO55" s="270">
        <f t="shared" si="44"/>
        <v>1.8343261124110907E-5</v>
      </c>
      <c r="AP55" s="270">
        <f t="shared" si="44"/>
        <v>3.3497729586869497E-5</v>
      </c>
      <c r="AQ55" s="270">
        <f t="shared" si="44"/>
        <v>7.0422783089547821E-5</v>
      </c>
      <c r="AR55" s="263">
        <f t="shared" si="44"/>
        <v>1.7524430616534686E-4</v>
      </c>
      <c r="AS55" s="263">
        <f t="shared" si="44"/>
        <v>4.0319134518142577E-4</v>
      </c>
      <c r="AT55" s="263">
        <f t="shared" si="44"/>
        <v>7.737805726198728E-4</v>
      </c>
      <c r="AU55" s="263">
        <f t="shared" si="44"/>
        <v>1.0207657760921982E-3</v>
      </c>
      <c r="AV55" s="263">
        <f t="shared" si="44"/>
        <v>1.580403734903915E-3</v>
      </c>
      <c r="AW55" s="80" t="str">
        <f t="shared" si="44"/>
        <v>-</v>
      </c>
      <c r="AX55" s="263">
        <f t="shared" si="44"/>
        <v>3.1587921977964668E-3</v>
      </c>
      <c r="AY55" s="263">
        <f t="shared" si="44"/>
        <v>2.6778144926667218E-3</v>
      </c>
      <c r="AZ55" s="263">
        <f t="shared" si="44"/>
        <v>2.3652675322685195E-3</v>
      </c>
      <c r="BA55" s="263">
        <f t="shared" si="44"/>
        <v>6.1645124497773677E-3</v>
      </c>
      <c r="BB55" s="263">
        <f t="shared" si="44"/>
        <v>5.5600611005365069E-3</v>
      </c>
      <c r="BC55" s="80">
        <f t="shared" si="44"/>
        <v>1.1262635167267783E-2</v>
      </c>
      <c r="BD55" s="80" t="e">
        <f t="shared" ref="BD55:BE55" si="45">IF(BD$21="NO","-",BD21/BD$16)</f>
        <v>#DIV/0!</v>
      </c>
      <c r="BE55" s="80" t="e">
        <f t="shared" si="45"/>
        <v>#DIV/0!</v>
      </c>
    </row>
    <row r="56" spans="23:60">
      <c r="W56" s="1"/>
      <c r="X56" s="371"/>
      <c r="Y56" s="289" t="str">
        <f>'リンク切公表時非表示（グラフの添え物）'!$W$86</f>
        <v>アルミニウム精錬</v>
      </c>
      <c r="Z56" s="58"/>
      <c r="AA56" s="134">
        <f t="shared" ref="AA56:BC56" si="46">IF(AA22="NO","-",AA22/AA$16)</f>
        <v>3.1144233446866693E-2</v>
      </c>
      <c r="AB56" s="134">
        <f t="shared" si="46"/>
        <v>2.2768365542865796E-2</v>
      </c>
      <c r="AC56" s="134">
        <f t="shared" si="46"/>
        <v>1.5039995416329359E-2</v>
      </c>
      <c r="AD56" s="136">
        <f t="shared" si="46"/>
        <v>9.6430303008393156E-3</v>
      </c>
      <c r="AE56" s="136">
        <f t="shared" si="46"/>
        <v>7.8310819785033601E-3</v>
      </c>
      <c r="AF56" s="136">
        <f t="shared" si="46"/>
        <v>5.8802546582400091E-3</v>
      </c>
      <c r="AG56" s="136">
        <f t="shared" si="46"/>
        <v>5.3577903545861741E-3</v>
      </c>
      <c r="AH56" s="136">
        <f t="shared" si="46"/>
        <v>4.4161355210804156E-3</v>
      </c>
      <c r="AI56" s="136">
        <f t="shared" si="46"/>
        <v>4.4271885792436065E-3</v>
      </c>
      <c r="AJ56" s="136">
        <f t="shared" si="46"/>
        <v>3.2965216001678136E-3</v>
      </c>
      <c r="AK56" s="136">
        <f t="shared" si="46"/>
        <v>2.2242623945108904E-3</v>
      </c>
      <c r="AL56" s="136">
        <f t="shared" si="46"/>
        <v>2.3166978457878681E-3</v>
      </c>
      <c r="AM56" s="136">
        <f t="shared" si="46"/>
        <v>2.3731923647659372E-3</v>
      </c>
      <c r="AN56" s="136">
        <f t="shared" si="46"/>
        <v>2.5018169835077466E-3</v>
      </c>
      <c r="AO56" s="136">
        <f t="shared" si="46"/>
        <v>2.35831023309161E-3</v>
      </c>
      <c r="AP56" s="136">
        <f t="shared" si="46"/>
        <v>2.5231365863913903E-3</v>
      </c>
      <c r="AQ56" s="136">
        <f t="shared" si="46"/>
        <v>2.4241597865256848E-3</v>
      </c>
      <c r="AR56" s="136">
        <f t="shared" si="46"/>
        <v>2.7310644163581217E-3</v>
      </c>
      <c r="AS56" s="136">
        <f t="shared" si="46"/>
        <v>3.7588707132698695E-3</v>
      </c>
      <c r="AT56" s="136">
        <f t="shared" si="46"/>
        <v>4.0084136312754223E-3</v>
      </c>
      <c r="AU56" s="136">
        <f t="shared" si="46"/>
        <v>3.594657016459489E-3</v>
      </c>
      <c r="AV56" s="136">
        <f t="shared" si="46"/>
        <v>4.0592833224928453E-3</v>
      </c>
      <c r="AW56" s="136">
        <f t="shared" si="46"/>
        <v>3.8610282740276286E-3</v>
      </c>
      <c r="AX56" s="136">
        <f t="shared" si="46"/>
        <v>2.9244606007289699E-3</v>
      </c>
      <c r="AY56" s="136">
        <f t="shared" si="46"/>
        <v>5.6879964380074117E-4</v>
      </c>
      <c r="AZ56" s="133" t="str">
        <f t="shared" si="46"/>
        <v>-</v>
      </c>
      <c r="BA56" s="133" t="str">
        <f t="shared" si="46"/>
        <v>-</v>
      </c>
      <c r="BB56" s="136" t="str">
        <f t="shared" si="46"/>
        <v>-</v>
      </c>
      <c r="BC56" s="133" t="str">
        <f t="shared" si="46"/>
        <v>-</v>
      </c>
      <c r="BD56" s="133" t="e">
        <f t="shared" ref="BD56:BE56" si="47">IF(BD22="NO","-",BD22/BD$16)</f>
        <v>#DIV/0!</v>
      </c>
      <c r="BE56" s="133" t="e">
        <f t="shared" si="47"/>
        <v>#DIV/0!</v>
      </c>
    </row>
    <row r="57" spans="23:60" ht="13.5" customHeight="1">
      <c r="W57" s="1"/>
      <c r="X57" s="372" t="s">
        <v>131</v>
      </c>
      <c r="Y57" s="373"/>
      <c r="Z57" s="72"/>
      <c r="AA57" s="827">
        <f>SUM(AA58:AA63)</f>
        <v>1</v>
      </c>
      <c r="AB57" s="827">
        <f t="shared" ref="AB57:BA57" si="48">SUM(AB58:AB63)</f>
        <v>0.99999999999999989</v>
      </c>
      <c r="AC57" s="827">
        <f t="shared" si="48"/>
        <v>1</v>
      </c>
      <c r="AD57" s="827">
        <f t="shared" si="48"/>
        <v>1</v>
      </c>
      <c r="AE57" s="827">
        <f t="shared" si="48"/>
        <v>1</v>
      </c>
      <c r="AF57" s="827">
        <f t="shared" si="48"/>
        <v>1.0000000000000002</v>
      </c>
      <c r="AG57" s="827">
        <f t="shared" si="48"/>
        <v>1</v>
      </c>
      <c r="AH57" s="827">
        <f t="shared" si="48"/>
        <v>1</v>
      </c>
      <c r="AI57" s="827">
        <f t="shared" si="48"/>
        <v>1</v>
      </c>
      <c r="AJ57" s="827">
        <f t="shared" si="48"/>
        <v>1</v>
      </c>
      <c r="AK57" s="827">
        <f t="shared" si="48"/>
        <v>1</v>
      </c>
      <c r="AL57" s="827">
        <f t="shared" si="48"/>
        <v>1</v>
      </c>
      <c r="AM57" s="827">
        <f t="shared" si="48"/>
        <v>0.99999999999999989</v>
      </c>
      <c r="AN57" s="827">
        <f t="shared" si="48"/>
        <v>1</v>
      </c>
      <c r="AO57" s="827">
        <f t="shared" si="48"/>
        <v>0.99999999999999978</v>
      </c>
      <c r="AP57" s="827">
        <f t="shared" si="48"/>
        <v>1</v>
      </c>
      <c r="AQ57" s="827">
        <f t="shared" si="48"/>
        <v>0.99999999999999978</v>
      </c>
      <c r="AR57" s="827">
        <f t="shared" si="48"/>
        <v>0.99999999999999989</v>
      </c>
      <c r="AS57" s="827">
        <f t="shared" si="48"/>
        <v>0.99999999999999978</v>
      </c>
      <c r="AT57" s="827">
        <f t="shared" si="48"/>
        <v>1</v>
      </c>
      <c r="AU57" s="827">
        <f t="shared" si="48"/>
        <v>1</v>
      </c>
      <c r="AV57" s="827">
        <f t="shared" si="48"/>
        <v>0.99999999999999989</v>
      </c>
      <c r="AW57" s="827">
        <f t="shared" si="48"/>
        <v>0.99999999999999989</v>
      </c>
      <c r="AX57" s="827">
        <f t="shared" si="48"/>
        <v>1</v>
      </c>
      <c r="AY57" s="827">
        <f t="shared" si="48"/>
        <v>0.99999999999999978</v>
      </c>
      <c r="AZ57" s="827">
        <f t="shared" si="48"/>
        <v>1</v>
      </c>
      <c r="BA57" s="827">
        <f t="shared" si="48"/>
        <v>1</v>
      </c>
      <c r="BB57" s="827">
        <f t="shared" ref="BB57:BC57" si="49">SUM(BB58:BB63)</f>
        <v>1</v>
      </c>
      <c r="BC57" s="827">
        <f t="shared" si="49"/>
        <v>1</v>
      </c>
      <c r="BD57" s="827" t="e">
        <f t="shared" ref="BD57:BE57" si="50">SUM(BD58:BD63)</f>
        <v>#DIV/0!</v>
      </c>
      <c r="BE57" s="827" t="e">
        <f t="shared" si="50"/>
        <v>#DIV/0!</v>
      </c>
    </row>
    <row r="58" spans="23:60">
      <c r="W58" s="1"/>
      <c r="X58" s="374"/>
      <c r="Y58" s="289" t="str">
        <f>'リンク切公表時非表示（グラフの添え物）'!$W$90</f>
        <v>粒子加速器等</v>
      </c>
      <c r="Z58" s="58"/>
      <c r="AA58" s="134">
        <f t="shared" ref="AA58:BC58" si="51">IF(AA24="NO","-",AA24/AA$23)</f>
        <v>5.4596778287062449E-2</v>
      </c>
      <c r="AB58" s="134">
        <f t="shared" si="51"/>
        <v>4.6857246772034414E-2</v>
      </c>
      <c r="AC58" s="134">
        <f t="shared" si="51"/>
        <v>4.4951908489247544E-2</v>
      </c>
      <c r="AD58" s="134">
        <f t="shared" si="51"/>
        <v>4.8633063256181296E-2</v>
      </c>
      <c r="AE58" s="134">
        <f t="shared" si="51"/>
        <v>5.2652246592596187E-2</v>
      </c>
      <c r="AF58" s="134">
        <f t="shared" si="51"/>
        <v>4.8735798418687526E-2</v>
      </c>
      <c r="AG58" s="134">
        <f t="shared" si="51"/>
        <v>4.8050436484261327E-2</v>
      </c>
      <c r="AH58" s="134">
        <f t="shared" si="51"/>
        <v>5.6617126372750855E-2</v>
      </c>
      <c r="AI58" s="134">
        <f t="shared" si="51"/>
        <v>6.2441935714714771E-2</v>
      </c>
      <c r="AJ58" s="134">
        <f t="shared" si="51"/>
        <v>8.9889248289987969E-2</v>
      </c>
      <c r="AK58" s="134">
        <f t="shared" si="51"/>
        <v>0.11584013730793179</v>
      </c>
      <c r="AL58" s="134">
        <f t="shared" si="51"/>
        <v>0.13318921811484902</v>
      </c>
      <c r="AM58" s="134">
        <f t="shared" si="51"/>
        <v>0.14458448472692956</v>
      </c>
      <c r="AN58" s="134">
        <f t="shared" si="51"/>
        <v>0.14926098528448617</v>
      </c>
      <c r="AO58" s="134">
        <f t="shared" si="51"/>
        <v>0.16204758868228133</v>
      </c>
      <c r="AP58" s="134">
        <f t="shared" si="51"/>
        <v>0.17164709812272469</v>
      </c>
      <c r="AQ58" s="134">
        <f t="shared" si="51"/>
        <v>0.168645615990199</v>
      </c>
      <c r="AR58" s="134">
        <f t="shared" si="51"/>
        <v>0.18475572060983972</v>
      </c>
      <c r="AS58" s="134">
        <f t="shared" si="51"/>
        <v>0.20903101597305168</v>
      </c>
      <c r="AT58" s="134">
        <f t="shared" si="51"/>
        <v>0.35338974525507211</v>
      </c>
      <c r="AU58" s="134">
        <f t="shared" si="51"/>
        <v>0.34036957776768562</v>
      </c>
      <c r="AV58" s="134">
        <f t="shared" si="51"/>
        <v>0.37016493560586189</v>
      </c>
      <c r="AW58" s="134">
        <f t="shared" si="51"/>
        <v>0.38241934159188956</v>
      </c>
      <c r="AX58" s="134">
        <f t="shared" si="51"/>
        <v>0.40696446733667679</v>
      </c>
      <c r="AY58" s="134">
        <f t="shared" si="51"/>
        <v>0.41334063455386455</v>
      </c>
      <c r="AZ58" s="134">
        <f t="shared" si="51"/>
        <v>0.41201517110196956</v>
      </c>
      <c r="BA58" s="134">
        <f t="shared" si="51"/>
        <v>0.38805149918244863</v>
      </c>
      <c r="BB58" s="134">
        <f t="shared" si="51"/>
        <v>0.40898820347825449</v>
      </c>
      <c r="BC58" s="134">
        <f t="shared" si="51"/>
        <v>0.41520328855298771</v>
      </c>
      <c r="BD58" s="134" t="e">
        <f t="shared" ref="BD58:BE58" si="52">IF(BD24="NO","-",BD24/BD$23)</f>
        <v>#DIV/0!</v>
      </c>
      <c r="BE58" s="134" t="e">
        <f t="shared" si="52"/>
        <v>#DIV/0!</v>
      </c>
    </row>
    <row r="59" spans="23:60">
      <c r="W59" s="1"/>
      <c r="X59" s="374"/>
      <c r="Y59" s="289" t="str">
        <f>'リンク切公表時非表示（グラフの添え物）'!$W$91</f>
        <v>電気絶縁ガス使用機器</v>
      </c>
      <c r="Z59" s="59"/>
      <c r="AA59" s="134">
        <f t="shared" ref="AA59:BC59" si="53">IF(AA25="NO","-",AA25/AA$23)</f>
        <v>0.63131703393094751</v>
      </c>
      <c r="AB59" s="134">
        <f t="shared" si="53"/>
        <v>0.6382408117101479</v>
      </c>
      <c r="AC59" s="134">
        <f t="shared" si="53"/>
        <v>0.64091816117840661</v>
      </c>
      <c r="AD59" s="134">
        <f t="shared" si="53"/>
        <v>0.63821823859811389</v>
      </c>
      <c r="AE59" s="134">
        <f t="shared" si="53"/>
        <v>0.635426637349917</v>
      </c>
      <c r="AF59" s="134">
        <f t="shared" si="53"/>
        <v>0.63830200561902206</v>
      </c>
      <c r="AG59" s="134">
        <f t="shared" si="53"/>
        <v>0.66007026567114024</v>
      </c>
      <c r="AH59" s="134">
        <f t="shared" si="53"/>
        <v>0.68768272380234097</v>
      </c>
      <c r="AI59" s="134">
        <f t="shared" si="53"/>
        <v>0.66715006446792036</v>
      </c>
      <c r="AJ59" s="134">
        <f t="shared" si="53"/>
        <v>0.52928419844506402</v>
      </c>
      <c r="AK59" s="134">
        <f t="shared" si="53"/>
        <v>0.41381619653608398</v>
      </c>
      <c r="AL59" s="134">
        <f t="shared" si="53"/>
        <v>0.35006834449973279</v>
      </c>
      <c r="AM59" s="134">
        <f t="shared" si="53"/>
        <v>0.28196069471273777</v>
      </c>
      <c r="AN59" s="134">
        <f t="shared" si="53"/>
        <v>0.25523343165207574</v>
      </c>
      <c r="AO59" s="134">
        <f t="shared" si="53"/>
        <v>0.22419933017776217</v>
      </c>
      <c r="AP59" s="134">
        <f t="shared" si="53"/>
        <v>0.17799661254383842</v>
      </c>
      <c r="AQ59" s="134">
        <f t="shared" si="53"/>
        <v>0.18492237514451257</v>
      </c>
      <c r="AR59" s="134">
        <f t="shared" si="53"/>
        <v>0.18590093868556024</v>
      </c>
      <c r="AS59" s="134">
        <f t="shared" si="53"/>
        <v>0.19824610943865556</v>
      </c>
      <c r="AT59" s="134">
        <f t="shared" si="53"/>
        <v>0.29066281366253283</v>
      </c>
      <c r="AU59" s="134">
        <f t="shared" si="53"/>
        <v>0.25670722143089281</v>
      </c>
      <c r="AV59" s="134">
        <f t="shared" si="53"/>
        <v>0.3143672914251821</v>
      </c>
      <c r="AW59" s="134">
        <f t="shared" si="53"/>
        <v>0.32172004066561261</v>
      </c>
      <c r="AX59" s="134">
        <f t="shared" si="53"/>
        <v>0.30580519775369103</v>
      </c>
      <c r="AY59" s="134">
        <f t="shared" si="53"/>
        <v>0.29137326408324166</v>
      </c>
      <c r="AZ59" s="134">
        <f t="shared" si="53"/>
        <v>0.28340788466015221</v>
      </c>
      <c r="BA59" s="134">
        <f t="shared" si="53"/>
        <v>0.29291432166436104</v>
      </c>
      <c r="BB59" s="134">
        <f t="shared" si="53"/>
        <v>0.28861525268477117</v>
      </c>
      <c r="BC59" s="134">
        <f t="shared" si="53"/>
        <v>0.26973884559472738</v>
      </c>
      <c r="BD59" s="134" t="e">
        <f t="shared" ref="BD59:BE59" si="54">IF(BD25="NO","-",BD25/BD$23)</f>
        <v>#DIV/0!</v>
      </c>
      <c r="BE59" s="134" t="e">
        <f t="shared" si="54"/>
        <v>#DIV/0!</v>
      </c>
    </row>
    <row r="60" spans="23:60">
      <c r="W60" s="1"/>
      <c r="X60" s="374"/>
      <c r="Y60" s="289" t="str">
        <f>'リンク切公表時非表示（グラフの添え物）'!$W$92</f>
        <v>マグネシウム鋳造</v>
      </c>
      <c r="Z60" s="59"/>
      <c r="AA60" s="134">
        <f t="shared" ref="AA60:BC60" si="55">IF(AA26="NO","-",AA26/AA$23)</f>
        <v>1.1404039618769752E-2</v>
      </c>
      <c r="AB60" s="136">
        <f t="shared" si="55"/>
        <v>8.9002188476905164E-3</v>
      </c>
      <c r="AC60" s="136">
        <f t="shared" si="55"/>
        <v>6.844564350093515E-3</v>
      </c>
      <c r="AD60" s="136">
        <f t="shared" si="55"/>
        <v>7.1577980538925362E-3</v>
      </c>
      <c r="AE60" s="136">
        <f t="shared" si="55"/>
        <v>7.2686367862852845E-3</v>
      </c>
      <c r="AF60" s="136">
        <f t="shared" si="55"/>
        <v>6.9311341443233079E-3</v>
      </c>
      <c r="AG60" s="136">
        <f t="shared" si="55"/>
        <v>8.0365697930739506E-3</v>
      </c>
      <c r="AH60" s="134">
        <f t="shared" si="55"/>
        <v>1.2570172714935631E-2</v>
      </c>
      <c r="AI60" s="134">
        <f t="shared" si="55"/>
        <v>2.931012041854153E-2</v>
      </c>
      <c r="AJ60" s="134">
        <f t="shared" si="55"/>
        <v>6.7083547324226514E-2</v>
      </c>
      <c r="AK60" s="134">
        <f t="shared" si="55"/>
        <v>0.13943250652612357</v>
      </c>
      <c r="AL60" s="134">
        <f t="shared" si="55"/>
        <v>0.18041493119636029</v>
      </c>
      <c r="AM60" s="134">
        <f t="shared" si="55"/>
        <v>0.18683699545589161</v>
      </c>
      <c r="AN60" s="134">
        <f t="shared" si="55"/>
        <v>0.19860580131256536</v>
      </c>
      <c r="AO60" s="134">
        <f t="shared" si="55"/>
        <v>0.20154898983915673</v>
      </c>
      <c r="AP60" s="134">
        <f t="shared" si="55"/>
        <v>0.21849282375759529</v>
      </c>
      <c r="AQ60" s="134">
        <f t="shared" si="55"/>
        <v>0.19906027719265579</v>
      </c>
      <c r="AR60" s="134">
        <f t="shared" si="55"/>
        <v>0.21954484933248219</v>
      </c>
      <c r="AS60" s="134">
        <f t="shared" si="55"/>
        <v>0.14901002122599746</v>
      </c>
      <c r="AT60" s="134">
        <f t="shared" si="55"/>
        <v>9.3189276972245633E-2</v>
      </c>
      <c r="AU60" s="134">
        <f t="shared" si="55"/>
        <v>0.121183149422826</v>
      </c>
      <c r="AV60" s="134">
        <f t="shared" si="55"/>
        <v>8.1151687474931428E-2</v>
      </c>
      <c r="AW60" s="134">
        <f t="shared" si="55"/>
        <v>8.1627418652095898E-2</v>
      </c>
      <c r="AX60" s="134">
        <f t="shared" si="55"/>
        <v>7.5934441427807586E-2</v>
      </c>
      <c r="AY60" s="134">
        <f t="shared" si="55"/>
        <v>8.8326425666430106E-2</v>
      </c>
      <c r="AZ60" s="134">
        <f t="shared" si="55"/>
        <v>0.10591287860022292</v>
      </c>
      <c r="BA60" s="134">
        <f t="shared" si="55"/>
        <v>0.14062535709302873</v>
      </c>
      <c r="BB60" s="134">
        <f t="shared" si="55"/>
        <v>0.11463690980756193</v>
      </c>
      <c r="BC60" s="134">
        <f t="shared" si="55"/>
        <v>0.12900719721272347</v>
      </c>
      <c r="BD60" s="134" t="e">
        <f t="shared" ref="BD60:BE60" si="56">IF(BD26="NO","-",BD26/BD$23)</f>
        <v>#DIV/0!</v>
      </c>
      <c r="BE60" s="134" t="e">
        <f t="shared" si="56"/>
        <v>#DIV/0!</v>
      </c>
    </row>
    <row r="61" spans="23:60">
      <c r="W61" s="1"/>
      <c r="X61" s="374"/>
      <c r="Y61" s="289" t="str">
        <f>'リンク切公表時非表示（グラフの添え物）'!$W$93</f>
        <v>半導体製造</v>
      </c>
      <c r="Z61" s="59"/>
      <c r="AA61" s="134">
        <f t="shared" ref="AA61:BC61" si="57">IF(AA27="NO","-",AA27/AA$23)</f>
        <v>2.4053310671427408E-2</v>
      </c>
      <c r="AB61" s="134">
        <f t="shared" si="57"/>
        <v>2.4317108048960624E-2</v>
      </c>
      <c r="AC61" s="134">
        <f t="shared" si="57"/>
        <v>2.4419115622136691E-2</v>
      </c>
      <c r="AD61" s="134">
        <f t="shared" si="57"/>
        <v>2.4316248008683879E-2</v>
      </c>
      <c r="AE61" s="134">
        <f t="shared" si="57"/>
        <v>2.4209887418861795E-2</v>
      </c>
      <c r="AF61" s="134">
        <f t="shared" si="57"/>
        <v>2.4319439549652416E-2</v>
      </c>
      <c r="AG61" s="134">
        <f t="shared" si="57"/>
        <v>2.5226983653043853E-2</v>
      </c>
      <c r="AH61" s="134">
        <f t="shared" si="57"/>
        <v>3.6517536417504035E-2</v>
      </c>
      <c r="AI61" s="134">
        <f t="shared" si="57"/>
        <v>4.0340485436667413E-2</v>
      </c>
      <c r="AJ61" s="134">
        <f t="shared" si="57"/>
        <v>6.0117396217272377E-2</v>
      </c>
      <c r="AK61" s="134">
        <f t="shared" si="57"/>
        <v>8.9415549930172769E-2</v>
      </c>
      <c r="AL61" s="134">
        <f t="shared" si="57"/>
        <v>7.6450622696572754E-2</v>
      </c>
      <c r="AM61" s="134">
        <f t="shared" si="57"/>
        <v>8.6124450692218302E-2</v>
      </c>
      <c r="AN61" s="134">
        <f t="shared" si="57"/>
        <v>9.5526676108764891E-2</v>
      </c>
      <c r="AO61" s="134">
        <f t="shared" si="57"/>
        <v>0.11180528635013286</v>
      </c>
      <c r="AP61" s="134">
        <f t="shared" si="57"/>
        <v>0.10690808064032198</v>
      </c>
      <c r="AQ61" s="134">
        <f t="shared" si="57"/>
        <v>8.8613732320713345E-2</v>
      </c>
      <c r="AR61" s="134">
        <f t="shared" si="57"/>
        <v>9.0970290512974242E-2</v>
      </c>
      <c r="AS61" s="134">
        <f t="shared" si="57"/>
        <v>7.8670033160346861E-2</v>
      </c>
      <c r="AT61" s="134">
        <f t="shared" si="57"/>
        <v>8.6209462330244693E-2</v>
      </c>
      <c r="AU61" s="134">
        <f t="shared" si="57"/>
        <v>9.273845447636285E-2</v>
      </c>
      <c r="AV61" s="134">
        <f t="shared" si="57"/>
        <v>8.7423851780212822E-2</v>
      </c>
      <c r="AW61" s="134">
        <f t="shared" si="57"/>
        <v>8.2140097602099255E-2</v>
      </c>
      <c r="AX61" s="134">
        <f t="shared" si="57"/>
        <v>8.6337033312492095E-2</v>
      </c>
      <c r="AY61" s="134">
        <f t="shared" si="57"/>
        <v>8.4624427311382755E-2</v>
      </c>
      <c r="AZ61" s="134">
        <f t="shared" si="57"/>
        <v>8.5460585283993792E-2</v>
      </c>
      <c r="BA61" s="134">
        <f t="shared" si="57"/>
        <v>8.5878101223706316E-2</v>
      </c>
      <c r="BB61" s="134">
        <f t="shared" si="57"/>
        <v>9.3085045474434483E-2</v>
      </c>
      <c r="BC61" s="134">
        <f t="shared" si="57"/>
        <v>8.5869007324978666E-2</v>
      </c>
      <c r="BD61" s="134" t="e">
        <f t="shared" ref="BD61:BE61" si="58">IF(BD27="NO","-",BD27/BD$23)</f>
        <v>#DIV/0!</v>
      </c>
      <c r="BE61" s="134" t="e">
        <f t="shared" si="58"/>
        <v>#DIV/0!</v>
      </c>
    </row>
    <row r="62" spans="23:60">
      <c r="W62" s="1"/>
      <c r="X62" s="374"/>
      <c r="Y62" s="289" t="str">
        <f>'リンク切公表時非表示（グラフの添え物）'!$W$94</f>
        <v>液晶製造</v>
      </c>
      <c r="Z62" s="59"/>
      <c r="AA62" s="136">
        <f t="shared" ref="AA62:BC62" si="59">IF(AA28="NO","-",AA28/AA$23)</f>
        <v>8.5305538528303946E-3</v>
      </c>
      <c r="AB62" s="136">
        <f t="shared" si="59"/>
        <v>8.6241101106787448E-3</v>
      </c>
      <c r="AC62" s="136">
        <f t="shared" si="59"/>
        <v>8.660287296774323E-3</v>
      </c>
      <c r="AD62" s="136">
        <f t="shared" si="59"/>
        <v>8.6238050957061045E-3</v>
      </c>
      <c r="AE62" s="136">
        <f t="shared" si="59"/>
        <v>8.5860841037108566E-3</v>
      </c>
      <c r="AF62" s="136">
        <f t="shared" si="59"/>
        <v>8.6249369819764617E-3</v>
      </c>
      <c r="AG62" s="134">
        <f t="shared" si="59"/>
        <v>2.4215792100490425E-2</v>
      </c>
      <c r="AH62" s="134">
        <f t="shared" si="59"/>
        <v>3.691510904083755E-2</v>
      </c>
      <c r="AI62" s="134">
        <f t="shared" si="59"/>
        <v>4.9034417677940957E-2</v>
      </c>
      <c r="AJ62" s="134">
        <f t="shared" si="59"/>
        <v>9.4612756806763981E-2</v>
      </c>
      <c r="AK62" s="134">
        <f t="shared" si="59"/>
        <v>0.12476141818944486</v>
      </c>
      <c r="AL62" s="134">
        <f t="shared" si="59"/>
        <v>0.13584161829498748</v>
      </c>
      <c r="AM62" s="134">
        <f t="shared" si="59"/>
        <v>0.15738418640345464</v>
      </c>
      <c r="AN62" s="134">
        <f t="shared" si="59"/>
        <v>0.15798512341778617</v>
      </c>
      <c r="AO62" s="134">
        <f t="shared" si="59"/>
        <v>0.16165735233277112</v>
      </c>
      <c r="AP62" s="134">
        <f t="shared" si="59"/>
        <v>0.14085904237720445</v>
      </c>
      <c r="AQ62" s="134">
        <f t="shared" si="59"/>
        <v>0.10947508664694978</v>
      </c>
      <c r="AR62" s="134">
        <f t="shared" si="59"/>
        <v>7.721846355335385E-2</v>
      </c>
      <c r="AS62" s="134">
        <f t="shared" si="59"/>
        <v>7.0843547524978942E-2</v>
      </c>
      <c r="AT62" s="134">
        <f t="shared" si="59"/>
        <v>8.1495639268214182E-2</v>
      </c>
      <c r="AU62" s="134">
        <f t="shared" si="59"/>
        <v>0.11092815591725591</v>
      </c>
      <c r="AV62" s="134">
        <f t="shared" si="59"/>
        <v>8.8057260294486364E-2</v>
      </c>
      <c r="AW62" s="134">
        <f t="shared" si="59"/>
        <v>7.6994593898137842E-2</v>
      </c>
      <c r="AX62" s="134">
        <f t="shared" si="59"/>
        <v>8.0808406367735813E-2</v>
      </c>
      <c r="AY62" s="134">
        <f t="shared" si="59"/>
        <v>9.2525079722660539E-2</v>
      </c>
      <c r="AZ62" s="134">
        <f t="shared" si="59"/>
        <v>8.8843518275610295E-2</v>
      </c>
      <c r="BA62" s="134">
        <f t="shared" si="59"/>
        <v>6.9989903209549745E-2</v>
      </c>
      <c r="BB62" s="134">
        <f t="shared" si="59"/>
        <v>7.572765520497067E-2</v>
      </c>
      <c r="BC62" s="134">
        <f t="shared" si="59"/>
        <v>7.8701963022237753E-2</v>
      </c>
      <c r="BD62" s="134" t="e">
        <f t="shared" ref="BD62:BE62" si="60">IF(BD28="NO","-",BD28/BD$23)</f>
        <v>#DIV/0!</v>
      </c>
      <c r="BE62" s="134" t="e">
        <f t="shared" si="60"/>
        <v>#DIV/0!</v>
      </c>
    </row>
    <row r="63" spans="23:60" ht="14.25" customHeight="1">
      <c r="W63" s="1"/>
      <c r="X63" s="375"/>
      <c r="Y63" s="289" t="str">
        <f>'リンク切公表時非表示（グラフの添え物）'!$W$95</f>
        <v>SF6 製造時の漏出</v>
      </c>
      <c r="Z63" s="58"/>
      <c r="AA63" s="134">
        <f t="shared" ref="AA63:BC63" si="61">IF(AA29="NO","-",AA29/AA$23)</f>
        <v>0.27009828363896243</v>
      </c>
      <c r="AB63" s="134">
        <f t="shared" si="61"/>
        <v>0.27306050451048769</v>
      </c>
      <c r="AC63" s="134">
        <f t="shared" si="61"/>
        <v>0.27420596306334122</v>
      </c>
      <c r="AD63" s="134">
        <f t="shared" si="61"/>
        <v>0.27305084698742221</v>
      </c>
      <c r="AE63" s="134">
        <f t="shared" si="61"/>
        <v>0.27185650774862885</v>
      </c>
      <c r="AF63" s="134">
        <f t="shared" si="61"/>
        <v>0.27308668528633834</v>
      </c>
      <c r="AG63" s="134">
        <f t="shared" si="61"/>
        <v>0.23439995229799018</v>
      </c>
      <c r="AH63" s="134">
        <f t="shared" si="61"/>
        <v>0.16969733165163101</v>
      </c>
      <c r="AI63" s="134">
        <f t="shared" si="61"/>
        <v>0.15172297628421497</v>
      </c>
      <c r="AJ63" s="134">
        <f t="shared" si="61"/>
        <v>0.15901285291668507</v>
      </c>
      <c r="AK63" s="134">
        <f t="shared" si="61"/>
        <v>0.11673419151024299</v>
      </c>
      <c r="AL63" s="134">
        <f t="shared" si="61"/>
        <v>0.12403526519749769</v>
      </c>
      <c r="AM63" s="134">
        <f t="shared" si="61"/>
        <v>0.14310918800876804</v>
      </c>
      <c r="AN63" s="134">
        <f t="shared" si="61"/>
        <v>0.14338798222432175</v>
      </c>
      <c r="AO63" s="134">
        <f t="shared" si="61"/>
        <v>0.13874145261789567</v>
      </c>
      <c r="AP63" s="134">
        <f t="shared" si="61"/>
        <v>0.1840963425583152</v>
      </c>
      <c r="AQ63" s="134">
        <f t="shared" si="61"/>
        <v>0.24928291270496933</v>
      </c>
      <c r="AR63" s="134">
        <f t="shared" si="61"/>
        <v>0.24160973730578975</v>
      </c>
      <c r="AS63" s="134">
        <f t="shared" si="61"/>
        <v>0.29419927267696933</v>
      </c>
      <c r="AT63" s="134">
        <f t="shared" si="61"/>
        <v>9.5053062511690531E-2</v>
      </c>
      <c r="AU63" s="134">
        <f t="shared" si="61"/>
        <v>7.8073440984976789E-2</v>
      </c>
      <c r="AV63" s="134">
        <f t="shared" si="61"/>
        <v>5.8834973419325289E-2</v>
      </c>
      <c r="AW63" s="134">
        <f t="shared" si="61"/>
        <v>5.5098507590164741E-2</v>
      </c>
      <c r="AX63" s="134">
        <f t="shared" si="61"/>
        <v>4.4150453801596705E-2</v>
      </c>
      <c r="AY63" s="134">
        <f t="shared" si="61"/>
        <v>2.9810168662420165E-2</v>
      </c>
      <c r="AZ63" s="134">
        <f t="shared" si="61"/>
        <v>2.4359962078051266E-2</v>
      </c>
      <c r="BA63" s="134">
        <f t="shared" si="61"/>
        <v>2.2540817626905463E-2</v>
      </c>
      <c r="BB63" s="134">
        <f t="shared" si="61"/>
        <v>1.8946933350007251E-2</v>
      </c>
      <c r="BC63" s="134">
        <f t="shared" si="61"/>
        <v>2.1479698292345029E-2</v>
      </c>
      <c r="BD63" s="134" t="e">
        <f t="shared" ref="BD63:BE63" si="62">IF(BD29="NO","-",BD29/BD$23)</f>
        <v>#DIV/0!</v>
      </c>
      <c r="BE63" s="134" t="e">
        <f t="shared" si="62"/>
        <v>#DIV/0!</v>
      </c>
    </row>
    <row r="64" spans="23:60" ht="14.25" customHeight="1">
      <c r="W64" s="1"/>
      <c r="X64" s="324" t="s">
        <v>132</v>
      </c>
      <c r="Y64" s="376"/>
      <c r="Z64" s="99"/>
      <c r="AA64" s="828">
        <f t="shared" ref="AA64:BC64" si="63">SUM(AA65:AA67)</f>
        <v>1.0000000000000002</v>
      </c>
      <c r="AB64" s="828">
        <f t="shared" si="63"/>
        <v>1.0000000000000002</v>
      </c>
      <c r="AC64" s="828">
        <f t="shared" si="63"/>
        <v>1.0000000000000002</v>
      </c>
      <c r="AD64" s="828">
        <f t="shared" si="63"/>
        <v>1</v>
      </c>
      <c r="AE64" s="828">
        <f t="shared" si="63"/>
        <v>1</v>
      </c>
      <c r="AF64" s="828">
        <f t="shared" si="63"/>
        <v>1</v>
      </c>
      <c r="AG64" s="828">
        <f t="shared" si="63"/>
        <v>1</v>
      </c>
      <c r="AH64" s="828">
        <f t="shared" si="63"/>
        <v>1</v>
      </c>
      <c r="AI64" s="828">
        <f t="shared" si="63"/>
        <v>1</v>
      </c>
      <c r="AJ64" s="828">
        <f t="shared" si="63"/>
        <v>0.99999999999999978</v>
      </c>
      <c r="AK64" s="828">
        <f t="shared" si="63"/>
        <v>1</v>
      </c>
      <c r="AL64" s="828">
        <f t="shared" si="63"/>
        <v>1</v>
      </c>
      <c r="AM64" s="828">
        <f t="shared" si="63"/>
        <v>1</v>
      </c>
      <c r="AN64" s="828">
        <f t="shared" si="63"/>
        <v>1</v>
      </c>
      <c r="AO64" s="828">
        <f t="shared" si="63"/>
        <v>1</v>
      </c>
      <c r="AP64" s="828">
        <f t="shared" si="63"/>
        <v>1</v>
      </c>
      <c r="AQ64" s="828">
        <f t="shared" si="63"/>
        <v>0.99999999999999989</v>
      </c>
      <c r="AR64" s="828">
        <f t="shared" si="63"/>
        <v>0.99999999999999989</v>
      </c>
      <c r="AS64" s="828">
        <f t="shared" si="63"/>
        <v>0.99999999999999989</v>
      </c>
      <c r="AT64" s="828">
        <f t="shared" si="63"/>
        <v>1</v>
      </c>
      <c r="AU64" s="828">
        <f t="shared" si="63"/>
        <v>0.99999999999999989</v>
      </c>
      <c r="AV64" s="828">
        <f t="shared" si="63"/>
        <v>0.99999999999999989</v>
      </c>
      <c r="AW64" s="828">
        <f t="shared" si="63"/>
        <v>1.0000000000000002</v>
      </c>
      <c r="AX64" s="828">
        <f t="shared" si="63"/>
        <v>1</v>
      </c>
      <c r="AY64" s="828">
        <f t="shared" si="63"/>
        <v>0.99999999999999989</v>
      </c>
      <c r="AZ64" s="828">
        <f t="shared" si="63"/>
        <v>0.99999999999999989</v>
      </c>
      <c r="BA64" s="828">
        <f t="shared" si="63"/>
        <v>0.99999999999999989</v>
      </c>
      <c r="BB64" s="828">
        <f t="shared" si="63"/>
        <v>1</v>
      </c>
      <c r="BC64" s="828">
        <f t="shared" si="63"/>
        <v>1.0000000000000002</v>
      </c>
      <c r="BD64" s="828" t="e">
        <f t="shared" ref="BD64:BE64" si="64">SUM(BD65:BD67)</f>
        <v>#DIV/0!</v>
      </c>
      <c r="BE64" s="828" t="e">
        <f t="shared" si="64"/>
        <v>#DIV/0!</v>
      </c>
    </row>
    <row r="65" spans="2:61">
      <c r="W65" s="1"/>
      <c r="X65" s="324"/>
      <c r="Y65" s="350" t="str">
        <f>'リンク切公表時非表示（グラフの添え物）'!$W$99</f>
        <v>半導体製造</v>
      </c>
      <c r="Z65" s="11"/>
      <c r="AA65" s="134">
        <f t="shared" ref="AA65:BC65" si="65">IF(AA31="NO","-",AA31/AA$30)</f>
        <v>0.83682805928008575</v>
      </c>
      <c r="AB65" s="134">
        <f t="shared" si="65"/>
        <v>0.83682805928008575</v>
      </c>
      <c r="AC65" s="134">
        <f t="shared" si="65"/>
        <v>0.83682805928008575</v>
      </c>
      <c r="AD65" s="134">
        <f t="shared" si="65"/>
        <v>0.83682805928008563</v>
      </c>
      <c r="AE65" s="134">
        <f t="shared" si="65"/>
        <v>0.83682805928008563</v>
      </c>
      <c r="AF65" s="134">
        <f t="shared" si="65"/>
        <v>0.83682805928008563</v>
      </c>
      <c r="AG65" s="134">
        <f t="shared" si="65"/>
        <v>0.87739936244972261</v>
      </c>
      <c r="AH65" s="134">
        <f t="shared" si="65"/>
        <v>0.72658568102851706</v>
      </c>
      <c r="AI65" s="134">
        <f t="shared" si="65"/>
        <v>0.63091936727090736</v>
      </c>
      <c r="AJ65" s="134">
        <f t="shared" si="65"/>
        <v>0.67111743699176363</v>
      </c>
      <c r="AK65" s="134">
        <f t="shared" si="65"/>
        <v>0.34835448978581235</v>
      </c>
      <c r="AL65" s="134">
        <f t="shared" si="65"/>
        <v>0.39763983278258819</v>
      </c>
      <c r="AM65" s="134">
        <f t="shared" si="65"/>
        <v>0.44827376352653381</v>
      </c>
      <c r="AN65" s="134">
        <f t="shared" si="65"/>
        <v>0.31322392933428533</v>
      </c>
      <c r="AO65" s="134">
        <f t="shared" si="65"/>
        <v>0.373492123744042</v>
      </c>
      <c r="AP65" s="134">
        <f t="shared" si="65"/>
        <v>0.10942005833983967</v>
      </c>
      <c r="AQ65" s="134">
        <f t="shared" si="65"/>
        <v>0.13784202871370516</v>
      </c>
      <c r="AR65" s="134">
        <f t="shared" si="65"/>
        <v>0.15450061104472851</v>
      </c>
      <c r="AS65" s="134">
        <f t="shared" si="65"/>
        <v>0.15346741085468713</v>
      </c>
      <c r="AT65" s="134">
        <f t="shared" si="65"/>
        <v>0.13449843658077545</v>
      </c>
      <c r="AU65" s="134">
        <f t="shared" si="65"/>
        <v>0.12384733501404112</v>
      </c>
      <c r="AV65" s="134">
        <f t="shared" si="65"/>
        <v>9.7103373041196928E-2</v>
      </c>
      <c r="AW65" s="134">
        <f t="shared" si="65"/>
        <v>0.11709611024830607</v>
      </c>
      <c r="AX65" s="134">
        <f t="shared" si="65"/>
        <v>6.7878846090226527E-2</v>
      </c>
      <c r="AY65" s="134">
        <f t="shared" si="65"/>
        <v>0.11756468686300117</v>
      </c>
      <c r="AZ65" s="134">
        <f t="shared" si="65"/>
        <v>0.25332000089257611</v>
      </c>
      <c r="BA65" s="134">
        <f t="shared" si="65"/>
        <v>0.28860630990858799</v>
      </c>
      <c r="BB65" s="134">
        <f t="shared" si="65"/>
        <v>0.43075103680998716</v>
      </c>
      <c r="BC65" s="134">
        <f t="shared" si="65"/>
        <v>0.72000236956524011</v>
      </c>
      <c r="BD65" s="134" t="e">
        <f t="shared" ref="BD65:BE65" si="66">IF(BD31="NO","-",BD31/BD$30)</f>
        <v>#DIV/0!</v>
      </c>
      <c r="BE65" s="134" t="e">
        <f t="shared" si="66"/>
        <v>#DIV/0!</v>
      </c>
    </row>
    <row r="66" spans="2:61" ht="15" customHeight="1">
      <c r="W66" s="1"/>
      <c r="X66" s="324"/>
      <c r="Y66" s="350" t="str">
        <f>'リンク切公表時非表示（グラフの添え物）'!$W$100</f>
        <v>NF3の製造時の漏出</v>
      </c>
      <c r="Z66" s="11"/>
      <c r="AA66" s="134">
        <f t="shared" ref="AA66:BC66" si="67">IF(AA32="NO","-",AA32/AA$30)</f>
        <v>8.5532097156091016E-2</v>
      </c>
      <c r="AB66" s="134">
        <f t="shared" si="67"/>
        <v>8.5532097156091016E-2</v>
      </c>
      <c r="AC66" s="134">
        <f t="shared" si="67"/>
        <v>8.5532097156091016E-2</v>
      </c>
      <c r="AD66" s="134">
        <f t="shared" si="67"/>
        <v>8.5532097156091003E-2</v>
      </c>
      <c r="AE66" s="134">
        <f t="shared" si="67"/>
        <v>8.5532097156091003E-2</v>
      </c>
      <c r="AF66" s="134">
        <f t="shared" si="67"/>
        <v>8.5532097156091044E-2</v>
      </c>
      <c r="AG66" s="134">
        <f t="shared" si="67"/>
        <v>8.9325530987640817E-2</v>
      </c>
      <c r="AH66" s="134">
        <f t="shared" si="67"/>
        <v>0.10054989661336823</v>
      </c>
      <c r="AI66" s="134">
        <f t="shared" si="67"/>
        <v>0.1828477459774023</v>
      </c>
      <c r="AJ66" s="134">
        <f t="shared" si="67"/>
        <v>0.16366966622289184</v>
      </c>
      <c r="AK66" s="134">
        <f t="shared" si="67"/>
        <v>0.42131398610545684</v>
      </c>
      <c r="AL66" s="134">
        <f t="shared" si="67"/>
        <v>0.40839459778352805</v>
      </c>
      <c r="AM66" s="134">
        <f t="shared" si="67"/>
        <v>0.41670835425660613</v>
      </c>
      <c r="AN66" s="134">
        <f t="shared" si="67"/>
        <v>0.33069270119730509</v>
      </c>
      <c r="AO66" s="134">
        <f t="shared" si="67"/>
        <v>0.28664405398629605</v>
      </c>
      <c r="AP66" s="134">
        <f t="shared" si="67"/>
        <v>0.84261438097494479</v>
      </c>
      <c r="AQ66" s="134">
        <f t="shared" si="67"/>
        <v>0.80150501973499677</v>
      </c>
      <c r="AR66" s="134">
        <f t="shared" si="67"/>
        <v>0.77393620410524755</v>
      </c>
      <c r="AS66" s="134">
        <f t="shared" si="67"/>
        <v>0.82571725666288132</v>
      </c>
      <c r="AT66" s="134">
        <f t="shared" si="67"/>
        <v>0.84846983005408783</v>
      </c>
      <c r="AU66" s="134">
        <f t="shared" si="67"/>
        <v>0.85902732662608849</v>
      </c>
      <c r="AV66" s="134">
        <f t="shared" si="67"/>
        <v>0.88943446808757376</v>
      </c>
      <c r="AW66" s="134">
        <f t="shared" si="67"/>
        <v>0.86918546474127001</v>
      </c>
      <c r="AX66" s="134">
        <f t="shared" si="67"/>
        <v>0.91890036153147592</v>
      </c>
      <c r="AY66" s="134">
        <f t="shared" si="67"/>
        <v>0.85911206681712549</v>
      </c>
      <c r="AZ66" s="134">
        <f t="shared" si="67"/>
        <v>0.70784237951674778</v>
      </c>
      <c r="BA66" s="134">
        <f t="shared" si="67"/>
        <v>0.68047918734705404</v>
      </c>
      <c r="BB66" s="134">
        <f t="shared" si="67"/>
        <v>0.52046434206340597</v>
      </c>
      <c r="BC66" s="134">
        <f t="shared" si="67"/>
        <v>0.20518455108022954</v>
      </c>
      <c r="BD66" s="134" t="e">
        <f t="shared" ref="BD66:BE66" si="68">IF(BD32="NO","-",BD32/BD$30)</f>
        <v>#DIV/0!</v>
      </c>
      <c r="BE66" s="134" t="e">
        <f t="shared" si="68"/>
        <v>#DIV/0!</v>
      </c>
    </row>
    <row r="67" spans="2:61">
      <c r="W67" s="1"/>
      <c r="X67" s="683"/>
      <c r="Y67" s="289" t="str">
        <f>'リンク切公表時非表示（グラフの添え物）'!$W$101</f>
        <v>液晶製造</v>
      </c>
      <c r="Z67" s="13"/>
      <c r="AA67" s="134">
        <f t="shared" ref="AA67:BC67" si="69">IF(AA33="NO","-",AA33/AA$30)</f>
        <v>7.7639843563823391E-2</v>
      </c>
      <c r="AB67" s="134">
        <f t="shared" si="69"/>
        <v>7.7639843563823391E-2</v>
      </c>
      <c r="AC67" s="134">
        <f t="shared" si="69"/>
        <v>7.7639843563823391E-2</v>
      </c>
      <c r="AD67" s="134">
        <f t="shared" si="69"/>
        <v>7.7639843563823377E-2</v>
      </c>
      <c r="AE67" s="134">
        <f t="shared" si="69"/>
        <v>7.7639843563823377E-2</v>
      </c>
      <c r="AF67" s="134">
        <f t="shared" si="69"/>
        <v>7.7639843563823432E-2</v>
      </c>
      <c r="AG67" s="134">
        <f t="shared" si="69"/>
        <v>3.3275106562636513E-2</v>
      </c>
      <c r="AH67" s="134">
        <f t="shared" si="69"/>
        <v>0.17286442235811478</v>
      </c>
      <c r="AI67" s="134">
        <f t="shared" si="69"/>
        <v>0.18623288675169031</v>
      </c>
      <c r="AJ67" s="134">
        <f t="shared" si="69"/>
        <v>0.16521289678534434</v>
      </c>
      <c r="AK67" s="134">
        <f t="shared" si="69"/>
        <v>0.23033152410873076</v>
      </c>
      <c r="AL67" s="134">
        <f t="shared" si="69"/>
        <v>0.19396556943388385</v>
      </c>
      <c r="AM67" s="134">
        <f t="shared" si="69"/>
        <v>0.13501788221686009</v>
      </c>
      <c r="AN67" s="134">
        <f t="shared" si="69"/>
        <v>0.35608336946840963</v>
      </c>
      <c r="AO67" s="134">
        <f t="shared" si="69"/>
        <v>0.33986382226966189</v>
      </c>
      <c r="AP67" s="134">
        <f t="shared" si="69"/>
        <v>4.7965560685215569E-2</v>
      </c>
      <c r="AQ67" s="134">
        <f t="shared" si="69"/>
        <v>6.065295155129799E-2</v>
      </c>
      <c r="AR67" s="134">
        <f t="shared" si="69"/>
        <v>7.1563184850023914E-2</v>
      </c>
      <c r="AS67" s="134">
        <f t="shared" si="69"/>
        <v>2.08153324824315E-2</v>
      </c>
      <c r="AT67" s="134">
        <f t="shared" si="69"/>
        <v>1.7031733365136754E-2</v>
      </c>
      <c r="AU67" s="134">
        <f t="shared" si="69"/>
        <v>1.7125338359870266E-2</v>
      </c>
      <c r="AV67" s="134">
        <f t="shared" si="69"/>
        <v>1.3462158871229288E-2</v>
      </c>
      <c r="AW67" s="134">
        <f t="shared" si="69"/>
        <v>1.3718425010424027E-2</v>
      </c>
      <c r="AX67" s="134">
        <f t="shared" si="69"/>
        <v>1.322079237829751E-2</v>
      </c>
      <c r="AY67" s="134">
        <f t="shared" si="69"/>
        <v>2.3323246319873286E-2</v>
      </c>
      <c r="AZ67" s="134">
        <f t="shared" si="69"/>
        <v>3.8837619590676026E-2</v>
      </c>
      <c r="BA67" s="134">
        <f t="shared" si="69"/>
        <v>3.0914502744357964E-2</v>
      </c>
      <c r="BB67" s="134">
        <f t="shared" si="69"/>
        <v>4.8784621126606857E-2</v>
      </c>
      <c r="BC67" s="134">
        <f t="shared" si="69"/>
        <v>7.4813079354530479E-2</v>
      </c>
      <c r="BD67" s="134" t="e">
        <f t="shared" ref="BD67:BE67" si="70">IF(BD33="NO","-",BD33/BD$30)</f>
        <v>#DIV/0!</v>
      </c>
      <c r="BE67" s="134" t="e">
        <f t="shared" si="70"/>
        <v>#DIV/0!</v>
      </c>
    </row>
    <row r="68" spans="2:61">
      <c r="B68" s="1" t="s">
        <v>15</v>
      </c>
      <c r="W68" s="1"/>
      <c r="X68" s="100"/>
      <c r="Y68" s="100"/>
      <c r="Z68" s="101"/>
      <c r="AA68" s="101"/>
      <c r="AB68" s="101"/>
      <c r="AC68" s="101"/>
      <c r="AD68" s="101"/>
      <c r="AE68" s="101"/>
      <c r="AF68" s="101"/>
      <c r="AG68" s="101"/>
      <c r="AH68" s="101"/>
      <c r="AI68" s="101"/>
      <c r="AJ68" s="101"/>
      <c r="AK68" s="101"/>
      <c r="AL68" s="101"/>
      <c r="AM68" s="101"/>
      <c r="AN68" s="101"/>
      <c r="AO68" s="101"/>
      <c r="AP68" s="101"/>
      <c r="AQ68" s="101"/>
      <c r="AR68" s="101"/>
      <c r="AS68" s="101"/>
      <c r="AT68" s="101"/>
      <c r="AU68" s="101"/>
      <c r="AV68" s="101"/>
      <c r="AW68" s="101"/>
      <c r="AX68" s="101"/>
      <c r="AY68" s="101"/>
      <c r="AZ68" s="101"/>
      <c r="BA68" s="101"/>
      <c r="BB68" s="101"/>
      <c r="BC68" s="101"/>
      <c r="BD68" s="101"/>
      <c r="BE68" s="101"/>
      <c r="BG68" s="48"/>
      <c r="BH68" s="48"/>
      <c r="BI68" s="48"/>
    </row>
    <row r="69" spans="2:61">
      <c r="W69" s="1"/>
    </row>
    <row r="70" spans="2:61">
      <c r="W70" s="1"/>
      <c r="X70" s="1" t="s">
        <v>260</v>
      </c>
    </row>
    <row r="71" spans="2:61">
      <c r="W71" s="1"/>
      <c r="X71" s="364"/>
      <c r="Y71" s="365"/>
      <c r="Z71" s="85"/>
      <c r="AA71" s="61">
        <v>1990</v>
      </c>
      <c r="AB71" s="61">
        <f>AA71+1</f>
        <v>1991</v>
      </c>
      <c r="AC71" s="61">
        <f>AB71+1</f>
        <v>1992</v>
      </c>
      <c r="AD71" s="61">
        <f>AC71+1</f>
        <v>1993</v>
      </c>
      <c r="AE71" s="61">
        <f>AD71+1</f>
        <v>1994</v>
      </c>
      <c r="AF71" s="61">
        <v>1995</v>
      </c>
      <c r="AG71" s="61">
        <f t="shared" ref="AG71:BA71" si="71">AF71+1</f>
        <v>1996</v>
      </c>
      <c r="AH71" s="61">
        <f t="shared" si="71"/>
        <v>1997</v>
      </c>
      <c r="AI71" s="61">
        <f t="shared" si="71"/>
        <v>1998</v>
      </c>
      <c r="AJ71" s="61">
        <f t="shared" si="71"/>
        <v>1999</v>
      </c>
      <c r="AK71" s="61">
        <f t="shared" si="71"/>
        <v>2000</v>
      </c>
      <c r="AL71" s="61">
        <f t="shared" si="71"/>
        <v>2001</v>
      </c>
      <c r="AM71" s="61">
        <f t="shared" si="71"/>
        <v>2002</v>
      </c>
      <c r="AN71" s="61">
        <f t="shared" si="71"/>
        <v>2003</v>
      </c>
      <c r="AO71" s="61">
        <f t="shared" si="71"/>
        <v>2004</v>
      </c>
      <c r="AP71" s="61">
        <f t="shared" si="71"/>
        <v>2005</v>
      </c>
      <c r="AQ71" s="61">
        <f t="shared" si="71"/>
        <v>2006</v>
      </c>
      <c r="AR71" s="61">
        <f t="shared" si="71"/>
        <v>2007</v>
      </c>
      <c r="AS71" s="61">
        <f t="shared" si="71"/>
        <v>2008</v>
      </c>
      <c r="AT71" s="61">
        <f t="shared" si="71"/>
        <v>2009</v>
      </c>
      <c r="AU71" s="61">
        <f t="shared" si="71"/>
        <v>2010</v>
      </c>
      <c r="AV71" s="61">
        <f t="shared" si="71"/>
        <v>2011</v>
      </c>
      <c r="AW71" s="61">
        <f t="shared" si="71"/>
        <v>2012</v>
      </c>
      <c r="AX71" s="61">
        <f t="shared" si="71"/>
        <v>2013</v>
      </c>
      <c r="AY71" s="61">
        <f t="shared" si="71"/>
        <v>2014</v>
      </c>
      <c r="AZ71" s="61">
        <f t="shared" si="71"/>
        <v>2015</v>
      </c>
      <c r="BA71" s="61">
        <f t="shared" si="71"/>
        <v>2016</v>
      </c>
      <c r="BB71" s="61">
        <f>BA71+1</f>
        <v>2017</v>
      </c>
      <c r="BC71" s="61">
        <f>BB71+1</f>
        <v>2018</v>
      </c>
      <c r="BD71" s="61">
        <f>BC71+1</f>
        <v>2019</v>
      </c>
      <c r="BE71" s="61">
        <f>BD71+1</f>
        <v>2020</v>
      </c>
    </row>
    <row r="72" spans="2:61">
      <c r="W72" s="1"/>
      <c r="X72" s="338" t="s">
        <v>13</v>
      </c>
      <c r="Y72" s="323"/>
      <c r="Z72" s="97"/>
      <c r="AA72" s="630"/>
      <c r="AB72" s="112">
        <f t="shared" ref="AB72:BC72" si="72">AB5/$AA5-1</f>
        <v>8.8957790566543071E-2</v>
      </c>
      <c r="AC72" s="112">
        <f t="shared" si="72"/>
        <v>0.11516937535412142</v>
      </c>
      <c r="AD72" s="112">
        <f t="shared" si="72"/>
        <v>0.13788637322829</v>
      </c>
      <c r="AE72" s="112">
        <f t="shared" si="72"/>
        <v>0.32133352895417455</v>
      </c>
      <c r="AF72" s="112">
        <f t="shared" si="72"/>
        <v>0.5825194999564387</v>
      </c>
      <c r="AG72" s="112">
        <f t="shared" si="72"/>
        <v>0.54391343574429207</v>
      </c>
      <c r="AH72" s="112">
        <f t="shared" si="72"/>
        <v>0.53378842393750525</v>
      </c>
      <c r="AI72" s="112">
        <f t="shared" si="72"/>
        <v>0.49018583666207327</v>
      </c>
      <c r="AJ72" s="112">
        <f t="shared" si="72"/>
        <v>0.52948794720372439</v>
      </c>
      <c r="AK72" s="112">
        <f t="shared" si="72"/>
        <v>0.4343179555532457</v>
      </c>
      <c r="AL72" s="112">
        <f t="shared" si="72"/>
        <v>0.22157562694254684</v>
      </c>
      <c r="AM72" s="112">
        <f t="shared" si="72"/>
        <v>1.9085866344463076E-2</v>
      </c>
      <c r="AN72" s="112">
        <f t="shared" si="72"/>
        <v>1.863814883453152E-2</v>
      </c>
      <c r="AO72" s="112">
        <f t="shared" si="72"/>
        <v>-0.22029107424279326</v>
      </c>
      <c r="AP72" s="112">
        <f t="shared" si="72"/>
        <v>-0.19760397933239793</v>
      </c>
      <c r="AQ72" s="112">
        <f t="shared" si="72"/>
        <v>-8.1734610006585551E-2</v>
      </c>
      <c r="AR72" s="112">
        <f t="shared" si="72"/>
        <v>4.9010556990878307E-2</v>
      </c>
      <c r="AS72" s="112">
        <f t="shared" si="72"/>
        <v>0.21097590382209708</v>
      </c>
      <c r="AT72" s="112">
        <f t="shared" si="72"/>
        <v>0.31397322093727831</v>
      </c>
      <c r="AU72" s="112">
        <f t="shared" si="72"/>
        <v>0.46343116401460982</v>
      </c>
      <c r="AV72" s="112">
        <f t="shared" si="72"/>
        <v>0.63853330405357522</v>
      </c>
      <c r="AW72" s="112">
        <f t="shared" si="72"/>
        <v>0.84289068934507094</v>
      </c>
      <c r="AX72" s="276">
        <f t="shared" si="72"/>
        <v>1.0150660567724108</v>
      </c>
      <c r="AY72" s="276">
        <f t="shared" si="72"/>
        <v>1.2460188115186908</v>
      </c>
      <c r="AZ72" s="276">
        <f t="shared" si="72"/>
        <v>1.4644004495299643</v>
      </c>
      <c r="BA72" s="276">
        <f t="shared" si="72"/>
        <v>1.6722762818378607</v>
      </c>
      <c r="BB72" s="276">
        <f t="shared" si="72"/>
        <v>1.8176637191348606</v>
      </c>
      <c r="BC72" s="276">
        <f t="shared" si="72"/>
        <v>2.0815787117795348</v>
      </c>
      <c r="BD72" s="276">
        <f t="shared" ref="BD72:BE72" si="73">BD5/$AA5-1</f>
        <v>-1</v>
      </c>
      <c r="BE72" s="276">
        <f t="shared" si="73"/>
        <v>-1</v>
      </c>
      <c r="BI72" s="48"/>
    </row>
    <row r="73" spans="2:61">
      <c r="W73" s="1"/>
      <c r="X73" s="366"/>
      <c r="Y73" s="291" t="str">
        <f>'リンク切公表時非表示（グラフの添え物）'!$W$69</f>
        <v>冷蔵庫及び空調機器</v>
      </c>
      <c r="Z73" s="109"/>
      <c r="AA73" s="113"/>
      <c r="AB73" s="830" t="s">
        <v>321</v>
      </c>
      <c r="AC73" s="830" t="s">
        <v>321</v>
      </c>
      <c r="AD73" s="830" t="s">
        <v>321</v>
      </c>
      <c r="AE73" s="830" t="s">
        <v>321</v>
      </c>
      <c r="AF73" s="830" t="s">
        <v>321</v>
      </c>
      <c r="AG73" s="830" t="s">
        <v>321</v>
      </c>
      <c r="AH73" s="830" t="s">
        <v>321</v>
      </c>
      <c r="AI73" s="830" t="s">
        <v>321</v>
      </c>
      <c r="AJ73" s="830" t="s">
        <v>321</v>
      </c>
      <c r="AK73" s="830" t="s">
        <v>321</v>
      </c>
      <c r="AL73" s="830" t="s">
        <v>321</v>
      </c>
      <c r="AM73" s="830" t="s">
        <v>321</v>
      </c>
      <c r="AN73" s="830" t="s">
        <v>321</v>
      </c>
      <c r="AO73" s="830" t="s">
        <v>321</v>
      </c>
      <c r="AP73" s="830" t="s">
        <v>321</v>
      </c>
      <c r="AQ73" s="830" t="s">
        <v>321</v>
      </c>
      <c r="AR73" s="830" t="s">
        <v>321</v>
      </c>
      <c r="AS73" s="830" t="s">
        <v>321</v>
      </c>
      <c r="AT73" s="830" t="s">
        <v>321</v>
      </c>
      <c r="AU73" s="830" t="s">
        <v>321</v>
      </c>
      <c r="AV73" s="830" t="s">
        <v>321</v>
      </c>
      <c r="AW73" s="830" t="s">
        <v>321</v>
      </c>
      <c r="AX73" s="830" t="s">
        <v>321</v>
      </c>
      <c r="AY73" s="830" t="s">
        <v>321</v>
      </c>
      <c r="AZ73" s="830" t="s">
        <v>321</v>
      </c>
      <c r="BA73" s="830" t="s">
        <v>321</v>
      </c>
      <c r="BB73" s="830" t="s">
        <v>321</v>
      </c>
      <c r="BC73" s="830" t="s">
        <v>321</v>
      </c>
      <c r="BD73" s="830" t="s">
        <v>55</v>
      </c>
      <c r="BE73" s="830" t="s">
        <v>55</v>
      </c>
      <c r="BG73" s="48"/>
    </row>
    <row r="74" spans="2:61">
      <c r="W74" s="1"/>
      <c r="X74" s="366"/>
      <c r="Y74" s="736" t="str">
        <f>'リンク切公表時非表示（グラフの添え物）'!$W$70</f>
        <v>発泡剤</v>
      </c>
      <c r="Z74" s="110"/>
      <c r="AA74" s="113"/>
      <c r="AB74" s="123" t="str">
        <f t="shared" ref="AB74:BC74" si="74">IF(AB7="NO","-",AB7/$AA7-1)</f>
        <v>-</v>
      </c>
      <c r="AC74" s="123">
        <f t="shared" si="74"/>
        <v>28.999999999999996</v>
      </c>
      <c r="AD74" s="123">
        <f t="shared" si="74"/>
        <v>194</v>
      </c>
      <c r="AE74" s="123">
        <f t="shared" si="74"/>
        <v>333.99999999999994</v>
      </c>
      <c r="AF74" s="123">
        <f t="shared" si="74"/>
        <v>368.99999999999994</v>
      </c>
      <c r="AG74" s="123">
        <f t="shared" si="74"/>
        <v>335.87321254501364</v>
      </c>
      <c r="AH74" s="123">
        <f t="shared" si="74"/>
        <v>347.82908103666347</v>
      </c>
      <c r="AI74" s="123">
        <f t="shared" si="74"/>
        <v>334.67196223283838</v>
      </c>
      <c r="AJ74" s="123">
        <f t="shared" si="74"/>
        <v>337.86883806362732</v>
      </c>
      <c r="AK74" s="123">
        <f t="shared" si="74"/>
        <v>359.92728129607104</v>
      </c>
      <c r="AL74" s="123">
        <f t="shared" si="74"/>
        <v>335.43388430584309</v>
      </c>
      <c r="AM74" s="123">
        <f t="shared" si="74"/>
        <v>364.941048224025</v>
      </c>
      <c r="AN74" s="123">
        <f t="shared" si="74"/>
        <v>542.80092529092258</v>
      </c>
      <c r="AO74" s="123">
        <f t="shared" si="74"/>
        <v>670.42192641360487</v>
      </c>
      <c r="AP74" s="123">
        <f t="shared" si="74"/>
        <v>697.60553829464777</v>
      </c>
      <c r="AQ74" s="123">
        <f t="shared" si="74"/>
        <v>889.12523633138255</v>
      </c>
      <c r="AR74" s="123">
        <f t="shared" si="74"/>
        <v>1063.980778036258</v>
      </c>
      <c r="AS74" s="123">
        <f t="shared" si="74"/>
        <v>1123.9128780341418</v>
      </c>
      <c r="AT74" s="123">
        <f t="shared" si="74"/>
        <v>1197.3932379151258</v>
      </c>
      <c r="AU74" s="123">
        <f t="shared" si="74"/>
        <v>1302.2460406445443</v>
      </c>
      <c r="AV74" s="123">
        <f t="shared" si="74"/>
        <v>1432.3110828586925</v>
      </c>
      <c r="AW74" s="123">
        <f t="shared" si="74"/>
        <v>1549.6187647863644</v>
      </c>
      <c r="AX74" s="123">
        <f t="shared" si="74"/>
        <v>1660.2614151742673</v>
      </c>
      <c r="AY74" s="123">
        <f t="shared" si="74"/>
        <v>1767.3072970793824</v>
      </c>
      <c r="AZ74" s="123">
        <f t="shared" si="74"/>
        <v>1849.9080332087317</v>
      </c>
      <c r="BA74" s="123">
        <f t="shared" si="74"/>
        <v>1974.4910816905531</v>
      </c>
      <c r="BB74" s="123">
        <f t="shared" si="74"/>
        <v>2086.572333654236</v>
      </c>
      <c r="BC74" s="123">
        <f t="shared" si="74"/>
        <v>2176.4290315249991</v>
      </c>
      <c r="BD74" s="123">
        <f t="shared" ref="BD74:BE74" si="75">IF(BD7="NO","-",BD7/$AA7-1)</f>
        <v>-1</v>
      </c>
      <c r="BE74" s="123">
        <f t="shared" si="75"/>
        <v>-1</v>
      </c>
      <c r="BG74" s="48"/>
    </row>
    <row r="75" spans="2:61">
      <c r="W75" s="1"/>
      <c r="X75" s="366"/>
      <c r="Y75" s="289" t="str">
        <f>'リンク切公表時非表示（グラフの添え物）'!$W$71</f>
        <v>エアゾール・MDI（定量噴射剤）</v>
      </c>
      <c r="Z75" s="109"/>
      <c r="AA75" s="113"/>
      <c r="AB75" s="830" t="s">
        <v>321</v>
      </c>
      <c r="AC75" s="830" t="s">
        <v>321</v>
      </c>
      <c r="AD75" s="830" t="s">
        <v>321</v>
      </c>
      <c r="AE75" s="830" t="s">
        <v>321</v>
      </c>
      <c r="AF75" s="830" t="s">
        <v>321</v>
      </c>
      <c r="AG75" s="830" t="s">
        <v>321</v>
      </c>
      <c r="AH75" s="830" t="s">
        <v>321</v>
      </c>
      <c r="AI75" s="830" t="s">
        <v>321</v>
      </c>
      <c r="AJ75" s="830" t="s">
        <v>321</v>
      </c>
      <c r="AK75" s="830" t="s">
        <v>321</v>
      </c>
      <c r="AL75" s="830" t="s">
        <v>321</v>
      </c>
      <c r="AM75" s="830" t="s">
        <v>321</v>
      </c>
      <c r="AN75" s="830" t="s">
        <v>321</v>
      </c>
      <c r="AO75" s="830" t="s">
        <v>321</v>
      </c>
      <c r="AP75" s="830" t="s">
        <v>321</v>
      </c>
      <c r="AQ75" s="830" t="s">
        <v>321</v>
      </c>
      <c r="AR75" s="830" t="s">
        <v>321</v>
      </c>
      <c r="AS75" s="830" t="s">
        <v>321</v>
      </c>
      <c r="AT75" s="830" t="s">
        <v>321</v>
      </c>
      <c r="AU75" s="830" t="s">
        <v>321</v>
      </c>
      <c r="AV75" s="830" t="s">
        <v>321</v>
      </c>
      <c r="AW75" s="830" t="s">
        <v>321</v>
      </c>
      <c r="AX75" s="830" t="s">
        <v>321</v>
      </c>
      <c r="AY75" s="830" t="s">
        <v>321</v>
      </c>
      <c r="AZ75" s="830" t="s">
        <v>321</v>
      </c>
      <c r="BA75" s="830" t="s">
        <v>321</v>
      </c>
      <c r="BB75" s="830" t="s">
        <v>321</v>
      </c>
      <c r="BC75" s="830" t="s">
        <v>321</v>
      </c>
      <c r="BD75" s="830" t="s">
        <v>55</v>
      </c>
      <c r="BE75" s="830" t="s">
        <v>55</v>
      </c>
      <c r="BG75" s="48"/>
      <c r="BH75" s="48"/>
    </row>
    <row r="76" spans="2:61">
      <c r="W76" s="1"/>
      <c r="X76" s="366"/>
      <c r="Y76" s="350" t="str">
        <f>'リンク切公表時非表示（グラフの添え物）'!$W$72</f>
        <v>半導体製造</v>
      </c>
      <c r="Z76" s="109"/>
      <c r="AA76" s="113"/>
      <c r="AB76" s="123" t="str">
        <f t="shared" ref="AB76:BC77" si="76">IF(AB9="NO","-",AB9/$AA9-1)</f>
        <v>-</v>
      </c>
      <c r="AC76" s="123">
        <f t="shared" si="76"/>
        <v>29</v>
      </c>
      <c r="AD76" s="123">
        <f t="shared" si="76"/>
        <v>193.99999999999994</v>
      </c>
      <c r="AE76" s="123">
        <f t="shared" si="76"/>
        <v>333.99999999999994</v>
      </c>
      <c r="AF76" s="123">
        <f t="shared" si="76"/>
        <v>369</v>
      </c>
      <c r="AG76" s="123">
        <f t="shared" si="76"/>
        <v>360.09894871658543</v>
      </c>
      <c r="AH76" s="123">
        <f t="shared" si="76"/>
        <v>401.59738189849543</v>
      </c>
      <c r="AI76" s="123">
        <f t="shared" si="76"/>
        <v>370.95449115430819</v>
      </c>
      <c r="AJ76" s="123">
        <f t="shared" si="76"/>
        <v>372.69586657428789</v>
      </c>
      <c r="AK76" s="123">
        <f t="shared" si="76"/>
        <v>385.54305883766949</v>
      </c>
      <c r="AL76" s="123">
        <f t="shared" si="76"/>
        <v>299.68783969574218</v>
      </c>
      <c r="AM76" s="123">
        <f t="shared" si="76"/>
        <v>290.89488126993922</v>
      </c>
      <c r="AN76" s="123">
        <f t="shared" si="76"/>
        <v>281.09299386946071</v>
      </c>
      <c r="AO76" s="123">
        <f t="shared" si="76"/>
        <v>317.25704288192986</v>
      </c>
      <c r="AP76" s="123">
        <f t="shared" si="76"/>
        <v>305.23210799187348</v>
      </c>
      <c r="AQ76" s="123">
        <f t="shared" si="76"/>
        <v>330.86482923576455</v>
      </c>
      <c r="AR76" s="123">
        <f t="shared" si="76"/>
        <v>358.28448252583985</v>
      </c>
      <c r="AS76" s="123">
        <f t="shared" si="76"/>
        <v>319.22070223334345</v>
      </c>
      <c r="AT76" s="123">
        <f t="shared" si="76"/>
        <v>203.82862758756258</v>
      </c>
      <c r="AU76" s="123">
        <f t="shared" si="76"/>
        <v>224.49749458053256</v>
      </c>
      <c r="AV76" s="123">
        <f t="shared" si="76"/>
        <v>193.41224899087612</v>
      </c>
      <c r="AW76" s="123">
        <f t="shared" si="76"/>
        <v>165.29579595769081</v>
      </c>
      <c r="AX76" s="123">
        <f t="shared" si="76"/>
        <v>148.36002462008321</v>
      </c>
      <c r="AY76" s="123">
        <f t="shared" si="76"/>
        <v>153.35490289687522</v>
      </c>
      <c r="AZ76" s="123">
        <f t="shared" si="76"/>
        <v>153.61137743038884</v>
      </c>
      <c r="BA76" s="123">
        <f t="shared" si="76"/>
        <v>159.42449935850652</v>
      </c>
      <c r="BB76" s="123">
        <f t="shared" si="76"/>
        <v>167.34601298695688</v>
      </c>
      <c r="BC76" s="123">
        <f t="shared" si="76"/>
        <v>153.14078026719071</v>
      </c>
      <c r="BD76" s="123">
        <f t="shared" ref="BD76:BE76" si="77">IF(BD9="NO","-",BD9/$AA9-1)</f>
        <v>-1</v>
      </c>
      <c r="BE76" s="123">
        <f t="shared" si="77"/>
        <v>-1</v>
      </c>
    </row>
    <row r="77" spans="2:61">
      <c r="W77" s="1"/>
      <c r="X77" s="366"/>
      <c r="Y77" s="289" t="str">
        <f>'リンク切公表時非表示（グラフの添え物）'!$W$73</f>
        <v>液晶製造</v>
      </c>
      <c r="Z77" s="109"/>
      <c r="AA77" s="113"/>
      <c r="AB77" s="123" t="str">
        <f t="shared" si="76"/>
        <v>-</v>
      </c>
      <c r="AC77" s="123">
        <f t="shared" si="76"/>
        <v>29</v>
      </c>
      <c r="AD77" s="123">
        <f t="shared" si="76"/>
        <v>194</v>
      </c>
      <c r="AE77" s="123">
        <f t="shared" si="76"/>
        <v>334</v>
      </c>
      <c r="AF77" s="123">
        <f t="shared" si="76"/>
        <v>369</v>
      </c>
      <c r="AG77" s="123">
        <f t="shared" si="76"/>
        <v>365.3</v>
      </c>
      <c r="AH77" s="123">
        <f t="shared" si="76"/>
        <v>1164.5</v>
      </c>
      <c r="AI77" s="123">
        <f t="shared" si="76"/>
        <v>1101.5999999999999</v>
      </c>
      <c r="AJ77" s="123">
        <f t="shared" si="76"/>
        <v>5204.8999999999996</v>
      </c>
      <c r="AK77" s="123">
        <f t="shared" si="76"/>
        <v>2551.9999999999995</v>
      </c>
      <c r="AL77" s="123">
        <f t="shared" si="76"/>
        <v>1610.3499999999995</v>
      </c>
      <c r="AM77" s="123">
        <f t="shared" si="76"/>
        <v>2646.1280000000002</v>
      </c>
      <c r="AN77" s="123">
        <f t="shared" si="76"/>
        <v>2295.5159999999996</v>
      </c>
      <c r="AO77" s="123">
        <f t="shared" si="76"/>
        <v>4228.8399999999992</v>
      </c>
      <c r="AP77" s="123">
        <f t="shared" si="76"/>
        <v>4135.4149999999991</v>
      </c>
      <c r="AQ77" s="123">
        <f t="shared" si="76"/>
        <v>3928.6960000000004</v>
      </c>
      <c r="AR77" s="123">
        <f t="shared" si="76"/>
        <v>4251.6430999999984</v>
      </c>
      <c r="AS77" s="123">
        <f t="shared" si="76"/>
        <v>3934.7833064258452</v>
      </c>
      <c r="AT77" s="123">
        <f t="shared" si="76"/>
        <v>3190.9792238799441</v>
      </c>
      <c r="AU77" s="123">
        <f t="shared" si="76"/>
        <v>4194.7999999999984</v>
      </c>
      <c r="AV77" s="123">
        <f t="shared" si="76"/>
        <v>4549.9629999999997</v>
      </c>
      <c r="AW77" s="123">
        <f t="shared" si="76"/>
        <v>3316.5309999999999</v>
      </c>
      <c r="AX77" s="123">
        <f t="shared" si="76"/>
        <v>3287.634</v>
      </c>
      <c r="AY77" s="123">
        <f t="shared" si="76"/>
        <v>3137.4509999999991</v>
      </c>
      <c r="AZ77" s="123">
        <f t="shared" si="76"/>
        <v>2682.3730667999998</v>
      </c>
      <c r="BA77" s="123">
        <f t="shared" si="76"/>
        <v>2685.5551999999993</v>
      </c>
      <c r="BB77" s="123">
        <f t="shared" si="76"/>
        <v>2649.7014599999998</v>
      </c>
      <c r="BC77" s="123">
        <f t="shared" si="76"/>
        <v>574.64599999999973</v>
      </c>
      <c r="BD77" s="123">
        <f t="shared" ref="BD77:BE77" si="78">IF(BD10="NO","-",BD10/$AA10-1)</f>
        <v>-1</v>
      </c>
      <c r="BE77" s="123">
        <f t="shared" si="78"/>
        <v>-1</v>
      </c>
      <c r="BG77" s="48"/>
    </row>
    <row r="78" spans="2:61">
      <c r="W78" s="1"/>
      <c r="X78" s="366"/>
      <c r="Y78" s="735" t="str">
        <f>'リンク切公表時非表示（グラフの添え物）'!$W$74</f>
        <v>洗浄剤・溶剤</v>
      </c>
      <c r="Z78" s="109"/>
      <c r="AA78" s="113"/>
      <c r="AB78" s="830" t="s">
        <v>321</v>
      </c>
      <c r="AC78" s="830" t="s">
        <v>321</v>
      </c>
      <c r="AD78" s="830" t="s">
        <v>321</v>
      </c>
      <c r="AE78" s="830" t="s">
        <v>321</v>
      </c>
      <c r="AF78" s="830" t="s">
        <v>321</v>
      </c>
      <c r="AG78" s="830" t="s">
        <v>321</v>
      </c>
      <c r="AH78" s="830" t="s">
        <v>321</v>
      </c>
      <c r="AI78" s="830" t="s">
        <v>321</v>
      </c>
      <c r="AJ78" s="830" t="s">
        <v>321</v>
      </c>
      <c r="AK78" s="830" t="s">
        <v>321</v>
      </c>
      <c r="AL78" s="830" t="s">
        <v>321</v>
      </c>
      <c r="AM78" s="830" t="s">
        <v>321</v>
      </c>
      <c r="AN78" s="830" t="s">
        <v>321</v>
      </c>
      <c r="AO78" s="830" t="s">
        <v>321</v>
      </c>
      <c r="AP78" s="830" t="s">
        <v>321</v>
      </c>
      <c r="AQ78" s="830" t="s">
        <v>321</v>
      </c>
      <c r="AR78" s="830" t="s">
        <v>321</v>
      </c>
      <c r="AS78" s="830" t="s">
        <v>321</v>
      </c>
      <c r="AT78" s="830" t="s">
        <v>321</v>
      </c>
      <c r="AU78" s="830" t="s">
        <v>321</v>
      </c>
      <c r="AV78" s="830" t="s">
        <v>321</v>
      </c>
      <c r="AW78" s="830" t="s">
        <v>321</v>
      </c>
      <c r="AX78" s="830" t="s">
        <v>321</v>
      </c>
      <c r="AY78" s="830" t="s">
        <v>321</v>
      </c>
      <c r="AZ78" s="830" t="s">
        <v>321</v>
      </c>
      <c r="BA78" s="830" t="s">
        <v>321</v>
      </c>
      <c r="BB78" s="830" t="s">
        <v>321</v>
      </c>
      <c r="BC78" s="830" t="s">
        <v>321</v>
      </c>
      <c r="BD78" s="830" t="s">
        <v>55</v>
      </c>
      <c r="BE78" s="830" t="s">
        <v>55</v>
      </c>
      <c r="BG78" s="48"/>
      <c r="BH78" s="48"/>
    </row>
    <row r="79" spans="2:61">
      <c r="W79" s="1"/>
      <c r="X79" s="366"/>
      <c r="Y79" s="289" t="str">
        <f>'リンク切公表時非表示（グラフの添え物）'!$W$75</f>
        <v>HFCsの製造時の漏出</v>
      </c>
      <c r="Z79" s="109"/>
      <c r="AA79" s="113"/>
      <c r="AB79" s="123" t="str">
        <f t="shared" ref="AB79:BC80" si="79">IF(AB12="NO","-",AB12/$AA12-1)</f>
        <v>-</v>
      </c>
      <c r="AC79" s="123">
        <f t="shared" si="79"/>
        <v>29.000000000000004</v>
      </c>
      <c r="AD79" s="123">
        <f t="shared" si="79"/>
        <v>194.00000000000006</v>
      </c>
      <c r="AE79" s="123">
        <f t="shared" si="79"/>
        <v>334.00000000000006</v>
      </c>
      <c r="AF79" s="123">
        <f t="shared" si="79"/>
        <v>369.00000000000006</v>
      </c>
      <c r="AG79" s="123">
        <f t="shared" si="79"/>
        <v>351.52454428322801</v>
      </c>
      <c r="AH79" s="123">
        <f t="shared" si="79"/>
        <v>282.68136415567864</v>
      </c>
      <c r="AI79" s="123">
        <f t="shared" si="79"/>
        <v>202.91544652218332</v>
      </c>
      <c r="AJ79" s="123">
        <f t="shared" si="79"/>
        <v>123.86200291968531</v>
      </c>
      <c r="AK79" s="123">
        <f t="shared" si="79"/>
        <v>195.06655634293861</v>
      </c>
      <c r="AL79" s="123">
        <f t="shared" si="79"/>
        <v>287.78997898202005</v>
      </c>
      <c r="AM79" s="123">
        <f t="shared" si="79"/>
        <v>270.69202143460114</v>
      </c>
      <c r="AN79" s="123">
        <f t="shared" si="79"/>
        <v>343.41124570903486</v>
      </c>
      <c r="AO79" s="123">
        <f t="shared" si="79"/>
        <v>372.93772157640353</v>
      </c>
      <c r="AP79" s="123">
        <f t="shared" si="79"/>
        <v>296.43764558185188</v>
      </c>
      <c r="AQ79" s="123">
        <f t="shared" si="79"/>
        <v>241.62542143152143</v>
      </c>
      <c r="AR79" s="123">
        <f t="shared" si="79"/>
        <v>235.11704929930599</v>
      </c>
      <c r="AS79" s="123">
        <f t="shared" si="79"/>
        <v>201.85743034151866</v>
      </c>
      <c r="AT79" s="123">
        <f t="shared" si="79"/>
        <v>153.72458526845841</v>
      </c>
      <c r="AU79" s="123">
        <f t="shared" si="79"/>
        <v>83.763857608827649</v>
      </c>
      <c r="AV79" s="123">
        <f t="shared" si="79"/>
        <v>99.177681197441899</v>
      </c>
      <c r="AW79" s="123">
        <f t="shared" si="79"/>
        <v>78.74298426366947</v>
      </c>
      <c r="AX79" s="123">
        <f t="shared" si="79"/>
        <v>85.813160843324937</v>
      </c>
      <c r="AY79" s="123">
        <f t="shared" si="79"/>
        <v>65.566156085401175</v>
      </c>
      <c r="AZ79" s="123">
        <f t="shared" si="79"/>
        <v>53.925748345611431</v>
      </c>
      <c r="BA79" s="123">
        <f t="shared" si="79"/>
        <v>97.395735221752275</v>
      </c>
      <c r="BB79" s="123">
        <f t="shared" si="79"/>
        <v>61.849862057298566</v>
      </c>
      <c r="BC79" s="123">
        <f t="shared" si="79"/>
        <v>57.5524213479232</v>
      </c>
      <c r="BD79" s="123">
        <f t="shared" ref="BD79:BE79" si="80">IF(BD12="NO","-",BD12/$AA12-1)</f>
        <v>-1</v>
      </c>
      <c r="BE79" s="123">
        <f t="shared" si="80"/>
        <v>-1</v>
      </c>
      <c r="BG79" s="48"/>
    </row>
    <row r="80" spans="2:61">
      <c r="W80" s="1"/>
      <c r="X80" s="366"/>
      <c r="Y80" s="289" t="str">
        <f>'リンク切公表時非表示（グラフの添え物）'!$W$76</f>
        <v>HCFC22製造時の副生HFC23</v>
      </c>
      <c r="Z80" s="103"/>
      <c r="AA80" s="113"/>
      <c r="AB80" s="277">
        <f t="shared" si="79"/>
        <v>8.9202866941598291E-2</v>
      </c>
      <c r="AC80" s="277">
        <f t="shared" si="79"/>
        <v>0.10367316967990781</v>
      </c>
      <c r="AD80" s="277">
        <f t="shared" si="79"/>
        <v>5.4241346689209768E-2</v>
      </c>
      <c r="AE80" s="277">
        <f t="shared" si="79"/>
        <v>0.15620403449494802</v>
      </c>
      <c r="AF80" s="277">
        <f t="shared" si="79"/>
        <v>0.34725158416212842</v>
      </c>
      <c r="AG80" s="277">
        <f t="shared" si="79"/>
        <v>0.23854231840559814</v>
      </c>
      <c r="AH80" s="277">
        <f t="shared" si="79"/>
        <v>0.16699861359147117</v>
      </c>
      <c r="AI80" s="277">
        <f t="shared" si="79"/>
        <v>9.4525769753784461E-2</v>
      </c>
      <c r="AJ80" s="277">
        <f t="shared" si="79"/>
        <v>0.1196125233899068</v>
      </c>
      <c r="AK80" s="277">
        <f t="shared" si="79"/>
        <v>-1.5112635026305998E-2</v>
      </c>
      <c r="AL80" s="277">
        <f t="shared" si="79"/>
        <v>-0.2585470591990493</v>
      </c>
      <c r="AM80" s="277">
        <f t="shared" si="79"/>
        <v>-0.51591856872519382</v>
      </c>
      <c r="AN80" s="277">
        <f t="shared" si="79"/>
        <v>-0.6011206171856539</v>
      </c>
      <c r="AO80" s="277">
        <f t="shared" si="79"/>
        <v>-0.91916490495027225</v>
      </c>
      <c r="AP80" s="277">
        <f t="shared" si="79"/>
        <v>-0.96320609466702045</v>
      </c>
      <c r="AQ80" s="277">
        <f t="shared" si="79"/>
        <v>-0.94782884382710098</v>
      </c>
      <c r="AR80" s="277">
        <f t="shared" si="79"/>
        <v>-0.98271801416178239</v>
      </c>
      <c r="AS80" s="277">
        <f t="shared" si="79"/>
        <v>-0.96274152515524047</v>
      </c>
      <c r="AT80" s="277">
        <f t="shared" si="79"/>
        <v>-0.99684092731989571</v>
      </c>
      <c r="AU80" s="277">
        <f t="shared" si="79"/>
        <v>-0.99665509951518372</v>
      </c>
      <c r="AV80" s="277">
        <f t="shared" si="79"/>
        <v>-0.99897794707408394</v>
      </c>
      <c r="AW80" s="277">
        <f t="shared" si="79"/>
        <v>-0.99888503317172794</v>
      </c>
      <c r="AX80" s="277">
        <f t="shared" si="79"/>
        <v>-0.99897794707408394</v>
      </c>
      <c r="AY80" s="277">
        <f t="shared" si="79"/>
        <v>-0.99851337756230385</v>
      </c>
      <c r="AZ80" s="277">
        <f t="shared" si="79"/>
        <v>-0.99814172195287987</v>
      </c>
      <c r="BA80" s="277">
        <f t="shared" si="79"/>
        <v>-0.99851337756230385</v>
      </c>
      <c r="BB80" s="277">
        <f t="shared" si="79"/>
        <v>-0.99758423853874378</v>
      </c>
      <c r="BC80" s="277">
        <f t="shared" si="79"/>
        <v>-0.99925668878115192</v>
      </c>
      <c r="BD80" s="277">
        <f t="shared" ref="BD80:BE80" si="81">IF(BD13="NO","-",BD13/$AA13-1)</f>
        <v>-1</v>
      </c>
      <c r="BE80" s="277">
        <f t="shared" si="81"/>
        <v>-1</v>
      </c>
      <c r="BI80" s="48"/>
    </row>
    <row r="81" spans="23:60">
      <c r="W81" s="1"/>
      <c r="X81" s="366"/>
      <c r="Y81" s="350" t="str">
        <f>'リンク切公表時非表示（グラフの添え物）'!$W$77</f>
        <v>消火剤</v>
      </c>
      <c r="Z81" s="109"/>
      <c r="AA81" s="113"/>
      <c r="AB81" s="830" t="s">
        <v>321</v>
      </c>
      <c r="AC81" s="830" t="s">
        <v>321</v>
      </c>
      <c r="AD81" s="830" t="s">
        <v>321</v>
      </c>
      <c r="AE81" s="830" t="s">
        <v>321</v>
      </c>
      <c r="AF81" s="830" t="s">
        <v>321</v>
      </c>
      <c r="AG81" s="830" t="s">
        <v>321</v>
      </c>
      <c r="AH81" s="830" t="s">
        <v>321</v>
      </c>
      <c r="AI81" s="830" t="s">
        <v>321</v>
      </c>
      <c r="AJ81" s="830" t="s">
        <v>321</v>
      </c>
      <c r="AK81" s="830" t="s">
        <v>321</v>
      </c>
      <c r="AL81" s="830" t="s">
        <v>321</v>
      </c>
      <c r="AM81" s="830" t="s">
        <v>321</v>
      </c>
      <c r="AN81" s="830" t="s">
        <v>321</v>
      </c>
      <c r="AO81" s="830" t="s">
        <v>321</v>
      </c>
      <c r="AP81" s="830" t="s">
        <v>321</v>
      </c>
      <c r="AQ81" s="830" t="s">
        <v>321</v>
      </c>
      <c r="AR81" s="830" t="s">
        <v>321</v>
      </c>
      <c r="AS81" s="830" t="s">
        <v>321</v>
      </c>
      <c r="AT81" s="830" t="s">
        <v>321</v>
      </c>
      <c r="AU81" s="830" t="s">
        <v>321</v>
      </c>
      <c r="AV81" s="830" t="s">
        <v>321</v>
      </c>
      <c r="AW81" s="830" t="s">
        <v>321</v>
      </c>
      <c r="AX81" s="830" t="s">
        <v>321</v>
      </c>
      <c r="AY81" s="830" t="s">
        <v>321</v>
      </c>
      <c r="AZ81" s="830" t="s">
        <v>321</v>
      </c>
      <c r="BA81" s="830" t="s">
        <v>321</v>
      </c>
      <c r="BB81" s="830" t="s">
        <v>321</v>
      </c>
      <c r="BC81" s="830" t="s">
        <v>321</v>
      </c>
      <c r="BD81" s="830" t="s">
        <v>55</v>
      </c>
      <c r="BE81" s="830" t="s">
        <v>55</v>
      </c>
      <c r="BG81" s="48"/>
      <c r="BH81" s="48"/>
    </row>
    <row r="82" spans="23:60">
      <c r="W82" s="1"/>
      <c r="X82" s="366"/>
      <c r="Y82" s="289" t="str">
        <f>'リンク切公表時非表示（グラフの添え物）'!$W$78</f>
        <v>マグネシウム鋳造</v>
      </c>
      <c r="Z82" s="109"/>
      <c r="AA82" s="113"/>
      <c r="AB82" s="830" t="s">
        <v>321</v>
      </c>
      <c r="AC82" s="830" t="s">
        <v>321</v>
      </c>
      <c r="AD82" s="830" t="s">
        <v>321</v>
      </c>
      <c r="AE82" s="830" t="s">
        <v>321</v>
      </c>
      <c r="AF82" s="830" t="s">
        <v>321</v>
      </c>
      <c r="AG82" s="830" t="s">
        <v>321</v>
      </c>
      <c r="AH82" s="830" t="s">
        <v>321</v>
      </c>
      <c r="AI82" s="830" t="s">
        <v>321</v>
      </c>
      <c r="AJ82" s="830" t="s">
        <v>321</v>
      </c>
      <c r="AK82" s="830" t="s">
        <v>321</v>
      </c>
      <c r="AL82" s="830" t="s">
        <v>321</v>
      </c>
      <c r="AM82" s="830" t="s">
        <v>321</v>
      </c>
      <c r="AN82" s="830" t="s">
        <v>321</v>
      </c>
      <c r="AO82" s="830" t="s">
        <v>321</v>
      </c>
      <c r="AP82" s="830" t="s">
        <v>321</v>
      </c>
      <c r="AQ82" s="830" t="s">
        <v>321</v>
      </c>
      <c r="AR82" s="830" t="s">
        <v>321</v>
      </c>
      <c r="AS82" s="830" t="s">
        <v>321</v>
      </c>
      <c r="AT82" s="830" t="s">
        <v>321</v>
      </c>
      <c r="AU82" s="830" t="s">
        <v>321</v>
      </c>
      <c r="AV82" s="830" t="s">
        <v>321</v>
      </c>
      <c r="AW82" s="830" t="s">
        <v>321</v>
      </c>
      <c r="AX82" s="830" t="s">
        <v>321</v>
      </c>
      <c r="AY82" s="830" t="s">
        <v>321</v>
      </c>
      <c r="AZ82" s="830" t="s">
        <v>321</v>
      </c>
      <c r="BA82" s="830" t="s">
        <v>321</v>
      </c>
      <c r="BB82" s="830" t="s">
        <v>321</v>
      </c>
      <c r="BC82" s="830" t="s">
        <v>321</v>
      </c>
      <c r="BD82" s="830" t="s">
        <v>55</v>
      </c>
      <c r="BE82" s="830" t="s">
        <v>55</v>
      </c>
      <c r="BG82" s="48"/>
    </row>
    <row r="83" spans="23:60">
      <c r="W83" s="1"/>
      <c r="X83" s="367" t="s">
        <v>14</v>
      </c>
      <c r="Y83" s="368"/>
      <c r="Z83" s="105"/>
      <c r="AA83" s="635"/>
      <c r="AB83" s="613">
        <f t="shared" ref="AB83:BC83" si="82">AB16/$AA16-1</f>
        <v>0.14797040261001193</v>
      </c>
      <c r="AC83" s="613">
        <f t="shared" si="82"/>
        <v>0.16484851353830798</v>
      </c>
      <c r="AD83" s="613">
        <f t="shared" si="82"/>
        <v>0.6733898337656361</v>
      </c>
      <c r="AE83" s="266">
        <f t="shared" si="82"/>
        <v>1.0557954533645075</v>
      </c>
      <c r="AF83" s="266">
        <f t="shared" si="82"/>
        <v>1.6929366132771735</v>
      </c>
      <c r="AG83" s="266">
        <f t="shared" si="82"/>
        <v>1.7920693201569482</v>
      </c>
      <c r="AH83" s="266">
        <f t="shared" si="82"/>
        <v>2.0560281561152025</v>
      </c>
      <c r="AI83" s="266">
        <f t="shared" si="82"/>
        <v>1.5336775830373481</v>
      </c>
      <c r="AJ83" s="266">
        <f t="shared" si="82"/>
        <v>1.0060352094862335</v>
      </c>
      <c r="AK83" s="613">
        <f t="shared" si="82"/>
        <v>0.81565474780023783</v>
      </c>
      <c r="AL83" s="613">
        <f t="shared" si="82"/>
        <v>0.51063102193851795</v>
      </c>
      <c r="AM83" s="613">
        <f t="shared" si="82"/>
        <v>0.40679287516260731</v>
      </c>
      <c r="AN83" s="613">
        <f t="shared" si="82"/>
        <v>0.35399913292164986</v>
      </c>
      <c r="AO83" s="613">
        <f t="shared" si="82"/>
        <v>0.40942324462616742</v>
      </c>
      <c r="AP83" s="613">
        <f t="shared" si="82"/>
        <v>0.31869657888976266</v>
      </c>
      <c r="AQ83" s="613">
        <f t="shared" si="82"/>
        <v>0.37610702425455944</v>
      </c>
      <c r="AR83" s="613">
        <f t="shared" si="82"/>
        <v>0.21065716409355528</v>
      </c>
      <c r="AS83" s="613">
        <f t="shared" si="82"/>
        <v>-0.12170945444394532</v>
      </c>
      <c r="AT83" s="613">
        <f t="shared" si="82"/>
        <v>-0.38114590892502365</v>
      </c>
      <c r="AU83" s="613">
        <f t="shared" si="82"/>
        <v>-0.35015305352667925</v>
      </c>
      <c r="AV83" s="613">
        <f t="shared" si="82"/>
        <v>-0.42571118080215031</v>
      </c>
      <c r="AW83" s="613">
        <f t="shared" si="82"/>
        <v>-0.47451123862699229</v>
      </c>
      <c r="AX83" s="613">
        <f t="shared" si="82"/>
        <v>-0.49840814126899724</v>
      </c>
      <c r="AY83" s="613">
        <f t="shared" si="82"/>
        <v>-0.48596552378945979</v>
      </c>
      <c r="AZ83" s="613">
        <f t="shared" si="82"/>
        <v>-0.49411939894066026</v>
      </c>
      <c r="BA83" s="613">
        <f t="shared" si="82"/>
        <v>-0.483839295933706</v>
      </c>
      <c r="BB83" s="613">
        <f t="shared" si="82"/>
        <v>-0.46291698789436464</v>
      </c>
      <c r="BC83" s="613">
        <f t="shared" si="82"/>
        <v>-0.46679493089467206</v>
      </c>
      <c r="BD83" s="613">
        <f t="shared" ref="BD83:BE83" si="83">BD16/$AA16-1</f>
        <v>-1</v>
      </c>
      <c r="BE83" s="613">
        <f t="shared" si="83"/>
        <v>-1</v>
      </c>
      <c r="BG83" s="48"/>
      <c r="BH83" s="48"/>
    </row>
    <row r="84" spans="23:60">
      <c r="W84" s="1"/>
      <c r="X84" s="369"/>
      <c r="Y84" s="289" t="str">
        <f>'リンク切公表時非表示（グラフの添え物）'!$W$81</f>
        <v>半導体製造</v>
      </c>
      <c r="Z84" s="104"/>
      <c r="AA84" s="113"/>
      <c r="AB84" s="277">
        <f t="shared" ref="AB84:BC87" si="84">IF(AB17="NO","-",AB17/$AA17-1)</f>
        <v>0.15789473684210531</v>
      </c>
      <c r="AC84" s="277">
        <f t="shared" si="84"/>
        <v>0.1842105263157896</v>
      </c>
      <c r="AD84" s="277">
        <f t="shared" si="84"/>
        <v>0.71052631578947389</v>
      </c>
      <c r="AE84" s="265">
        <f t="shared" si="84"/>
        <v>1.1052631578947372</v>
      </c>
      <c r="AF84" s="265">
        <f t="shared" si="84"/>
        <v>1.763157894736842</v>
      </c>
      <c r="AG84" s="265">
        <f t="shared" si="84"/>
        <v>2.2461626163040993</v>
      </c>
      <c r="AH84" s="265">
        <f t="shared" si="84"/>
        <v>3.077415194366675</v>
      </c>
      <c r="AI84" s="265">
        <f t="shared" si="84"/>
        <v>3.1362269833609391</v>
      </c>
      <c r="AJ84" s="265">
        <f t="shared" si="84"/>
        <v>3.4135466751704824</v>
      </c>
      <c r="AK84" s="265">
        <f t="shared" si="84"/>
        <v>3.7571469517543719</v>
      </c>
      <c r="AL84" s="265">
        <f t="shared" si="84"/>
        <v>2.6561482017166682</v>
      </c>
      <c r="AM84" s="265">
        <f t="shared" si="84"/>
        <v>2.6437320166544573</v>
      </c>
      <c r="AN84" s="265">
        <f t="shared" si="84"/>
        <v>2.6098394280307513</v>
      </c>
      <c r="AO84" s="265">
        <f t="shared" si="84"/>
        <v>2.8170058044922657</v>
      </c>
      <c r="AP84" s="265">
        <f t="shared" si="84"/>
        <v>2.2274923522904619</v>
      </c>
      <c r="AQ84" s="265">
        <f t="shared" si="84"/>
        <v>2.4668238043712192</v>
      </c>
      <c r="AR84" s="265">
        <f t="shared" si="84"/>
        <v>2.1142237311226388</v>
      </c>
      <c r="AS84" s="265">
        <f t="shared" si="84"/>
        <v>1.3456663941658253</v>
      </c>
      <c r="AT84" s="277">
        <f t="shared" si="84"/>
        <v>0.48168643097391861</v>
      </c>
      <c r="AU84" s="277">
        <f t="shared" si="84"/>
        <v>0.55563050786835055</v>
      </c>
      <c r="AV84" s="277">
        <f t="shared" si="84"/>
        <v>0.30903905478619897</v>
      </c>
      <c r="AW84" s="277">
        <f t="shared" si="84"/>
        <v>0.14102600649488672</v>
      </c>
      <c r="AX84" s="277">
        <f t="shared" si="84"/>
        <v>9.2945145557559172E-2</v>
      </c>
      <c r="AY84" s="277">
        <f t="shared" si="84"/>
        <v>0.1358874983802032</v>
      </c>
      <c r="AZ84" s="277">
        <f t="shared" si="84"/>
        <v>0.11155509861317014</v>
      </c>
      <c r="BA84" s="277">
        <f t="shared" si="84"/>
        <v>0.20924033182117929</v>
      </c>
      <c r="BB84" s="277">
        <f t="shared" si="84"/>
        <v>0.29753394715305692</v>
      </c>
      <c r="BC84" s="277">
        <f t="shared" si="84"/>
        <v>0.24791677450215555</v>
      </c>
      <c r="BD84" s="277">
        <f t="shared" ref="BD84:BE84" si="85">IF(BD17="NO","-",BD17/$AA17-1)</f>
        <v>-1</v>
      </c>
      <c r="BE84" s="277">
        <f t="shared" si="85"/>
        <v>-1</v>
      </c>
    </row>
    <row r="85" spans="23:60">
      <c r="W85" s="1"/>
      <c r="X85" s="370"/>
      <c r="Y85" s="289" t="str">
        <f>'リンク切公表時非表示（グラフの添え物）'!$W$82</f>
        <v>液晶製造</v>
      </c>
      <c r="Z85" s="110"/>
      <c r="AA85" s="113"/>
      <c r="AB85" s="277">
        <f t="shared" si="84"/>
        <v>0.15789473684210531</v>
      </c>
      <c r="AC85" s="277">
        <f t="shared" si="84"/>
        <v>0.18421052631578938</v>
      </c>
      <c r="AD85" s="277">
        <f t="shared" si="84"/>
        <v>0.71052631578947367</v>
      </c>
      <c r="AE85" s="265">
        <f t="shared" si="84"/>
        <v>1.1052631578947367</v>
      </c>
      <c r="AF85" s="265">
        <f t="shared" si="84"/>
        <v>1.763157894736842</v>
      </c>
      <c r="AG85" s="265">
        <f t="shared" si="84"/>
        <v>1.6655721752393431</v>
      </c>
      <c r="AH85" s="265">
        <f t="shared" si="84"/>
        <v>3.9593064059366636</v>
      </c>
      <c r="AI85" s="265">
        <f t="shared" si="84"/>
        <v>4.4461883875046881</v>
      </c>
      <c r="AJ85" s="265">
        <f t="shared" si="84"/>
        <v>5.8027808446492966</v>
      </c>
      <c r="AK85" s="265">
        <f t="shared" si="84"/>
        <v>5.8294198446219641</v>
      </c>
      <c r="AL85" s="265">
        <f t="shared" si="84"/>
        <v>3.5841228236129048</v>
      </c>
      <c r="AM85" s="265">
        <f t="shared" si="84"/>
        <v>4.7937432632857817</v>
      </c>
      <c r="AN85" s="265">
        <f t="shared" si="84"/>
        <v>4.360788874031071</v>
      </c>
      <c r="AO85" s="265">
        <f t="shared" si="84"/>
        <v>4.7162207126038602</v>
      </c>
      <c r="AP85" s="265">
        <f t="shared" si="84"/>
        <v>3.8493583062124701</v>
      </c>
      <c r="AQ85" s="265">
        <f t="shared" si="84"/>
        <v>4.0271444307226218</v>
      </c>
      <c r="AR85" s="265">
        <f t="shared" si="84"/>
        <v>2.411364756625261</v>
      </c>
      <c r="AS85" s="265">
        <f t="shared" si="84"/>
        <v>1.6634571354997747</v>
      </c>
      <c r="AT85" s="277">
        <f t="shared" si="84"/>
        <v>0.25429382116513755</v>
      </c>
      <c r="AU85" s="277">
        <f t="shared" si="84"/>
        <v>0.48327168136969934</v>
      </c>
      <c r="AV85" s="277">
        <f t="shared" si="84"/>
        <v>0.88597868087443965</v>
      </c>
      <c r="AW85" s="265">
        <f t="shared" si="84"/>
        <v>1.1759551264679828</v>
      </c>
      <c r="AX85" s="265">
        <f t="shared" si="84"/>
        <v>1.4124540287891332</v>
      </c>
      <c r="AY85" s="265">
        <f t="shared" si="84"/>
        <v>1.8624346020165312</v>
      </c>
      <c r="AZ85" s="265">
        <f t="shared" si="84"/>
        <v>1.7578579202688638</v>
      </c>
      <c r="BA85" s="265">
        <f t="shared" si="84"/>
        <v>1.2715266042764597</v>
      </c>
      <c r="BB85" s="265">
        <f t="shared" si="84"/>
        <v>1.6844557837347698</v>
      </c>
      <c r="BC85" s="265">
        <f t="shared" si="84"/>
        <v>1.5104708127649644</v>
      </c>
      <c r="BD85" s="265">
        <f t="shared" ref="BD85:BE85" si="86">IF(BD18="NO","-",BD18/$AA18-1)</f>
        <v>-1</v>
      </c>
      <c r="BE85" s="265">
        <f t="shared" si="86"/>
        <v>-1</v>
      </c>
    </row>
    <row r="86" spans="23:60">
      <c r="W86" s="1"/>
      <c r="X86" s="370"/>
      <c r="Y86" s="289" t="str">
        <f>'リンク切公表時非表示（グラフの添え物）'!$W$83</f>
        <v>洗浄剤・溶剤</v>
      </c>
      <c r="Z86" s="104"/>
      <c r="AA86" s="113"/>
      <c r="AB86" s="277">
        <f t="shared" si="84"/>
        <v>0.15789473684210531</v>
      </c>
      <c r="AC86" s="277">
        <f t="shared" si="84"/>
        <v>0.1842105263157896</v>
      </c>
      <c r="AD86" s="277">
        <f t="shared" si="84"/>
        <v>0.71052631578947367</v>
      </c>
      <c r="AE86" s="265">
        <f t="shared" si="84"/>
        <v>1.1052631578947372</v>
      </c>
      <c r="AF86" s="265">
        <f t="shared" si="84"/>
        <v>1.7631578947368425</v>
      </c>
      <c r="AG86" s="265">
        <f t="shared" si="84"/>
        <v>1.6921989108003443</v>
      </c>
      <c r="AH86" s="265">
        <f t="shared" si="84"/>
        <v>1.6926467255126125</v>
      </c>
      <c r="AI86" s="277">
        <f t="shared" si="84"/>
        <v>0.932112648102569</v>
      </c>
      <c r="AJ86" s="277">
        <f t="shared" si="84"/>
        <v>0.10095004672838459</v>
      </c>
      <c r="AK86" s="277">
        <f t="shared" si="84"/>
        <v>-0.29672681454387606</v>
      </c>
      <c r="AL86" s="277">
        <f t="shared" si="84"/>
        <v>-0.30160969444201247</v>
      </c>
      <c r="AM86" s="277">
        <f t="shared" si="84"/>
        <v>-0.43910648711105194</v>
      </c>
      <c r="AN86" s="277">
        <f t="shared" si="84"/>
        <v>-0.49143111681816909</v>
      </c>
      <c r="AO86" s="277">
        <f t="shared" si="84"/>
        <v>-0.45136573905087263</v>
      </c>
      <c r="AP86" s="277">
        <f t="shared" si="84"/>
        <v>-0.3814050490974914</v>
      </c>
      <c r="AQ86" s="277">
        <f t="shared" si="84"/>
        <v>-0.38622098782865277</v>
      </c>
      <c r="AR86" s="277">
        <f t="shared" si="84"/>
        <v>-0.47753847534168814</v>
      </c>
      <c r="AS86" s="277">
        <f t="shared" si="84"/>
        <v>-0.63776539686418965</v>
      </c>
      <c r="AT86" s="277">
        <f t="shared" si="84"/>
        <v>-0.68781450786361775</v>
      </c>
      <c r="AU86" s="277">
        <f t="shared" si="84"/>
        <v>-0.62182232430018591</v>
      </c>
      <c r="AV86" s="277">
        <f t="shared" si="84"/>
        <v>-0.64716772170962777</v>
      </c>
      <c r="AW86" s="277">
        <f t="shared" si="84"/>
        <v>-0.6520732824985519</v>
      </c>
      <c r="AX86" s="277">
        <f t="shared" si="84"/>
        <v>-0.66638116813291415</v>
      </c>
      <c r="AY86" s="277">
        <f t="shared" si="84"/>
        <v>-0.66229320080881071</v>
      </c>
      <c r="AZ86" s="277">
        <f t="shared" si="84"/>
        <v>-0.66658556649911938</v>
      </c>
      <c r="BA86" s="277">
        <f t="shared" si="84"/>
        <v>-0.67803187266745457</v>
      </c>
      <c r="BB86" s="277">
        <f t="shared" si="84"/>
        <v>-0.67387440908793561</v>
      </c>
      <c r="BC86" s="277">
        <f t="shared" si="84"/>
        <v>-0.6692018638711662</v>
      </c>
      <c r="BD86" s="277">
        <f t="shared" ref="BD86:BE86" si="87">IF(BD19="NO","-",BD19/$AA19-1)</f>
        <v>-1</v>
      </c>
      <c r="BE86" s="277">
        <f t="shared" si="87"/>
        <v>-1</v>
      </c>
    </row>
    <row r="87" spans="23:60">
      <c r="W87" s="1"/>
      <c r="X87" s="370"/>
      <c r="Y87" s="289" t="str">
        <f>'リンク切公表時非表示（グラフの添え物）'!$W$84</f>
        <v>PFCsの製造時の漏出</v>
      </c>
      <c r="Z87" s="104"/>
      <c r="AA87" s="113"/>
      <c r="AB87" s="277">
        <f t="shared" si="84"/>
        <v>0.15789473684210531</v>
      </c>
      <c r="AC87" s="277">
        <f t="shared" si="84"/>
        <v>0.18421052631578938</v>
      </c>
      <c r="AD87" s="277">
        <f t="shared" si="84"/>
        <v>0.71052631578947367</v>
      </c>
      <c r="AE87" s="265">
        <f t="shared" si="84"/>
        <v>1.1052631578947372</v>
      </c>
      <c r="AF87" s="265">
        <f t="shared" si="84"/>
        <v>1.763157894736842</v>
      </c>
      <c r="AG87" s="265">
        <f t="shared" si="84"/>
        <v>2.6466987697156878</v>
      </c>
      <c r="AH87" s="265">
        <f t="shared" si="84"/>
        <v>4.0926742423108662</v>
      </c>
      <c r="AI87" s="265">
        <f t="shared" si="84"/>
        <v>3.9733094958792901</v>
      </c>
      <c r="AJ87" s="265">
        <f t="shared" si="84"/>
        <v>3.7441322046229768</v>
      </c>
      <c r="AK87" s="265">
        <f t="shared" si="84"/>
        <v>4.0202092646037979</v>
      </c>
      <c r="AL87" s="265">
        <f t="shared" si="84"/>
        <v>3.0190079904588787</v>
      </c>
      <c r="AM87" s="265">
        <f t="shared" si="84"/>
        <v>2.7994372948710717</v>
      </c>
      <c r="AN87" s="265">
        <f t="shared" si="84"/>
        <v>2.6612733563495996</v>
      </c>
      <c r="AO87" s="265">
        <f t="shared" si="84"/>
        <v>2.2818868638053278</v>
      </c>
      <c r="AP87" s="265">
        <f t="shared" si="84"/>
        <v>2.1445720770242933</v>
      </c>
      <c r="AQ87" s="265">
        <f t="shared" si="84"/>
        <v>2.2977502270736223</v>
      </c>
      <c r="AR87" s="265">
        <f t="shared" si="84"/>
        <v>1.9519192196380404</v>
      </c>
      <c r="AS87" s="277">
        <f t="shared" si="84"/>
        <v>0.96109328034756936</v>
      </c>
      <c r="AT87" s="277">
        <f t="shared" si="84"/>
        <v>0.38612387340976451</v>
      </c>
      <c r="AU87" s="277">
        <f t="shared" si="84"/>
        <v>-0.24932568631491459</v>
      </c>
      <c r="AV87" s="277">
        <f t="shared" si="84"/>
        <v>-0.3761303316253406</v>
      </c>
      <c r="AW87" s="277">
        <f t="shared" si="84"/>
        <v>-0.55388408136200429</v>
      </c>
      <c r="AX87" s="277">
        <f t="shared" si="84"/>
        <v>-0.66517735342095485</v>
      </c>
      <c r="AY87" s="277">
        <f t="shared" si="84"/>
        <v>-0.67553035649119741</v>
      </c>
      <c r="AZ87" s="277">
        <f t="shared" si="84"/>
        <v>-0.65373646911741168</v>
      </c>
      <c r="BA87" s="277">
        <f t="shared" si="84"/>
        <v>-0.70655914280423104</v>
      </c>
      <c r="BB87" s="277">
        <f t="shared" si="84"/>
        <v>-0.76531832956289669</v>
      </c>
      <c r="BC87" s="277">
        <f t="shared" si="84"/>
        <v>-0.73594705229550672</v>
      </c>
      <c r="BD87" s="277">
        <f t="shared" ref="BD87:BE87" si="88">IF(BD20="NO","-",BD20/$AA20-1)</f>
        <v>-1</v>
      </c>
      <c r="BE87" s="277">
        <f t="shared" si="88"/>
        <v>-1</v>
      </c>
    </row>
    <row r="88" spans="23:60">
      <c r="W88" s="1"/>
      <c r="X88" s="369"/>
      <c r="Y88" s="289" t="str">
        <f>'リンク切公表時非表示（グラフの添え物）'!$W$85</f>
        <v>その他</v>
      </c>
      <c r="Z88" s="109"/>
      <c r="AA88" s="113"/>
      <c r="AB88" s="830" t="s">
        <v>321</v>
      </c>
      <c r="AC88" s="830" t="s">
        <v>321</v>
      </c>
      <c r="AD88" s="830" t="s">
        <v>321</v>
      </c>
      <c r="AE88" s="830" t="s">
        <v>321</v>
      </c>
      <c r="AF88" s="830" t="s">
        <v>321</v>
      </c>
      <c r="AG88" s="830" t="s">
        <v>321</v>
      </c>
      <c r="AH88" s="830" t="s">
        <v>321</v>
      </c>
      <c r="AI88" s="830" t="s">
        <v>321</v>
      </c>
      <c r="AJ88" s="830" t="s">
        <v>321</v>
      </c>
      <c r="AK88" s="830" t="s">
        <v>321</v>
      </c>
      <c r="AL88" s="830" t="s">
        <v>321</v>
      </c>
      <c r="AM88" s="830" t="s">
        <v>321</v>
      </c>
      <c r="AN88" s="830" t="s">
        <v>321</v>
      </c>
      <c r="AO88" s="830" t="s">
        <v>321</v>
      </c>
      <c r="AP88" s="830" t="s">
        <v>321</v>
      </c>
      <c r="AQ88" s="830" t="s">
        <v>321</v>
      </c>
      <c r="AR88" s="830" t="s">
        <v>321</v>
      </c>
      <c r="AS88" s="830" t="s">
        <v>321</v>
      </c>
      <c r="AT88" s="830" t="s">
        <v>321</v>
      </c>
      <c r="AU88" s="830" t="s">
        <v>321</v>
      </c>
      <c r="AV88" s="830" t="s">
        <v>321</v>
      </c>
      <c r="AW88" s="830" t="s">
        <v>321</v>
      </c>
      <c r="AX88" s="830" t="s">
        <v>321</v>
      </c>
      <c r="AY88" s="830" t="s">
        <v>321</v>
      </c>
      <c r="AZ88" s="830" t="s">
        <v>321</v>
      </c>
      <c r="BA88" s="830" t="s">
        <v>321</v>
      </c>
      <c r="BB88" s="830" t="s">
        <v>321</v>
      </c>
      <c r="BC88" s="830" t="s">
        <v>321</v>
      </c>
      <c r="BD88" s="830" t="s">
        <v>55</v>
      </c>
      <c r="BE88" s="830" t="s">
        <v>55</v>
      </c>
    </row>
    <row r="89" spans="23:60">
      <c r="W89" s="1"/>
      <c r="X89" s="371"/>
      <c r="Y89" s="289" t="str">
        <f>'リンク切公表時非表示（グラフの添え物）'!$W$86</f>
        <v>アルミニウム精錬</v>
      </c>
      <c r="Z89" s="256"/>
      <c r="AA89" s="113"/>
      <c r="AB89" s="614">
        <f t="shared" ref="AB89:BC89" si="89">IF(AB22="NO","-",AB22/$AA22-1)</f>
        <v>-0.16076246334310862</v>
      </c>
      <c r="AC89" s="614">
        <f t="shared" si="89"/>
        <v>-0.43747800586510266</v>
      </c>
      <c r="AD89" s="614">
        <f t="shared" si="89"/>
        <v>-0.48187683284457483</v>
      </c>
      <c r="AE89" s="614">
        <f t="shared" si="89"/>
        <v>-0.48307917888563057</v>
      </c>
      <c r="AF89" s="614">
        <f t="shared" si="89"/>
        <v>-0.49155425219941351</v>
      </c>
      <c r="AG89" s="614">
        <f t="shared" si="89"/>
        <v>-0.51967602290182957</v>
      </c>
      <c r="AH89" s="614">
        <f t="shared" si="89"/>
        <v>-0.56666666666666676</v>
      </c>
      <c r="AI89" s="614">
        <f t="shared" si="89"/>
        <v>-0.63983481955832189</v>
      </c>
      <c r="AJ89" s="614">
        <f t="shared" si="89"/>
        <v>-0.78766732499451397</v>
      </c>
      <c r="AK89" s="614">
        <f t="shared" si="89"/>
        <v>-0.87032936341692102</v>
      </c>
      <c r="AL89" s="614">
        <f t="shared" si="89"/>
        <v>-0.88763006030391223</v>
      </c>
      <c r="AM89" s="614">
        <f t="shared" si="89"/>
        <v>-0.89280230268506089</v>
      </c>
      <c r="AN89" s="614">
        <f t="shared" si="89"/>
        <v>-0.89123321875372896</v>
      </c>
      <c r="AO89" s="614">
        <f t="shared" si="89"/>
        <v>-0.89327535493112387</v>
      </c>
      <c r="AP89" s="614">
        <f t="shared" si="89"/>
        <v>-0.89316636769300017</v>
      </c>
      <c r="AQ89" s="277">
        <f t="shared" si="89"/>
        <v>-0.89288857226668905</v>
      </c>
      <c r="AR89" s="277">
        <f t="shared" si="89"/>
        <v>-0.8938364398370644</v>
      </c>
      <c r="AS89" s="277">
        <f t="shared" si="89"/>
        <v>-0.89399705036681165</v>
      </c>
      <c r="AT89" s="277">
        <f t="shared" si="89"/>
        <v>-0.9203504822596601</v>
      </c>
      <c r="AU89" s="277">
        <f t="shared" si="89"/>
        <v>-0.92499488260803187</v>
      </c>
      <c r="AV89" s="277">
        <f t="shared" si="89"/>
        <v>-0.92514822912430761</v>
      </c>
      <c r="AW89" s="277">
        <f t="shared" si="89"/>
        <v>-0.93485384802273686</v>
      </c>
      <c r="AX89" s="277">
        <f t="shared" si="89"/>
        <v>-0.95290024938299434</v>
      </c>
      <c r="AY89" s="277">
        <f t="shared" si="89"/>
        <v>-0.99061198191091548</v>
      </c>
      <c r="AZ89" s="277" t="str">
        <f t="shared" si="89"/>
        <v>-</v>
      </c>
      <c r="BA89" s="277" t="str">
        <f t="shared" si="89"/>
        <v>-</v>
      </c>
      <c r="BB89" s="277" t="str">
        <f t="shared" si="89"/>
        <v>-</v>
      </c>
      <c r="BC89" s="265" t="str">
        <f t="shared" si="89"/>
        <v>-</v>
      </c>
      <c r="BD89" s="265">
        <f t="shared" ref="BD89:BE89" si="90">IF(BD22="NO","-",BD22/$AA22-1)</f>
        <v>-1</v>
      </c>
      <c r="BE89" s="265">
        <f t="shared" si="90"/>
        <v>-1</v>
      </c>
    </row>
    <row r="90" spans="23:60" ht="13.5" customHeight="1">
      <c r="W90" s="1"/>
      <c r="X90" s="372" t="s">
        <v>131</v>
      </c>
      <c r="Y90" s="373"/>
      <c r="Z90" s="106"/>
      <c r="AA90" s="632"/>
      <c r="AB90" s="615">
        <f t="shared" ref="AB90:BC90" si="91">AB23/$AA23-1</f>
        <v>0.10552257582449287</v>
      </c>
      <c r="AC90" s="615">
        <f t="shared" si="91"/>
        <v>0.21678907795562519</v>
      </c>
      <c r="AD90" s="615">
        <f t="shared" si="91"/>
        <v>0.22193659037119362</v>
      </c>
      <c r="AE90" s="615">
        <f t="shared" si="91"/>
        <v>0.16886179869525741</v>
      </c>
      <c r="AF90" s="615">
        <f t="shared" si="91"/>
        <v>0.27995605106481247</v>
      </c>
      <c r="AG90" s="615">
        <f t="shared" si="91"/>
        <v>0.32467666935426065</v>
      </c>
      <c r="AH90" s="615">
        <f t="shared" si="91"/>
        <v>0.1292187994492775</v>
      </c>
      <c r="AI90" s="615">
        <f t="shared" si="91"/>
        <v>2.9107341460523184E-2</v>
      </c>
      <c r="AJ90" s="615">
        <f t="shared" si="91"/>
        <v>-0.28587028876379506</v>
      </c>
      <c r="AK90" s="615">
        <f t="shared" si="91"/>
        <v>-0.45281551006819842</v>
      </c>
      <c r="AL90" s="615">
        <f t="shared" si="91"/>
        <v>-0.52793900434169694</v>
      </c>
      <c r="AM90" s="615">
        <f t="shared" si="91"/>
        <v>-0.55366150889473265</v>
      </c>
      <c r="AN90" s="615">
        <f t="shared" si="91"/>
        <v>-0.57927771025294872</v>
      </c>
      <c r="AO90" s="615">
        <f t="shared" si="91"/>
        <v>-0.59076469002750531</v>
      </c>
      <c r="AP90" s="615">
        <f t="shared" si="91"/>
        <v>-0.60677206706906639</v>
      </c>
      <c r="AQ90" s="616">
        <f t="shared" si="91"/>
        <v>-0.59308374444006762</v>
      </c>
      <c r="AR90" s="616">
        <f t="shared" si="91"/>
        <v>-0.63164001009659065</v>
      </c>
      <c r="AS90" s="616">
        <f t="shared" si="91"/>
        <v>-0.67493027176198206</v>
      </c>
      <c r="AT90" s="616">
        <f t="shared" si="91"/>
        <v>-0.80960154693740694</v>
      </c>
      <c r="AU90" s="616">
        <f t="shared" si="91"/>
        <v>-0.81137288197417123</v>
      </c>
      <c r="AV90" s="616">
        <f t="shared" si="91"/>
        <v>-0.82508712038286947</v>
      </c>
      <c r="AW90" s="616">
        <f t="shared" si="91"/>
        <v>-0.82610652674773499</v>
      </c>
      <c r="AX90" s="616">
        <f t="shared" si="91"/>
        <v>-0.83643567147215969</v>
      </c>
      <c r="AY90" s="616">
        <f t="shared" si="91"/>
        <v>-0.83929525920548465</v>
      </c>
      <c r="AZ90" s="616">
        <f t="shared" si="91"/>
        <v>-0.83247462997857036</v>
      </c>
      <c r="BA90" s="616">
        <f t="shared" si="91"/>
        <v>-0.82588154461500729</v>
      </c>
      <c r="BB90" s="616">
        <f t="shared" si="91"/>
        <v>-0.83284143175258518</v>
      </c>
      <c r="BC90" s="616">
        <f t="shared" si="91"/>
        <v>-0.83495716926602137</v>
      </c>
      <c r="BD90" s="616">
        <f t="shared" ref="BD90:BE90" si="92">BD23/$AA23-1</f>
        <v>-1</v>
      </c>
      <c r="BE90" s="616">
        <f t="shared" si="92"/>
        <v>-1</v>
      </c>
    </row>
    <row r="91" spans="23:60">
      <c r="W91" s="1"/>
      <c r="X91" s="374"/>
      <c r="Y91" s="289" t="str">
        <f>'リンク切公表時非表示（グラフの添え物）'!$W$90</f>
        <v>粒子加速器等</v>
      </c>
      <c r="Z91" s="109"/>
      <c r="AA91" s="113"/>
      <c r="AB91" s="614">
        <f t="shared" ref="AB91:BC96" si="93">IF(AB24="NO","-",AB24/$AA24-1)</f>
        <v>-5.1194122204485271E-2</v>
      </c>
      <c r="AC91" s="618">
        <f t="shared" si="93"/>
        <v>1.8355111612593511E-3</v>
      </c>
      <c r="AD91" s="614">
        <f t="shared" si="93"/>
        <v>8.8462018438307366E-2</v>
      </c>
      <c r="AE91" s="614">
        <f t="shared" si="93"/>
        <v>0.12723134200304687</v>
      </c>
      <c r="AF91" s="614">
        <f t="shared" si="93"/>
        <v>0.14255240046381723</v>
      </c>
      <c r="AG91" s="614">
        <f t="shared" si="93"/>
        <v>0.16584337318073761</v>
      </c>
      <c r="AH91" s="614">
        <f t="shared" si="93"/>
        <v>0.17100542333751023</v>
      </c>
      <c r="AI91" s="614">
        <f t="shared" si="93"/>
        <v>0.17698253404535191</v>
      </c>
      <c r="AJ91" s="614">
        <f t="shared" si="93"/>
        <v>0.17575770839540672</v>
      </c>
      <c r="AK91" s="614">
        <f t="shared" si="93"/>
        <v>0.16098290842723206</v>
      </c>
      <c r="AL91" s="614">
        <f t="shared" si="93"/>
        <v>0.15159606275056259</v>
      </c>
      <c r="AM91" s="614">
        <f t="shared" si="93"/>
        <v>0.18200419099715548</v>
      </c>
      <c r="AN91" s="614">
        <f t="shared" si="93"/>
        <v>0.15020383013462113</v>
      </c>
      <c r="AO91" s="614">
        <f t="shared" si="93"/>
        <v>0.21464301127825403</v>
      </c>
      <c r="AP91" s="614">
        <f t="shared" si="93"/>
        <v>0.23627136446595953</v>
      </c>
      <c r="AQ91" s="277">
        <f t="shared" si="93"/>
        <v>0.25693575204219887</v>
      </c>
      <c r="AR91" s="277">
        <f t="shared" si="93"/>
        <v>0.24653170962955406</v>
      </c>
      <c r="AS91" s="277">
        <f t="shared" si="93"/>
        <v>0.24457262291937143</v>
      </c>
      <c r="AT91" s="277">
        <f t="shared" si="93"/>
        <v>0.23239617676660185</v>
      </c>
      <c r="AU91" s="277">
        <f t="shared" si="93"/>
        <v>0.17594727257378517</v>
      </c>
      <c r="AV91" s="277">
        <f t="shared" si="93"/>
        <v>0.18590541148201245</v>
      </c>
      <c r="AW91" s="277">
        <f t="shared" si="93"/>
        <v>0.21802475594088877</v>
      </c>
      <c r="AX91" s="277">
        <f t="shared" si="93"/>
        <v>0.21920875046188049</v>
      </c>
      <c r="AY91" s="277">
        <f t="shared" si="93"/>
        <v>0.21666152509148917</v>
      </c>
      <c r="AZ91" s="277">
        <f t="shared" si="93"/>
        <v>0.26423199607835013</v>
      </c>
      <c r="BA91" s="277">
        <f t="shared" si="93"/>
        <v>0.237562540636024</v>
      </c>
      <c r="BB91" s="277">
        <f t="shared" si="93"/>
        <v>0.25219627729769734</v>
      </c>
      <c r="BC91" s="277">
        <f t="shared" si="93"/>
        <v>0.25513497724242851</v>
      </c>
      <c r="BD91" s="277">
        <f t="shared" ref="BD91:BE91" si="94">IF(BD24="NO","-",BD24/$AA24-1)</f>
        <v>-1</v>
      </c>
      <c r="BE91" s="277">
        <f t="shared" si="94"/>
        <v>-1</v>
      </c>
    </row>
    <row r="92" spans="23:60">
      <c r="W92" s="1"/>
      <c r="X92" s="374"/>
      <c r="Y92" s="289" t="str">
        <f>'リンク切公表時非表示（グラフの添え物）'!$W$91</f>
        <v>電気絶縁ガス使用機器</v>
      </c>
      <c r="Z92" s="104"/>
      <c r="AA92" s="113"/>
      <c r="AB92" s="614">
        <f t="shared" si="93"/>
        <v>0.11764705882352944</v>
      </c>
      <c r="AC92" s="614">
        <f t="shared" si="93"/>
        <v>0.2352941176470591</v>
      </c>
      <c r="AD92" s="614">
        <f t="shared" si="93"/>
        <v>0.2352941176470591</v>
      </c>
      <c r="AE92" s="614">
        <f t="shared" si="93"/>
        <v>0.17647058823529438</v>
      </c>
      <c r="AF92" s="614">
        <f t="shared" si="93"/>
        <v>0.29411764705882337</v>
      </c>
      <c r="AG92" s="614">
        <f t="shared" si="93"/>
        <v>0.38500885303954346</v>
      </c>
      <c r="AH92" s="614">
        <f t="shared" si="93"/>
        <v>0.2300385036957926</v>
      </c>
      <c r="AI92" s="614">
        <f t="shared" si="93"/>
        <v>8.7518619487929161E-2</v>
      </c>
      <c r="AJ92" s="614">
        <f t="shared" si="93"/>
        <v>-0.40128722736348277</v>
      </c>
      <c r="AK92" s="614">
        <f t="shared" si="93"/>
        <v>-0.64133107098788933</v>
      </c>
      <c r="AL92" s="614">
        <f t="shared" si="93"/>
        <v>-0.73823989790987821</v>
      </c>
      <c r="AM92" s="614">
        <f t="shared" si="93"/>
        <v>-0.8006549732303887</v>
      </c>
      <c r="AN92" s="614">
        <f t="shared" si="93"/>
        <v>-0.82990733971482833</v>
      </c>
      <c r="AO92" s="614">
        <f t="shared" si="93"/>
        <v>-0.85466845111143053</v>
      </c>
      <c r="AP92" s="614">
        <f t="shared" si="93"/>
        <v>-0.88913139317102974</v>
      </c>
      <c r="AQ92" s="277">
        <f t="shared" si="93"/>
        <v>-0.88080803080107506</v>
      </c>
      <c r="AR92" s="277">
        <f t="shared" si="93"/>
        <v>-0.89153077738001074</v>
      </c>
      <c r="AS92" s="277">
        <f t="shared" si="93"/>
        <v>-0.89792163769413369</v>
      </c>
      <c r="AT92" s="277">
        <f t="shared" si="93"/>
        <v>-0.91233920976347327</v>
      </c>
      <c r="AU92" s="277">
        <f t="shared" si="93"/>
        <v>-0.92330011586504424</v>
      </c>
      <c r="AV92" s="277">
        <f t="shared" si="93"/>
        <v>-0.91290130751227183</v>
      </c>
      <c r="AW92" s="277">
        <f t="shared" si="93"/>
        <v>-0.91138364359051571</v>
      </c>
      <c r="AX92" s="277">
        <f t="shared" si="93"/>
        <v>-0.92077067599545104</v>
      </c>
      <c r="AY92" s="277">
        <f t="shared" si="93"/>
        <v>-0.92582955573463765</v>
      </c>
      <c r="AZ92" s="277">
        <f t="shared" si="93"/>
        <v>-0.92479529587684828</v>
      </c>
      <c r="BA92" s="277">
        <f t="shared" si="93"/>
        <v>-0.91921366523127912</v>
      </c>
      <c r="BB92" s="277">
        <f t="shared" si="93"/>
        <v>-0.92358116473944363</v>
      </c>
      <c r="BC92" s="277">
        <f t="shared" si="93"/>
        <v>-0.92948319110182798</v>
      </c>
      <c r="BD92" s="277">
        <f t="shared" ref="BD92:BE92" si="95">IF(BD25="NO","-",BD25/$AA25-1)</f>
        <v>-1</v>
      </c>
      <c r="BE92" s="277">
        <f t="shared" si="95"/>
        <v>-1</v>
      </c>
    </row>
    <row r="93" spans="23:60">
      <c r="W93" s="1"/>
      <c r="X93" s="374"/>
      <c r="Y93" s="289" t="str">
        <f>'リンク切公表時非表示（グラフの添え物）'!$W$92</f>
        <v>マグネシウム鋳造</v>
      </c>
      <c r="Z93" s="104"/>
      <c r="AA93" s="113"/>
      <c r="AB93" s="277">
        <f t="shared" si="93"/>
        <v>-0.13720109760878085</v>
      </c>
      <c r="AC93" s="277">
        <f t="shared" si="93"/>
        <v>-0.26969815758526072</v>
      </c>
      <c r="AD93" s="277">
        <f t="shared" si="93"/>
        <v>-0.2330458643669151</v>
      </c>
      <c r="AE93" s="277">
        <f t="shared" si="93"/>
        <v>-0.25499803998432002</v>
      </c>
      <c r="AF93" s="277">
        <f t="shared" si="93"/>
        <v>-0.22206977655821258</v>
      </c>
      <c r="AG93" s="277">
        <f t="shared" si="93"/>
        <v>-6.6483731869855012E-2</v>
      </c>
      <c r="AH93" s="277">
        <f t="shared" si="93"/>
        <v>0.24468835750685991</v>
      </c>
      <c r="AI93" s="265">
        <f t="shared" si="93"/>
        <v>1.6449627597020773</v>
      </c>
      <c r="AJ93" s="265">
        <f t="shared" si="93"/>
        <v>3.2008232065856523</v>
      </c>
      <c r="AK93" s="265">
        <f t="shared" si="93"/>
        <v>5.6901999215993717</v>
      </c>
      <c r="AL93" s="265">
        <f t="shared" si="93"/>
        <v>6.4681301450411599</v>
      </c>
      <c r="AM93" s="265">
        <f t="shared" si="93"/>
        <v>6.3125441003528007</v>
      </c>
      <c r="AN93" s="265">
        <f t="shared" si="93"/>
        <v>6.3270428969523795</v>
      </c>
      <c r="AO93" s="265">
        <f t="shared" si="93"/>
        <v>6.2326093286905282</v>
      </c>
      <c r="AP93" s="265">
        <f t="shared" si="93"/>
        <v>6.5339515047835839</v>
      </c>
      <c r="AQ93" s="265">
        <f t="shared" si="93"/>
        <v>6.1028219239645116</v>
      </c>
      <c r="AR93" s="265">
        <f t="shared" si="93"/>
        <v>6.0914817193683986</v>
      </c>
      <c r="AS93" s="265">
        <f t="shared" si="93"/>
        <v>3.2474990199921594</v>
      </c>
      <c r="AT93" s="277">
        <f t="shared" si="93"/>
        <v>0.55586044688357483</v>
      </c>
      <c r="AU93" s="265">
        <f t="shared" si="93"/>
        <v>1.0044150137201093</v>
      </c>
      <c r="AV93" s="277">
        <f t="shared" si="93"/>
        <v>0.24468835750685991</v>
      </c>
      <c r="AW93" s="277">
        <f t="shared" si="93"/>
        <v>0.24468835750685991</v>
      </c>
      <c r="AX93" s="277">
        <f t="shared" si="93"/>
        <v>8.9102312818502227E-2</v>
      </c>
      <c r="AY93" s="277">
        <f t="shared" si="93"/>
        <v>0.24468835750685991</v>
      </c>
      <c r="AZ93" s="277">
        <f t="shared" si="93"/>
        <v>0.55586044688357483</v>
      </c>
      <c r="BA93" s="265">
        <f t="shared" si="93"/>
        <v>1.1470874166993332</v>
      </c>
      <c r="BB93" s="277">
        <f t="shared" si="93"/>
        <v>0.68032928263426107</v>
      </c>
      <c r="BC93" s="277">
        <f t="shared" si="93"/>
        <v>0.86703253626028998</v>
      </c>
      <c r="BD93" s="277">
        <f t="shared" ref="BD93:BE93" si="96">IF(BD26="NO","-",BD26/$AA26-1)</f>
        <v>-1</v>
      </c>
      <c r="BE93" s="277">
        <f t="shared" si="96"/>
        <v>-1</v>
      </c>
    </row>
    <row r="94" spans="23:60">
      <c r="W94" s="1"/>
      <c r="X94" s="374"/>
      <c r="Y94" s="289" t="str">
        <f>'リンク切公表時非表示（グラフの添え物）'!$W$93</f>
        <v>半導体製造</v>
      </c>
      <c r="Z94" s="104"/>
      <c r="AA94" s="113"/>
      <c r="AB94" s="277">
        <f t="shared" si="93"/>
        <v>0.11764705882352944</v>
      </c>
      <c r="AC94" s="277">
        <f t="shared" si="93"/>
        <v>0.23529411764705888</v>
      </c>
      <c r="AD94" s="277">
        <f t="shared" si="93"/>
        <v>0.23529411764705888</v>
      </c>
      <c r="AE94" s="277">
        <f t="shared" si="93"/>
        <v>0.17647058823529416</v>
      </c>
      <c r="AF94" s="277">
        <f t="shared" si="93"/>
        <v>0.29411764705882359</v>
      </c>
      <c r="AG94" s="277">
        <f t="shared" si="93"/>
        <v>0.38931380963971862</v>
      </c>
      <c r="AH94" s="277">
        <f t="shared" si="93"/>
        <v>0.71437059935384251</v>
      </c>
      <c r="AI94" s="277">
        <f t="shared" si="93"/>
        <v>0.72594493490122636</v>
      </c>
      <c r="AJ94" s="277">
        <f t="shared" si="93"/>
        <v>0.78485279583201462</v>
      </c>
      <c r="AK94" s="265">
        <f t="shared" si="93"/>
        <v>1.0340984552547514</v>
      </c>
      <c r="AL94" s="277">
        <f t="shared" si="93"/>
        <v>0.50039042699063629</v>
      </c>
      <c r="AM94" s="277">
        <f t="shared" si="93"/>
        <v>0.59814413468237593</v>
      </c>
      <c r="AN94" s="277">
        <f t="shared" si="93"/>
        <v>0.67088025650231531</v>
      </c>
      <c r="AO94" s="277">
        <f t="shared" si="93"/>
        <v>0.90221926790358586</v>
      </c>
      <c r="AP94" s="277">
        <f t="shared" si="93"/>
        <v>0.74775290345978052</v>
      </c>
      <c r="AQ94" s="277">
        <f t="shared" si="93"/>
        <v>0.4991020836881328</v>
      </c>
      <c r="AR94" s="277">
        <f t="shared" si="93"/>
        <v>0.3931477355703572</v>
      </c>
      <c r="AS94" s="277">
        <f t="shared" si="93"/>
        <v>6.3190287991744754E-2</v>
      </c>
      <c r="AT94" s="277">
        <f t="shared" si="93"/>
        <v>-0.31759297124388708</v>
      </c>
      <c r="AU94" s="277">
        <f t="shared" si="93"/>
        <v>-0.27274096954871507</v>
      </c>
      <c r="AV94" s="277">
        <f t="shared" si="93"/>
        <v>-0.36426391065314534</v>
      </c>
      <c r="AW94" s="277">
        <f t="shared" si="93"/>
        <v>-0.40616794667370237</v>
      </c>
      <c r="AX94" s="277">
        <f t="shared" si="93"/>
        <v>-0.41290165525453126</v>
      </c>
      <c r="AY94" s="277">
        <f t="shared" si="93"/>
        <v>-0.43460811520990406</v>
      </c>
      <c r="AZ94" s="277">
        <f t="shared" si="93"/>
        <v>-0.40478812386705054</v>
      </c>
      <c r="BA94" s="277">
        <f t="shared" si="93"/>
        <v>-0.37834078057993847</v>
      </c>
      <c r="BB94" s="277">
        <f t="shared" si="93"/>
        <v>-0.35310514468033605</v>
      </c>
      <c r="BC94" s="277">
        <f t="shared" si="93"/>
        <v>-0.4108060950600857</v>
      </c>
      <c r="BD94" s="277">
        <f t="shared" ref="BD94:BE94" si="97">IF(BD27="NO","-",BD27/$AA27-1)</f>
        <v>-1</v>
      </c>
      <c r="BE94" s="277">
        <f t="shared" si="97"/>
        <v>-1</v>
      </c>
    </row>
    <row r="95" spans="23:60">
      <c r="W95" s="1"/>
      <c r="X95" s="374"/>
      <c r="Y95" s="289" t="str">
        <f>'リンク切公表時非表示（グラフの添え物）'!$W$94</f>
        <v>液晶製造</v>
      </c>
      <c r="Z95" s="110"/>
      <c r="AA95" s="113"/>
      <c r="AB95" s="277">
        <f t="shared" si="93"/>
        <v>0.11764705882352944</v>
      </c>
      <c r="AC95" s="277">
        <f t="shared" si="93"/>
        <v>0.23529411764705888</v>
      </c>
      <c r="AD95" s="277">
        <f t="shared" si="93"/>
        <v>0.23529411764705888</v>
      </c>
      <c r="AE95" s="277">
        <f t="shared" si="93"/>
        <v>0.17647058823529416</v>
      </c>
      <c r="AF95" s="277">
        <f t="shared" si="93"/>
        <v>0.29411764705882359</v>
      </c>
      <c r="AG95" s="265">
        <f t="shared" si="93"/>
        <v>2.7603765686104329</v>
      </c>
      <c r="AH95" s="265">
        <f t="shared" si="93"/>
        <v>3.8865801484627873</v>
      </c>
      <c r="AI95" s="265">
        <f t="shared" si="93"/>
        <v>4.9154048010455691</v>
      </c>
      <c r="AJ95" s="265">
        <f t="shared" si="93"/>
        <v>6.9204447757231673</v>
      </c>
      <c r="AK95" s="265">
        <f t="shared" si="93"/>
        <v>7.0027058210890676</v>
      </c>
      <c r="AL95" s="265">
        <f t="shared" si="93"/>
        <v>6.5171589899629332</v>
      </c>
      <c r="AM95" s="265">
        <f t="shared" si="93"/>
        <v>7.2347080265885211</v>
      </c>
      <c r="AN95" s="265">
        <f t="shared" si="93"/>
        <v>6.7917406087586905</v>
      </c>
      <c r="AO95" s="265">
        <f t="shared" si="93"/>
        <v>6.7551701604092429</v>
      </c>
      <c r="AP95" s="265">
        <f t="shared" si="93"/>
        <v>5.4930965824969107</v>
      </c>
      <c r="AQ95" s="265">
        <f t="shared" si="93"/>
        <v>4.2220750380346539</v>
      </c>
      <c r="AR95" s="265">
        <f t="shared" si="93"/>
        <v>2.3343898820159912</v>
      </c>
      <c r="AS95" s="265">
        <f t="shared" si="93"/>
        <v>1.6996011207081332</v>
      </c>
      <c r="AT95" s="265">
        <f t="shared" si="93"/>
        <v>0.81894914629332671</v>
      </c>
      <c r="AU95" s="265">
        <f t="shared" si="93"/>
        <v>1.4528370278852725</v>
      </c>
      <c r="AV95" s="277">
        <f t="shared" si="93"/>
        <v>0.80555087454179741</v>
      </c>
      <c r="AW95" s="277">
        <f t="shared" si="93"/>
        <v>0.56951794520967547</v>
      </c>
      <c r="AX95" s="277">
        <f t="shared" si="93"/>
        <v>0.54941554264476111</v>
      </c>
      <c r="AY95" s="277">
        <f t="shared" si="93"/>
        <v>0.74305434445953344</v>
      </c>
      <c r="AZ95" s="277">
        <f t="shared" si="93"/>
        <v>0.74473352257063286</v>
      </c>
      <c r="BA95" s="277">
        <f t="shared" si="93"/>
        <v>0.42857475020200653</v>
      </c>
      <c r="BB95" s="277">
        <f t="shared" si="93"/>
        <v>0.4839044028303916</v>
      </c>
      <c r="BC95" s="277">
        <f t="shared" si="93"/>
        <v>0.52266722484862838</v>
      </c>
      <c r="BD95" s="277">
        <f t="shared" ref="BD95:BE95" si="98">IF(BD28="NO","-",BD28/$AA28-1)</f>
        <v>-1</v>
      </c>
      <c r="BE95" s="277">
        <f t="shared" si="98"/>
        <v>-1</v>
      </c>
    </row>
    <row r="96" spans="23:60" ht="14.25" customHeight="1">
      <c r="W96" s="1"/>
      <c r="X96" s="375"/>
      <c r="Y96" s="289" t="str">
        <f>'リンク切公表時非表示（グラフの添え物）'!$W$95</f>
        <v>SF6 製造時の漏出</v>
      </c>
      <c r="Z96" s="104"/>
      <c r="AA96" s="113"/>
      <c r="AB96" s="277">
        <f t="shared" si="93"/>
        <v>0.11764705882352966</v>
      </c>
      <c r="AC96" s="277">
        <f t="shared" si="93"/>
        <v>0.2352941176470591</v>
      </c>
      <c r="AD96" s="277">
        <f t="shared" si="93"/>
        <v>0.2352941176470591</v>
      </c>
      <c r="AE96" s="277">
        <f t="shared" si="93"/>
        <v>0.17647058823529416</v>
      </c>
      <c r="AF96" s="277">
        <f t="shared" si="93"/>
        <v>0.29411764705882382</v>
      </c>
      <c r="AG96" s="277">
        <f t="shared" si="93"/>
        <v>0.1495968945954016</v>
      </c>
      <c r="AH96" s="277">
        <f t="shared" si="93"/>
        <v>-0.29053448790683778</v>
      </c>
      <c r="AI96" s="277">
        <f t="shared" si="93"/>
        <v>-0.42191699014631223</v>
      </c>
      <c r="AJ96" s="277">
        <f t="shared" si="93"/>
        <v>-0.57957599283368166</v>
      </c>
      <c r="AK96" s="277">
        <f t="shared" si="93"/>
        <v>-0.76351149596894596</v>
      </c>
      <c r="AL96" s="277">
        <f t="shared" si="93"/>
        <v>-0.78321887130486711</v>
      </c>
      <c r="AM96" s="277">
        <f t="shared" si="93"/>
        <v>-0.76351149596894596</v>
      </c>
      <c r="AN96" s="277">
        <f t="shared" si="93"/>
        <v>-0.7766497461928934</v>
      </c>
      <c r="AO96" s="277">
        <f t="shared" si="93"/>
        <v>-0.78978799641684083</v>
      </c>
      <c r="AP96" s="277">
        <f t="shared" si="93"/>
        <v>-0.73197969543147212</v>
      </c>
      <c r="AQ96" s="277">
        <f t="shared" si="93"/>
        <v>-0.62444311734846214</v>
      </c>
      <c r="AR96" s="277">
        <f t="shared" si="93"/>
        <v>-0.67049268438339804</v>
      </c>
      <c r="AS96" s="277">
        <f t="shared" si="93"/>
        <v>-0.64592415646461632</v>
      </c>
      <c r="AT96" s="277">
        <f t="shared" si="93"/>
        <v>-0.93299492385786797</v>
      </c>
      <c r="AU96" s="277">
        <f t="shared" si="93"/>
        <v>-0.94547626157061804</v>
      </c>
      <c r="AV96" s="277">
        <f t="shared" si="93"/>
        <v>-0.96189907435055244</v>
      </c>
      <c r="AW96" s="277">
        <f t="shared" si="93"/>
        <v>-0.96452672439534193</v>
      </c>
      <c r="AX96" s="277">
        <f t="shared" si="93"/>
        <v>-0.97326366079426696</v>
      </c>
      <c r="AY96" s="277">
        <f t="shared" si="93"/>
        <v>-0.98226336219767096</v>
      </c>
      <c r="AZ96" s="277">
        <f t="shared" si="93"/>
        <v>-0.98489101224246045</v>
      </c>
      <c r="BA96" s="277">
        <f t="shared" si="93"/>
        <v>-0.98546909556242201</v>
      </c>
      <c r="BB96" s="277">
        <f t="shared" si="93"/>
        <v>-0.98827411189439507</v>
      </c>
      <c r="BC96" s="277">
        <f t="shared" si="93"/>
        <v>-0.98687488805290191</v>
      </c>
      <c r="BD96" s="277">
        <f t="shared" ref="BD96:BE96" si="99">IF(BD29="NO","-",BD29/$AA29-1)</f>
        <v>-1</v>
      </c>
      <c r="BE96" s="277">
        <f t="shared" si="99"/>
        <v>-1</v>
      </c>
    </row>
    <row r="97" spans="2:61" ht="14.25" customHeight="1">
      <c r="W97" s="1"/>
      <c r="X97" s="324" t="s">
        <v>132</v>
      </c>
      <c r="Y97" s="376"/>
      <c r="Z97" s="257"/>
      <c r="AA97" s="655"/>
      <c r="AB97" s="655">
        <f t="shared" ref="AB97:BC97" si="100">AB30/$AA30-1</f>
        <v>0</v>
      </c>
      <c r="AC97" s="655">
        <f t="shared" si="100"/>
        <v>0</v>
      </c>
      <c r="AD97" s="617">
        <f t="shared" si="100"/>
        <v>0.33333333333333348</v>
      </c>
      <c r="AE97" s="268">
        <f t="shared" si="100"/>
        <v>1.3333333333333339</v>
      </c>
      <c r="AF97" s="268">
        <f t="shared" si="100"/>
        <v>5.1666666666666643</v>
      </c>
      <c r="AG97" s="268">
        <f t="shared" si="100"/>
        <v>4.9047836226749046</v>
      </c>
      <c r="AH97" s="268">
        <f t="shared" si="100"/>
        <v>4.2456337622174782</v>
      </c>
      <c r="AI97" s="268">
        <f t="shared" si="100"/>
        <v>4.7692582387944471</v>
      </c>
      <c r="AJ97" s="268">
        <f t="shared" si="100"/>
        <v>8.6679111890702174</v>
      </c>
      <c r="AK97" s="268">
        <f t="shared" si="100"/>
        <v>7.7633822968169159</v>
      </c>
      <c r="AL97" s="268">
        <f t="shared" si="100"/>
        <v>8.0406081453481093</v>
      </c>
      <c r="AM97" s="268">
        <f t="shared" si="100"/>
        <v>10.391735595586026</v>
      </c>
      <c r="AN97" s="268">
        <f t="shared" si="100"/>
        <v>11.759832449954526</v>
      </c>
      <c r="AO97" s="268">
        <f t="shared" si="100"/>
        <v>13.904646349827996</v>
      </c>
      <c r="AP97" s="268">
        <f t="shared" si="100"/>
        <v>44.132146791215824</v>
      </c>
      <c r="AQ97" s="268">
        <f t="shared" si="100"/>
        <v>41.972095173144396</v>
      </c>
      <c r="AR97" s="268">
        <f t="shared" si="100"/>
        <v>47.660060322886132</v>
      </c>
      <c r="AS97" s="268">
        <f t="shared" si="100"/>
        <v>44.416936239954353</v>
      </c>
      <c r="AT97" s="268">
        <f t="shared" si="100"/>
        <v>40.52595724735793</v>
      </c>
      <c r="AU97" s="268">
        <f t="shared" si="100"/>
        <v>46.217061377636426</v>
      </c>
      <c r="AV97" s="268">
        <f t="shared" si="100"/>
        <v>54.209691409698692</v>
      </c>
      <c r="AW97" s="268">
        <f t="shared" si="100"/>
        <v>45.361822274760272</v>
      </c>
      <c r="AX97" s="268">
        <f t="shared" si="100"/>
        <v>48.593517722437284</v>
      </c>
      <c r="AY97" s="268">
        <f t="shared" si="100"/>
        <v>33.433375358040131</v>
      </c>
      <c r="AZ97" s="268">
        <f t="shared" si="100"/>
        <v>16.510997888163207</v>
      </c>
      <c r="BA97" s="268">
        <f t="shared" si="100"/>
        <v>18.455324354047669</v>
      </c>
      <c r="BB97" s="268">
        <f t="shared" si="100"/>
        <v>12.792619232384444</v>
      </c>
      <c r="BC97" s="268">
        <f t="shared" si="100"/>
        <v>7.6629305658577724</v>
      </c>
      <c r="BD97" s="268">
        <f t="shared" ref="BD97:BE97" si="101">BD30/$AA30-1</f>
        <v>-1</v>
      </c>
      <c r="BE97" s="268">
        <f t="shared" si="101"/>
        <v>-1</v>
      </c>
    </row>
    <row r="98" spans="2:61">
      <c r="W98" s="1"/>
      <c r="X98" s="324"/>
      <c r="Y98" s="350" t="str">
        <f>'リンク切公表時非表示（グラフの添え物）'!$W$99</f>
        <v>半導体製造</v>
      </c>
      <c r="Z98" s="160" t="s">
        <v>258</v>
      </c>
      <c r="AA98" s="113"/>
      <c r="AB98" s="620">
        <f t="shared" ref="AB98:BC100" si="102">IF(AB31="NO","-",AB31/$AA31-1)</f>
        <v>0</v>
      </c>
      <c r="AC98" s="620">
        <f t="shared" si="102"/>
        <v>0</v>
      </c>
      <c r="AD98" s="122">
        <f t="shared" si="102"/>
        <v>0.33333333333333326</v>
      </c>
      <c r="AE98" s="265">
        <f t="shared" si="102"/>
        <v>1.3333333333333335</v>
      </c>
      <c r="AF98" s="265">
        <f t="shared" si="102"/>
        <v>5.1666666666666634</v>
      </c>
      <c r="AG98" s="265">
        <f t="shared" si="102"/>
        <v>5.1910607901885575</v>
      </c>
      <c r="AH98" s="265">
        <f t="shared" si="102"/>
        <v>3.5545824345635317</v>
      </c>
      <c r="AI98" s="265">
        <f t="shared" si="102"/>
        <v>3.3496829692518446</v>
      </c>
      <c r="AJ98" s="265">
        <f t="shared" si="102"/>
        <v>6.7534491181553076</v>
      </c>
      <c r="AK98" s="265">
        <f t="shared" si="102"/>
        <v>2.648017696050891</v>
      </c>
      <c r="AL98" s="265">
        <f t="shared" si="102"/>
        <v>3.2958716205833092</v>
      </c>
      <c r="AM98" s="265">
        <f t="shared" si="102"/>
        <v>5.1023481847940131</v>
      </c>
      <c r="AN98" s="265">
        <f t="shared" si="102"/>
        <v>3.7759928856355307</v>
      </c>
      <c r="AO98" s="265">
        <f t="shared" si="102"/>
        <v>5.6522243812428714</v>
      </c>
      <c r="AP98" s="265">
        <f t="shared" si="102"/>
        <v>4.9012865069862306</v>
      </c>
      <c r="AQ98" s="265">
        <f t="shared" si="102"/>
        <v>6.0783486656033547</v>
      </c>
      <c r="AR98" s="265">
        <f t="shared" si="102"/>
        <v>7.9839351943180787</v>
      </c>
      <c r="AS98" s="265">
        <f t="shared" si="102"/>
        <v>7.3290940551090475</v>
      </c>
      <c r="AT98" s="265">
        <f t="shared" si="102"/>
        <v>5.674222100170291</v>
      </c>
      <c r="AU98" s="265">
        <f t="shared" si="102"/>
        <v>5.987943525513951</v>
      </c>
      <c r="AV98" s="265">
        <f t="shared" si="102"/>
        <v>5.4063904179520339</v>
      </c>
      <c r="AW98" s="265">
        <f t="shared" si="102"/>
        <v>5.4873410878072493</v>
      </c>
      <c r="AX98" s="265">
        <f t="shared" si="102"/>
        <v>3.0227508138891492</v>
      </c>
      <c r="AY98" s="265">
        <f t="shared" si="102"/>
        <v>3.8374919396067426</v>
      </c>
      <c r="AZ98" s="265">
        <f t="shared" si="102"/>
        <v>4.3008332493959953</v>
      </c>
      <c r="BA98" s="265">
        <f t="shared" si="102"/>
        <v>5.7097766472205107</v>
      </c>
      <c r="BB98" s="265">
        <f t="shared" si="102"/>
        <v>6.0996484508252591</v>
      </c>
      <c r="BC98" s="265">
        <f t="shared" si="102"/>
        <v>6.453538950597153</v>
      </c>
      <c r="BD98" s="265">
        <f t="shared" ref="BD98:BE98" si="103">IF(BD31="NO","-",BD31/$AA31-1)</f>
        <v>-1</v>
      </c>
      <c r="BE98" s="265">
        <f t="shared" si="103"/>
        <v>-1</v>
      </c>
    </row>
    <row r="99" spans="2:61" ht="14.25" customHeight="1">
      <c r="W99" s="1"/>
      <c r="X99" s="324"/>
      <c r="Y99" s="350" t="str">
        <f>'リンク切公表時非表示（グラフの添え物）'!$W$100</f>
        <v>NF3の製造時の漏出</v>
      </c>
      <c r="Z99" s="160" t="s">
        <v>257</v>
      </c>
      <c r="AA99" s="113"/>
      <c r="AB99" s="620">
        <f t="shared" si="102"/>
        <v>0</v>
      </c>
      <c r="AC99" s="620">
        <f t="shared" si="102"/>
        <v>0</v>
      </c>
      <c r="AD99" s="122">
        <f t="shared" si="102"/>
        <v>0.33333333333333348</v>
      </c>
      <c r="AE99" s="265">
        <f t="shared" si="102"/>
        <v>1.3333333333333335</v>
      </c>
      <c r="AF99" s="265">
        <f t="shared" si="102"/>
        <v>5.166666666666667</v>
      </c>
      <c r="AG99" s="265">
        <f t="shared" si="102"/>
        <v>5.166666666666667</v>
      </c>
      <c r="AH99" s="265">
        <f t="shared" si="102"/>
        <v>5.166666666666667</v>
      </c>
      <c r="AI99" s="265">
        <f t="shared" si="102"/>
        <v>11.333333333333334</v>
      </c>
      <c r="AJ99" s="265">
        <f t="shared" si="102"/>
        <v>17.5</v>
      </c>
      <c r="AK99" s="265">
        <f t="shared" si="102"/>
        <v>42.166666666666671</v>
      </c>
      <c r="AL99" s="265">
        <f t="shared" si="102"/>
        <v>42.166666666666671</v>
      </c>
      <c r="AM99" s="265">
        <f t="shared" si="102"/>
        <v>54.500000000000007</v>
      </c>
      <c r="AN99" s="265">
        <f t="shared" si="102"/>
        <v>48.333333333333336</v>
      </c>
      <c r="AO99" s="265">
        <f t="shared" si="102"/>
        <v>48.949999999999996</v>
      </c>
      <c r="AP99" s="265">
        <f t="shared" si="102"/>
        <v>443.61666666666662</v>
      </c>
      <c r="AQ99" s="265">
        <f t="shared" si="102"/>
        <v>401.68333333333345</v>
      </c>
      <c r="AR99" s="265">
        <f t="shared" si="102"/>
        <v>439.2999999999999</v>
      </c>
      <c r="AS99" s="265">
        <f t="shared" si="102"/>
        <v>437.45000000000005</v>
      </c>
      <c r="AT99" s="265">
        <f t="shared" si="102"/>
        <v>410.93333333333345</v>
      </c>
      <c r="AU99" s="265">
        <f t="shared" si="102"/>
        <v>473.21666666666664</v>
      </c>
      <c r="AV99" s="265">
        <f t="shared" si="102"/>
        <v>573.11666666666667</v>
      </c>
      <c r="AW99" s="265">
        <f t="shared" si="102"/>
        <v>470.13333333333321</v>
      </c>
      <c r="AX99" s="265">
        <f t="shared" si="102"/>
        <v>531.79999999999995</v>
      </c>
      <c r="AY99" s="265">
        <f t="shared" si="102"/>
        <v>344.85996666666671</v>
      </c>
      <c r="AZ99" s="265">
        <f t="shared" si="102"/>
        <v>143.91666666666666</v>
      </c>
      <c r="BA99" s="265">
        <f t="shared" si="102"/>
        <v>153.78333568572998</v>
      </c>
      <c r="BB99" s="265">
        <f t="shared" si="102"/>
        <v>82.928334891796112</v>
      </c>
      <c r="BC99" s="265">
        <f t="shared" si="102"/>
        <v>19.781666512290638</v>
      </c>
      <c r="BD99" s="265">
        <f t="shared" ref="BD99:BE99" si="104">IF(BD32="NO","-",BD32/$AA32-1)</f>
        <v>-1</v>
      </c>
      <c r="BE99" s="265">
        <f t="shared" si="104"/>
        <v>-1</v>
      </c>
    </row>
    <row r="100" spans="2:61" ht="15" thickBot="1">
      <c r="W100" s="1"/>
      <c r="X100" s="324"/>
      <c r="Y100" s="290" t="str">
        <f>'リンク切公表時非表示（グラフの添え物）'!$W$101</f>
        <v>液晶製造</v>
      </c>
      <c r="Z100" s="377" t="s">
        <v>64</v>
      </c>
      <c r="AA100" s="831"/>
      <c r="AB100" s="656">
        <f t="shared" si="102"/>
        <v>0</v>
      </c>
      <c r="AC100" s="656">
        <f t="shared" si="102"/>
        <v>0</v>
      </c>
      <c r="AD100" s="612">
        <f t="shared" si="102"/>
        <v>0.33333333333333326</v>
      </c>
      <c r="AE100" s="272">
        <f t="shared" si="102"/>
        <v>1.333333333333333</v>
      </c>
      <c r="AF100" s="272">
        <f t="shared" si="102"/>
        <v>5.166666666666667</v>
      </c>
      <c r="AG100" s="272">
        <f t="shared" si="102"/>
        <v>1.5306890799219754</v>
      </c>
      <c r="AH100" s="272">
        <f t="shared" si="102"/>
        <v>10.679356997448513</v>
      </c>
      <c r="AI100" s="272">
        <f t="shared" si="102"/>
        <v>12.838585536863389</v>
      </c>
      <c r="AJ100" s="272">
        <f t="shared" si="102"/>
        <v>19.572730959931828</v>
      </c>
      <c r="AK100" s="272">
        <f t="shared" si="102"/>
        <v>24.998032815638368</v>
      </c>
      <c r="AL100" s="272">
        <f t="shared" si="102"/>
        <v>21.585912418789782</v>
      </c>
      <c r="AM100" s="272">
        <f t="shared" si="102"/>
        <v>18.810550154265446</v>
      </c>
      <c r="AN100" s="272">
        <f t="shared" si="102"/>
        <v>57.521036674901957</v>
      </c>
      <c r="AO100" s="272">
        <f t="shared" si="102"/>
        <v>64.244207683983802</v>
      </c>
      <c r="AP100" s="272">
        <f t="shared" si="102"/>
        <v>26.882445744349905</v>
      </c>
      <c r="AQ100" s="272">
        <f t="shared" si="102"/>
        <v>32.570191372834614</v>
      </c>
      <c r="AR100" s="272">
        <f t="shared" si="102"/>
        <v>43.851570171408639</v>
      </c>
      <c r="AS100" s="272">
        <f t="shared" si="102"/>
        <v>11.176333500606649</v>
      </c>
      <c r="AT100" s="272">
        <f t="shared" si="102"/>
        <v>8.1094855309396685</v>
      </c>
      <c r="AU100" s="272">
        <f t="shared" si="102"/>
        <v>9.4148606608934511</v>
      </c>
      <c r="AV100" s="272">
        <f t="shared" si="102"/>
        <v>8.5729409395052318</v>
      </c>
      <c r="AW100" s="272">
        <f t="shared" si="102"/>
        <v>7.1918143188951138</v>
      </c>
      <c r="AX100" s="272">
        <f t="shared" si="102"/>
        <v>7.4449629342539207</v>
      </c>
      <c r="AY100" s="272">
        <f t="shared" si="102"/>
        <v>9.3438912063242725</v>
      </c>
      <c r="AZ100" s="272">
        <f t="shared" si="102"/>
        <v>7.7594905323908012</v>
      </c>
      <c r="BA100" s="272">
        <f t="shared" si="102"/>
        <v>6.7466884337699753</v>
      </c>
      <c r="BB100" s="272">
        <f t="shared" si="102"/>
        <v>7.6665257515916956</v>
      </c>
      <c r="BC100" s="272">
        <f t="shared" si="102"/>
        <v>7.3475247001694157</v>
      </c>
      <c r="BD100" s="272">
        <f t="shared" ref="BD100:BE100" si="105">IF(BD33="NO","-",BD33/$AA33-1)</f>
        <v>-1</v>
      </c>
      <c r="BE100" s="272">
        <f t="shared" si="105"/>
        <v>-1</v>
      </c>
    </row>
    <row r="101" spans="2:61" ht="15" thickTop="1">
      <c r="B101" s="1" t="s">
        <v>15</v>
      </c>
      <c r="W101" s="1"/>
      <c r="X101" s="171" t="s">
        <v>259</v>
      </c>
      <c r="Y101" s="378"/>
      <c r="Z101" s="378"/>
      <c r="AA101" s="657"/>
      <c r="AB101" s="619">
        <f t="shared" ref="AB101:BC101" si="106">AB34/$AA34-1</f>
        <v>0.10581172541317163</v>
      </c>
      <c r="AC101" s="619">
        <f t="shared" si="106"/>
        <v>0.16118731058708846</v>
      </c>
      <c r="AD101" s="619">
        <f t="shared" si="106"/>
        <v>0.26766531157425799</v>
      </c>
      <c r="AE101" s="619">
        <f t="shared" si="106"/>
        <v>0.40269834317536413</v>
      </c>
      <c r="AF101" s="619">
        <f t="shared" si="106"/>
        <v>0.68216446255536467</v>
      </c>
      <c r="AG101" s="619">
        <f t="shared" si="106"/>
        <v>0.69911566668952041</v>
      </c>
      <c r="AH101" s="619">
        <f t="shared" si="106"/>
        <v>0.67172574932084617</v>
      </c>
      <c r="AI101" s="619">
        <f t="shared" si="106"/>
        <v>0.5195557930868111</v>
      </c>
      <c r="AJ101" s="619">
        <f t="shared" si="106"/>
        <v>0.32878436822755686</v>
      </c>
      <c r="AK101" s="619">
        <f t="shared" si="106"/>
        <v>0.18916942794634273</v>
      </c>
      <c r="AL101" s="619">
        <f t="shared" si="106"/>
        <v>9.8299419497038798E-3</v>
      </c>
      <c r="AM101" s="619">
        <f t="shared" si="106"/>
        <v>-0.10780852620735859</v>
      </c>
      <c r="AN101" s="619">
        <f t="shared" si="106"/>
        <v>-0.12582398673068718</v>
      </c>
      <c r="AO101" s="619">
        <f t="shared" si="106"/>
        <v>-0.22544205549456497</v>
      </c>
      <c r="AP101" s="619">
        <f t="shared" si="106"/>
        <v>-0.20993651213509334</v>
      </c>
      <c r="AQ101" s="619">
        <f t="shared" si="106"/>
        <v>-0.14411853677598974</v>
      </c>
      <c r="AR101" s="619">
        <f t="shared" si="106"/>
        <v>-0.12456845165913488</v>
      </c>
      <c r="AS101" s="619">
        <f t="shared" si="106"/>
        <v>-0.13178125135067353</v>
      </c>
      <c r="AT101" s="619">
        <f t="shared" si="106"/>
        <v>-0.1858897364455373</v>
      </c>
      <c r="AU101" s="619">
        <f t="shared" si="106"/>
        <v>-0.10819884808214852</v>
      </c>
      <c r="AV101" s="619">
        <f t="shared" si="106"/>
        <v>-4.0877626553778468E-2</v>
      </c>
      <c r="AW101" s="619">
        <f t="shared" si="106"/>
        <v>3.3657597231314451E-2</v>
      </c>
      <c r="AX101" s="619">
        <f t="shared" si="106"/>
        <v>0.10605439172195008</v>
      </c>
      <c r="AY101" s="619">
        <f t="shared" si="106"/>
        <v>0.19741136766621703</v>
      </c>
      <c r="AZ101" s="619">
        <f t="shared" si="106"/>
        <v>0.28118656695153121</v>
      </c>
      <c r="BA101" s="619">
        <f t="shared" si="106"/>
        <v>0.38095643252006317</v>
      </c>
      <c r="BB101" s="619">
        <f t="shared" si="106"/>
        <v>0.44259195057687895</v>
      </c>
      <c r="BC101" s="619">
        <f t="shared" si="106"/>
        <v>0.55530672319128982</v>
      </c>
      <c r="BD101" s="619">
        <f t="shared" ref="BD101:BE101" si="107">BD34/$AA34-1</f>
        <v>-1</v>
      </c>
      <c r="BE101" s="619">
        <f t="shared" si="107"/>
        <v>-1</v>
      </c>
      <c r="BG101" s="48"/>
      <c r="BH101" s="48"/>
      <c r="BI101" s="48"/>
    </row>
    <row r="102" spans="2:61" s="75" customFormat="1" ht="17.100000000000001" customHeight="1">
      <c r="X102" s="100"/>
      <c r="Y102" s="100"/>
      <c r="Z102" s="101"/>
      <c r="AA102" s="101"/>
      <c r="AB102" s="101"/>
      <c r="AC102" s="101"/>
      <c r="AD102" s="101"/>
      <c r="AE102" s="101"/>
      <c r="AF102" s="101"/>
      <c r="AG102" s="101"/>
      <c r="AH102" s="101"/>
      <c r="AI102" s="101"/>
      <c r="AJ102" s="101"/>
      <c r="AK102" s="101"/>
      <c r="AL102" s="101"/>
      <c r="AM102" s="101"/>
      <c r="AN102" s="101"/>
      <c r="AO102" s="101"/>
      <c r="AP102" s="101"/>
      <c r="AQ102" s="101"/>
      <c r="AR102" s="101"/>
      <c r="AS102" s="101"/>
      <c r="AT102" s="101"/>
      <c r="AU102" s="101"/>
      <c r="AV102" s="101"/>
      <c r="AW102" s="101"/>
      <c r="AX102" s="101"/>
      <c r="AY102" s="101"/>
      <c r="AZ102" s="101"/>
      <c r="BA102" s="101"/>
      <c r="BB102" s="101"/>
      <c r="BC102" s="101"/>
      <c r="BD102" s="101"/>
      <c r="BE102" s="101"/>
      <c r="BG102" s="102"/>
      <c r="BH102" s="102"/>
      <c r="BI102" s="102"/>
    </row>
    <row r="103" spans="2:61">
      <c r="W103" s="1"/>
      <c r="X103" s="1" t="s">
        <v>261</v>
      </c>
    </row>
    <row r="104" spans="2:61">
      <c r="W104" s="1"/>
      <c r="X104" s="364"/>
      <c r="Y104" s="365"/>
      <c r="Z104" s="85"/>
      <c r="AA104" s="61">
        <v>1990</v>
      </c>
      <c r="AB104" s="61">
        <f>AA104+1</f>
        <v>1991</v>
      </c>
      <c r="AC104" s="61">
        <f>AB104+1</f>
        <v>1992</v>
      </c>
      <c r="AD104" s="61">
        <f>AC104+1</f>
        <v>1993</v>
      </c>
      <c r="AE104" s="61">
        <f>AD104+1</f>
        <v>1994</v>
      </c>
      <c r="AF104" s="61">
        <v>1995</v>
      </c>
      <c r="AG104" s="61">
        <f t="shared" ref="AG104:BA104" si="108">AF104+1</f>
        <v>1996</v>
      </c>
      <c r="AH104" s="61">
        <f t="shared" si="108"/>
        <v>1997</v>
      </c>
      <c r="AI104" s="61">
        <f t="shared" si="108"/>
        <v>1998</v>
      </c>
      <c r="AJ104" s="61">
        <f t="shared" si="108"/>
        <v>1999</v>
      </c>
      <c r="AK104" s="61">
        <f t="shared" si="108"/>
        <v>2000</v>
      </c>
      <c r="AL104" s="61">
        <f t="shared" si="108"/>
        <v>2001</v>
      </c>
      <c r="AM104" s="61">
        <f t="shared" si="108"/>
        <v>2002</v>
      </c>
      <c r="AN104" s="61">
        <f t="shared" si="108"/>
        <v>2003</v>
      </c>
      <c r="AO104" s="61">
        <f t="shared" si="108"/>
        <v>2004</v>
      </c>
      <c r="AP104" s="61">
        <f t="shared" si="108"/>
        <v>2005</v>
      </c>
      <c r="AQ104" s="61">
        <f t="shared" si="108"/>
        <v>2006</v>
      </c>
      <c r="AR104" s="61">
        <f t="shared" si="108"/>
        <v>2007</v>
      </c>
      <c r="AS104" s="61">
        <f t="shared" si="108"/>
        <v>2008</v>
      </c>
      <c r="AT104" s="61">
        <f t="shared" si="108"/>
        <v>2009</v>
      </c>
      <c r="AU104" s="61">
        <f t="shared" si="108"/>
        <v>2010</v>
      </c>
      <c r="AV104" s="61">
        <f t="shared" si="108"/>
        <v>2011</v>
      </c>
      <c r="AW104" s="61">
        <f t="shared" si="108"/>
        <v>2012</v>
      </c>
      <c r="AX104" s="61">
        <f t="shared" si="108"/>
        <v>2013</v>
      </c>
      <c r="AY104" s="61">
        <f t="shared" si="108"/>
        <v>2014</v>
      </c>
      <c r="AZ104" s="61">
        <f t="shared" si="108"/>
        <v>2015</v>
      </c>
      <c r="BA104" s="61">
        <f t="shared" si="108"/>
        <v>2016</v>
      </c>
      <c r="BB104" s="61">
        <f>BA104+1</f>
        <v>2017</v>
      </c>
      <c r="BC104" s="61">
        <f>BB104+1</f>
        <v>2018</v>
      </c>
      <c r="BD104" s="61">
        <f>BC104+1</f>
        <v>2019</v>
      </c>
      <c r="BE104" s="61">
        <f>BD104+1</f>
        <v>2020</v>
      </c>
    </row>
    <row r="105" spans="2:61">
      <c r="W105" s="1"/>
      <c r="X105" s="338" t="s">
        <v>13</v>
      </c>
      <c r="Y105" s="323"/>
      <c r="Z105" s="97"/>
      <c r="AA105" s="112"/>
      <c r="AB105" s="112"/>
      <c r="AC105" s="112"/>
      <c r="AD105" s="112"/>
      <c r="AE105" s="112"/>
      <c r="AF105" s="112"/>
      <c r="AG105" s="112"/>
      <c r="AH105" s="112"/>
      <c r="AI105" s="112"/>
      <c r="AJ105" s="112"/>
      <c r="AK105" s="112"/>
      <c r="AL105" s="112"/>
      <c r="AM105" s="112"/>
      <c r="AN105" s="112"/>
      <c r="AO105" s="112"/>
      <c r="AP105" s="112"/>
      <c r="AQ105" s="112">
        <f t="shared" ref="AQ105:BC105" si="109">AQ5/$AP5-1</f>
        <v>0.14440421729585329</v>
      </c>
      <c r="AR105" s="112">
        <f t="shared" si="109"/>
        <v>0.30734765623350224</v>
      </c>
      <c r="AS105" s="112">
        <f t="shared" si="109"/>
        <v>0.50919978742485794</v>
      </c>
      <c r="AT105" s="621">
        <f t="shared" si="109"/>
        <v>0.63756198571877065</v>
      </c>
      <c r="AU105" s="621">
        <f t="shared" si="109"/>
        <v>0.82382654739117389</v>
      </c>
      <c r="AV105" s="264">
        <f t="shared" si="109"/>
        <v>1.0420506356578114</v>
      </c>
      <c r="AW105" s="264">
        <f t="shared" si="109"/>
        <v>1.2967345822724372</v>
      </c>
      <c r="AX105" s="264">
        <f t="shared" si="109"/>
        <v>1.5113111292549211</v>
      </c>
      <c r="AY105" s="264">
        <f t="shared" si="109"/>
        <v>1.7991400177308696</v>
      </c>
      <c r="AZ105" s="264">
        <f t="shared" si="109"/>
        <v>2.0713019332767337</v>
      </c>
      <c r="BA105" s="264">
        <f t="shared" si="109"/>
        <v>2.3303708056957935</v>
      </c>
      <c r="BB105" s="264">
        <f t="shared" si="109"/>
        <v>2.5115624287250755</v>
      </c>
      <c r="BC105" s="264">
        <f t="shared" si="109"/>
        <v>2.8404710796242836</v>
      </c>
      <c r="BD105" s="264">
        <f t="shared" ref="BD105:BE105" si="110">BD5/$AP5-1</f>
        <v>-1</v>
      </c>
      <c r="BE105" s="264">
        <f t="shared" si="110"/>
        <v>-1</v>
      </c>
      <c r="BI105" s="48"/>
    </row>
    <row r="106" spans="2:61">
      <c r="W106" s="1"/>
      <c r="X106" s="366"/>
      <c r="Y106" s="291" t="str">
        <f>'リンク切公表時非表示（グラフの添え物）'!$W$69</f>
        <v>冷蔵庫及び空調機器</v>
      </c>
      <c r="Z106" s="109"/>
      <c r="AA106" s="113"/>
      <c r="AB106" s="113"/>
      <c r="AC106" s="113"/>
      <c r="AD106" s="113"/>
      <c r="AE106" s="113"/>
      <c r="AF106" s="113"/>
      <c r="AG106" s="113"/>
      <c r="AH106" s="113"/>
      <c r="AI106" s="113"/>
      <c r="AJ106" s="113"/>
      <c r="AK106" s="113"/>
      <c r="AL106" s="113"/>
      <c r="AM106" s="113"/>
      <c r="AN106" s="113"/>
      <c r="AO106" s="113"/>
      <c r="AP106" s="113"/>
      <c r="AQ106" s="122">
        <f t="shared" ref="AQ106:BC114" si="111">IF(AQ6="NO","-",AQ6/$AP6-1)</f>
        <v>0.22282708278752605</v>
      </c>
      <c r="AR106" s="122">
        <f t="shared" si="111"/>
        <v>0.51740057735597778</v>
      </c>
      <c r="AS106" s="122">
        <f t="shared" si="111"/>
        <v>0.76720929379298641</v>
      </c>
      <c r="AT106" s="265">
        <f t="shared" si="111"/>
        <v>1.0277936880027116</v>
      </c>
      <c r="AU106" s="265">
        <f t="shared" si="111"/>
        <v>1.3076907711972661</v>
      </c>
      <c r="AV106" s="265">
        <f t="shared" si="111"/>
        <v>1.6070270308833314</v>
      </c>
      <c r="AW106" s="265">
        <f t="shared" si="111"/>
        <v>1.9691281524401631</v>
      </c>
      <c r="AX106" s="265">
        <f t="shared" si="111"/>
        <v>2.2682167758107505</v>
      </c>
      <c r="AY106" s="265">
        <f t="shared" si="111"/>
        <v>2.665651669516937</v>
      </c>
      <c r="AZ106" s="265">
        <f t="shared" si="111"/>
        <v>3.0419970597011217</v>
      </c>
      <c r="BA106" s="265">
        <f t="shared" si="111"/>
        <v>3.3832985551364523</v>
      </c>
      <c r="BB106" s="265">
        <f t="shared" si="111"/>
        <v>3.631075984216209</v>
      </c>
      <c r="BC106" s="265">
        <f t="shared" si="111"/>
        <v>4.1030815085415915</v>
      </c>
      <c r="BD106" s="265">
        <f t="shared" ref="BD106:BE106" si="112">IF(BD6="NO","-",BD6/$AP6-1)</f>
        <v>-1</v>
      </c>
      <c r="BE106" s="265">
        <f t="shared" si="112"/>
        <v>-1</v>
      </c>
      <c r="BG106" s="48"/>
    </row>
    <row r="107" spans="2:61">
      <c r="W107" s="1"/>
      <c r="X107" s="366"/>
      <c r="Y107" s="736" t="str">
        <f>'リンク切公表時非表示（グラフの添え物）'!$W$70</f>
        <v>発泡剤</v>
      </c>
      <c r="Z107" s="110"/>
      <c r="AA107" s="113"/>
      <c r="AB107" s="113"/>
      <c r="AC107" s="113"/>
      <c r="AD107" s="113"/>
      <c r="AE107" s="113"/>
      <c r="AF107" s="113"/>
      <c r="AG107" s="113"/>
      <c r="AH107" s="113"/>
      <c r="AI107" s="113"/>
      <c r="AJ107" s="113"/>
      <c r="AK107" s="113"/>
      <c r="AL107" s="113"/>
      <c r="AM107" s="113"/>
      <c r="AN107" s="113"/>
      <c r="AO107" s="113"/>
      <c r="AP107" s="113"/>
      <c r="AQ107" s="122">
        <f t="shared" si="111"/>
        <v>0.27414569100647213</v>
      </c>
      <c r="AR107" s="122">
        <f t="shared" si="111"/>
        <v>0.5244379262093477</v>
      </c>
      <c r="AS107" s="122">
        <f t="shared" si="111"/>
        <v>0.61022610954408485</v>
      </c>
      <c r="AT107" s="277">
        <f t="shared" si="111"/>
        <v>0.71540758299812524</v>
      </c>
      <c r="AU107" s="277">
        <f t="shared" si="111"/>
        <v>0.86549629111998261</v>
      </c>
      <c r="AV107" s="265">
        <f t="shared" si="111"/>
        <v>1.0516743774426982</v>
      </c>
      <c r="AW107" s="265">
        <f t="shared" si="111"/>
        <v>1.2195912854792841</v>
      </c>
      <c r="AX107" s="265">
        <f t="shared" si="111"/>
        <v>1.377967714412256</v>
      </c>
      <c r="AY107" s="265">
        <f t="shared" si="111"/>
        <v>1.5311956463957648</v>
      </c>
      <c r="AZ107" s="265">
        <f t="shared" si="111"/>
        <v>1.649432235717665</v>
      </c>
      <c r="BA107" s="265">
        <f t="shared" si="111"/>
        <v>1.8277632704041902</v>
      </c>
      <c r="BB107" s="265">
        <f t="shared" si="111"/>
        <v>1.9881989466475853</v>
      </c>
      <c r="BC107" s="265">
        <f t="shared" si="111"/>
        <v>2.1168218861251491</v>
      </c>
      <c r="BD107" s="265">
        <f t="shared" ref="BD107:BE107" si="113">IF(BD7="NO","-",BD7/$AP7-1)</f>
        <v>-1</v>
      </c>
      <c r="BE107" s="265">
        <f t="shared" si="113"/>
        <v>-1</v>
      </c>
      <c r="BG107" s="48"/>
    </row>
    <row r="108" spans="2:61">
      <c r="W108" s="1"/>
      <c r="X108" s="366"/>
      <c r="Y108" s="289" t="str">
        <f>'リンク切公表時非表示（グラフの添え物）'!$W$71</f>
        <v>エアゾール・MDI（定量噴射剤）</v>
      </c>
      <c r="Z108" s="109"/>
      <c r="AA108" s="113"/>
      <c r="AB108" s="113"/>
      <c r="AC108" s="113"/>
      <c r="AD108" s="113"/>
      <c r="AE108" s="113"/>
      <c r="AF108" s="113"/>
      <c r="AG108" s="113"/>
      <c r="AH108" s="113"/>
      <c r="AI108" s="113"/>
      <c r="AJ108" s="113"/>
      <c r="AK108" s="113"/>
      <c r="AL108" s="113"/>
      <c r="AM108" s="113"/>
      <c r="AN108" s="113"/>
      <c r="AO108" s="113"/>
      <c r="AP108" s="113"/>
      <c r="AQ108" s="122">
        <f t="shared" si="111"/>
        <v>-0.33729169989299934</v>
      </c>
      <c r="AR108" s="122">
        <f t="shared" si="111"/>
        <v>-0.47231207470706071</v>
      </c>
      <c r="AS108" s="122">
        <f t="shared" si="111"/>
        <v>-0.45090086954640174</v>
      </c>
      <c r="AT108" s="277">
        <f t="shared" si="111"/>
        <v>-0.50171622859338461</v>
      </c>
      <c r="AU108" s="277">
        <f t="shared" si="111"/>
        <v>-0.60682703122956361</v>
      </c>
      <c r="AV108" s="277">
        <f t="shared" si="111"/>
        <v>-0.62594369580709652</v>
      </c>
      <c r="AW108" s="277">
        <f t="shared" si="111"/>
        <v>-0.66908939945621837</v>
      </c>
      <c r="AX108" s="277">
        <f t="shared" si="111"/>
        <v>-0.71131839213632353</v>
      </c>
      <c r="AY108" s="277">
        <f t="shared" si="111"/>
        <v>-0.70302641504534336</v>
      </c>
      <c r="AZ108" s="277">
        <f t="shared" si="111"/>
        <v>-0.68141978234382339</v>
      </c>
      <c r="BA108" s="277">
        <f t="shared" si="111"/>
        <v>-0.65367917088169347</v>
      </c>
      <c r="BB108" s="277">
        <f t="shared" si="111"/>
        <v>-0.64591825567547889</v>
      </c>
      <c r="BC108" s="277">
        <f t="shared" si="111"/>
        <v>-0.67913207710264545</v>
      </c>
      <c r="BD108" s="265">
        <f t="shared" ref="BD108:BE108" si="114">IF(BD8="NO","-",BD8/$AP8-1)</f>
        <v>-1</v>
      </c>
      <c r="BE108" s="265">
        <f t="shared" si="114"/>
        <v>-1</v>
      </c>
      <c r="BG108" s="48"/>
      <c r="BH108" s="48"/>
    </row>
    <row r="109" spans="2:61">
      <c r="W109" s="1"/>
      <c r="X109" s="366"/>
      <c r="Y109" s="350" t="str">
        <f>'リンク切公表時非表示（グラフの添え物）'!$W$72</f>
        <v>半導体製造</v>
      </c>
      <c r="Z109" s="109"/>
      <c r="AA109" s="113"/>
      <c r="AB109" s="113"/>
      <c r="AC109" s="113"/>
      <c r="AD109" s="113"/>
      <c r="AE109" s="113"/>
      <c r="AF109" s="113"/>
      <c r="AG109" s="113"/>
      <c r="AH109" s="113"/>
      <c r="AI109" s="113"/>
      <c r="AJ109" s="113"/>
      <c r="AK109" s="113"/>
      <c r="AL109" s="113"/>
      <c r="AM109" s="113"/>
      <c r="AN109" s="113"/>
      <c r="AO109" s="113"/>
      <c r="AP109" s="113"/>
      <c r="AQ109" s="122">
        <f t="shared" si="111"/>
        <v>8.3703571816745148E-2</v>
      </c>
      <c r="AR109" s="122">
        <f t="shared" si="111"/>
        <v>0.17324236469473742</v>
      </c>
      <c r="AS109" s="122">
        <f t="shared" si="111"/>
        <v>4.5679711161578096E-2</v>
      </c>
      <c r="AT109" s="277">
        <f t="shared" si="111"/>
        <v>-0.331132751132033</v>
      </c>
      <c r="AU109" s="277">
        <f t="shared" si="111"/>
        <v>-0.2636386299946164</v>
      </c>
      <c r="AV109" s="277">
        <f t="shared" si="111"/>
        <v>-0.36514740317159933</v>
      </c>
      <c r="AW109" s="277">
        <f t="shared" si="111"/>
        <v>-0.45696159345216736</v>
      </c>
      <c r="AX109" s="277">
        <f t="shared" si="111"/>
        <v>-0.51226530229140188</v>
      </c>
      <c r="AY109" s="277">
        <f t="shared" si="111"/>
        <v>-0.49595454275169826</v>
      </c>
      <c r="AZ109" s="277">
        <f t="shared" si="111"/>
        <v>-0.49511702595701756</v>
      </c>
      <c r="BA109" s="277">
        <f t="shared" si="111"/>
        <v>-0.47613429430866949</v>
      </c>
      <c r="BB109" s="277">
        <f t="shared" si="111"/>
        <v>-0.45026661609427221</v>
      </c>
      <c r="BC109" s="277">
        <f t="shared" si="111"/>
        <v>-0.49665375953562274</v>
      </c>
      <c r="BD109" s="265">
        <f t="shared" ref="BD109:BE109" si="115">IF(BD9="NO","-",BD9/$AP9-1)</f>
        <v>-1</v>
      </c>
      <c r="BE109" s="265">
        <f t="shared" si="115"/>
        <v>-1</v>
      </c>
    </row>
    <row r="110" spans="2:61">
      <c r="W110" s="1"/>
      <c r="X110" s="366"/>
      <c r="Y110" s="289" t="str">
        <f>'リンク切公表時非表示（グラフの添え物）'!$W$73</f>
        <v>液晶製造</v>
      </c>
      <c r="Z110" s="109"/>
      <c r="AA110" s="113"/>
      <c r="AB110" s="113"/>
      <c r="AC110" s="113"/>
      <c r="AD110" s="113"/>
      <c r="AE110" s="113"/>
      <c r="AF110" s="113"/>
      <c r="AG110" s="113"/>
      <c r="AH110" s="113"/>
      <c r="AI110" s="113"/>
      <c r="AJ110" s="113"/>
      <c r="AK110" s="113"/>
      <c r="AL110" s="113"/>
      <c r="AM110" s="113"/>
      <c r="AN110" s="113"/>
      <c r="AO110" s="113"/>
      <c r="AP110" s="113"/>
      <c r="AQ110" s="277">
        <f t="shared" si="111"/>
        <v>-4.9975401404355968E-2</v>
      </c>
      <c r="AR110" s="277">
        <f t="shared" si="111"/>
        <v>2.8098752180329978E-2</v>
      </c>
      <c r="AS110" s="277">
        <f t="shared" si="111"/>
        <v>-4.8503763179989057E-2</v>
      </c>
      <c r="AT110" s="277">
        <f t="shared" si="111"/>
        <v>-0.22832229747741828</v>
      </c>
      <c r="AU110" s="277">
        <f t="shared" si="111"/>
        <v>1.4356634912115807E-2</v>
      </c>
      <c r="AV110" s="277">
        <f t="shared" si="111"/>
        <v>0.10021915112482671</v>
      </c>
      <c r="AW110" s="277">
        <f t="shared" si="111"/>
        <v>-0.1979694977414016</v>
      </c>
      <c r="AX110" s="277">
        <f t="shared" si="111"/>
        <v>-0.20495549890424425</v>
      </c>
      <c r="AY110" s="277">
        <f t="shared" si="111"/>
        <v>-0.24126302607451144</v>
      </c>
      <c r="AZ110" s="277">
        <f t="shared" si="111"/>
        <v>-0.35128050091685659</v>
      </c>
      <c r="BA110" s="277">
        <f t="shared" si="111"/>
        <v>-0.35051120354219778</v>
      </c>
      <c r="BB110" s="277">
        <f t="shared" si="111"/>
        <v>-0.35917903305156751</v>
      </c>
      <c r="BC110" s="277">
        <f t="shared" si="111"/>
        <v>-0.86083456326311558</v>
      </c>
      <c r="BD110" s="265">
        <f t="shared" ref="BD110:BE110" si="116">IF(BD10="NO","-",BD10/$AP10-1)</f>
        <v>-1</v>
      </c>
      <c r="BE110" s="265">
        <f t="shared" si="116"/>
        <v>-1</v>
      </c>
      <c r="BG110" s="48"/>
    </row>
    <row r="111" spans="2:61">
      <c r="W111" s="1"/>
      <c r="X111" s="366"/>
      <c r="Y111" s="735" t="str">
        <f>'リンク切公表時非表示（グラフの添え物）'!$W$74</f>
        <v>洗浄剤・溶剤</v>
      </c>
      <c r="Z111" s="109"/>
      <c r="AA111" s="115"/>
      <c r="AB111" s="115"/>
      <c r="AC111" s="115"/>
      <c r="AD111" s="115"/>
      <c r="AE111" s="115"/>
      <c r="AF111" s="115"/>
      <c r="AG111" s="115"/>
      <c r="AH111" s="115"/>
      <c r="AI111" s="115"/>
      <c r="AJ111" s="115"/>
      <c r="AK111" s="115"/>
      <c r="AL111" s="115"/>
      <c r="AM111" s="115"/>
      <c r="AN111" s="115"/>
      <c r="AO111" s="115"/>
      <c r="AP111" s="115"/>
      <c r="AQ111" s="122">
        <f t="shared" ref="AQ111:AY111" si="117">AQ11/$AP11-1</f>
        <v>0.37962962962962954</v>
      </c>
      <c r="AR111" s="123">
        <f t="shared" si="117"/>
        <v>1.7222222222222223</v>
      </c>
      <c r="AS111" s="123">
        <f t="shared" si="117"/>
        <v>2.9722222222222223</v>
      </c>
      <c r="AT111" s="265">
        <f t="shared" si="117"/>
        <v>5.7777777777777777</v>
      </c>
      <c r="AU111" s="265">
        <f t="shared" si="117"/>
        <v>9.4259259259259238</v>
      </c>
      <c r="AV111" s="265">
        <f t="shared" si="117"/>
        <v>13.907407407407408</v>
      </c>
      <c r="AW111" s="265">
        <f t="shared" si="117"/>
        <v>15.292813385462619</v>
      </c>
      <c r="AX111" s="265">
        <f t="shared" si="117"/>
        <v>17.82752499446125</v>
      </c>
      <c r="AY111" s="265">
        <f t="shared" si="117"/>
        <v>20.205570954696562</v>
      </c>
      <c r="AZ111" s="265">
        <f t="shared" si="111"/>
        <v>20.790811054575478</v>
      </c>
      <c r="BA111" s="265">
        <f t="shared" si="111"/>
        <v>21.476947512397349</v>
      </c>
      <c r="BB111" s="265">
        <f t="shared" si="111"/>
        <v>19.083514788065283</v>
      </c>
      <c r="BC111" s="265">
        <f t="shared" si="111"/>
        <v>18.330292343625917</v>
      </c>
      <c r="BD111" s="265">
        <f t="shared" ref="BD111:BE111" si="118">IF(BD11="NO","-",BD11/$AP11-1)</f>
        <v>-1</v>
      </c>
      <c r="BE111" s="265">
        <f t="shared" si="118"/>
        <v>-1</v>
      </c>
      <c r="BG111" s="48"/>
      <c r="BH111" s="48"/>
    </row>
    <row r="112" spans="2:61">
      <c r="W112" s="1"/>
      <c r="X112" s="366"/>
      <c r="Y112" s="289" t="str">
        <f>'リンク切公表時非表示（グラフの添え物）'!$W$75</f>
        <v>HFCsの製造時の漏出</v>
      </c>
      <c r="Z112" s="109"/>
      <c r="AA112" s="113"/>
      <c r="AB112" s="113"/>
      <c r="AC112" s="113"/>
      <c r="AD112" s="113"/>
      <c r="AE112" s="113"/>
      <c r="AF112" s="113"/>
      <c r="AG112" s="113"/>
      <c r="AH112" s="113"/>
      <c r="AI112" s="113"/>
      <c r="AJ112" s="113"/>
      <c r="AK112" s="113"/>
      <c r="AL112" s="113"/>
      <c r="AM112" s="113"/>
      <c r="AN112" s="113"/>
      <c r="AO112" s="113"/>
      <c r="AP112" s="113"/>
      <c r="AQ112" s="122">
        <f t="shared" ref="AQ112:AY114" si="119">IF(AQ12="NO","-",AQ12/$AP12-1)</f>
        <v>-0.18428139465367932</v>
      </c>
      <c r="AR112" s="122">
        <f t="shared" si="119"/>
        <v>-0.20616286200958067</v>
      </c>
      <c r="AS112" s="122">
        <f t="shared" si="119"/>
        <v>-0.31798333750024821</v>
      </c>
      <c r="AT112" s="277">
        <f t="shared" si="119"/>
        <v>-0.479808331034278</v>
      </c>
      <c r="AU112" s="277">
        <f t="shared" si="119"/>
        <v>-0.71501973987518852</v>
      </c>
      <c r="AV112" s="277">
        <f t="shared" si="119"/>
        <v>-0.66319770652610954</v>
      </c>
      <c r="AW112" s="277">
        <f t="shared" si="119"/>
        <v>-0.73190016311595296</v>
      </c>
      <c r="AX112" s="277">
        <f t="shared" si="119"/>
        <v>-0.70812988156391654</v>
      </c>
      <c r="AY112" s="277">
        <f t="shared" si="119"/>
        <v>-0.77620130782307839</v>
      </c>
      <c r="AZ112" s="277">
        <f t="shared" si="111"/>
        <v>-0.81533693141577668</v>
      </c>
      <c r="BA112" s="277">
        <f t="shared" si="111"/>
        <v>-0.66918869657783531</v>
      </c>
      <c r="BB112" s="277">
        <f t="shared" si="111"/>
        <v>-0.78869567120748707</v>
      </c>
      <c r="BC112" s="277">
        <f t="shared" si="111"/>
        <v>-0.80314387832991985</v>
      </c>
      <c r="BD112" s="265">
        <f t="shared" ref="BD112:BE112" si="120">IF(BD12="NO","-",BD12/$AP12-1)</f>
        <v>-1</v>
      </c>
      <c r="BE112" s="265">
        <f t="shared" si="120"/>
        <v>-1</v>
      </c>
      <c r="BG112" s="48"/>
    </row>
    <row r="113" spans="23:61">
      <c r="W113" s="1"/>
      <c r="X113" s="366"/>
      <c r="Y113" s="289" t="str">
        <f>'リンク切公表時非表示（グラフの添え物）'!$W$76</f>
        <v>HCFC22製造時の副生HFC23</v>
      </c>
      <c r="Z113" s="103"/>
      <c r="AA113" s="113"/>
      <c r="AB113" s="113"/>
      <c r="AC113" s="113"/>
      <c r="AD113" s="113"/>
      <c r="AE113" s="113"/>
      <c r="AF113" s="113"/>
      <c r="AG113" s="113"/>
      <c r="AH113" s="113"/>
      <c r="AI113" s="113"/>
      <c r="AJ113" s="113"/>
      <c r="AK113" s="113"/>
      <c r="AL113" s="113"/>
      <c r="AM113" s="113"/>
      <c r="AN113" s="113"/>
      <c r="AO113" s="113"/>
      <c r="AP113" s="113"/>
      <c r="AQ113" s="277">
        <f t="shared" si="119"/>
        <v>0.41792929292929282</v>
      </c>
      <c r="AR113" s="277">
        <f t="shared" si="119"/>
        <v>-0.53030303030303039</v>
      </c>
      <c r="AS113" s="620">
        <f t="shared" si="119"/>
        <v>1.2626262626262541E-2</v>
      </c>
      <c r="AT113" s="277">
        <f t="shared" si="119"/>
        <v>-0.91414141414141414</v>
      </c>
      <c r="AU113" s="277">
        <f t="shared" si="119"/>
        <v>-0.90909090909090906</v>
      </c>
      <c r="AV113" s="277">
        <f t="shared" si="119"/>
        <v>-0.97222222222222221</v>
      </c>
      <c r="AW113" s="277">
        <f t="shared" si="119"/>
        <v>-0.96969696969696972</v>
      </c>
      <c r="AX113" s="277">
        <f t="shared" si="119"/>
        <v>-0.97222222222222221</v>
      </c>
      <c r="AY113" s="277">
        <f t="shared" si="119"/>
        <v>-0.95959595959595956</v>
      </c>
      <c r="AZ113" s="277">
        <f t="shared" si="111"/>
        <v>-0.9494949494949495</v>
      </c>
      <c r="BA113" s="277">
        <f t="shared" si="111"/>
        <v>-0.95959595959595956</v>
      </c>
      <c r="BB113" s="277">
        <f t="shared" si="111"/>
        <v>-0.93434343434343436</v>
      </c>
      <c r="BC113" s="277">
        <f t="shared" si="111"/>
        <v>-0.97979797979797978</v>
      </c>
      <c r="BD113" s="265">
        <f t="shared" ref="BD113:BE113" si="121">IF(BD13="NO","-",BD13/$AP13-1)</f>
        <v>-1</v>
      </c>
      <c r="BE113" s="265">
        <f t="shared" si="121"/>
        <v>-1</v>
      </c>
      <c r="BI113" s="48"/>
    </row>
    <row r="114" spans="23:61">
      <c r="W114" s="1"/>
      <c r="X114" s="366"/>
      <c r="Y114" s="350" t="str">
        <f>'リンク切公表時非表示（グラフの添え物）'!$W$77</f>
        <v>消火剤</v>
      </c>
      <c r="Z114" s="109"/>
      <c r="AA114" s="113"/>
      <c r="AB114" s="113"/>
      <c r="AC114" s="113"/>
      <c r="AD114" s="113"/>
      <c r="AE114" s="113"/>
      <c r="AF114" s="113"/>
      <c r="AG114" s="113"/>
      <c r="AH114" s="113"/>
      <c r="AI114" s="113"/>
      <c r="AJ114" s="113"/>
      <c r="AK114" s="113"/>
      <c r="AL114" s="113"/>
      <c r="AM114" s="113"/>
      <c r="AN114" s="113"/>
      <c r="AO114" s="113"/>
      <c r="AP114" s="113"/>
      <c r="AQ114" s="277">
        <f t="shared" si="119"/>
        <v>1.6604056018197921E-2</v>
      </c>
      <c r="AR114" s="277">
        <f t="shared" si="119"/>
        <v>5.1428151000491695E-2</v>
      </c>
      <c r="AS114" s="277">
        <f t="shared" si="119"/>
        <v>6.9239776008125586E-2</v>
      </c>
      <c r="AT114" s="277">
        <f t="shared" si="119"/>
        <v>0.10146764114986406</v>
      </c>
      <c r="AU114" s="277">
        <f t="shared" si="119"/>
        <v>0.13006780154667785</v>
      </c>
      <c r="AV114" s="277">
        <f t="shared" si="119"/>
        <v>0.14671291575467094</v>
      </c>
      <c r="AW114" s="277">
        <f t="shared" si="119"/>
        <v>0.17553413903466497</v>
      </c>
      <c r="AX114" s="277">
        <f t="shared" si="119"/>
        <v>0.199493082040755</v>
      </c>
      <c r="AY114" s="277">
        <f t="shared" si="119"/>
        <v>0.23417002559636235</v>
      </c>
      <c r="AZ114" s="277">
        <f t="shared" si="111"/>
        <v>0.27785733207296093</v>
      </c>
      <c r="BA114" s="277">
        <f t="shared" si="111"/>
        <v>0.29639788423907243</v>
      </c>
      <c r="BB114" s="277">
        <f t="shared" si="111"/>
        <v>0.32510764079298493</v>
      </c>
      <c r="BC114" s="277">
        <f t="shared" si="111"/>
        <v>0.34049287882741663</v>
      </c>
      <c r="BD114" s="265">
        <f t="shared" ref="BD114:BE114" si="122">IF(BD14="NO","-",BD14/$AP14-1)</f>
        <v>-1</v>
      </c>
      <c r="BE114" s="265">
        <f t="shared" si="122"/>
        <v>-1</v>
      </c>
      <c r="BG114" s="48"/>
      <c r="BH114" s="48"/>
    </row>
    <row r="115" spans="23:61">
      <c r="W115" s="1"/>
      <c r="X115" s="366"/>
      <c r="Y115" s="289" t="str">
        <f>'リンク切公表時非表示（グラフの添え物）'!$W$78</f>
        <v>マグネシウム鋳造</v>
      </c>
      <c r="Z115" s="109"/>
      <c r="AA115" s="113"/>
      <c r="AB115" s="113"/>
      <c r="AC115" s="113"/>
      <c r="AD115" s="113"/>
      <c r="AE115" s="113"/>
      <c r="AF115" s="113"/>
      <c r="AG115" s="113"/>
      <c r="AH115" s="113"/>
      <c r="AI115" s="113"/>
      <c r="AJ115" s="113"/>
      <c r="AK115" s="113"/>
      <c r="AL115" s="113"/>
      <c r="AM115" s="113"/>
      <c r="AN115" s="113"/>
      <c r="AO115" s="113"/>
      <c r="AP115" s="113"/>
      <c r="AQ115" s="830" t="s">
        <v>321</v>
      </c>
      <c r="AR115" s="830" t="s">
        <v>321</v>
      </c>
      <c r="AS115" s="830" t="s">
        <v>321</v>
      </c>
      <c r="AT115" s="830" t="s">
        <v>321</v>
      </c>
      <c r="AU115" s="830" t="s">
        <v>321</v>
      </c>
      <c r="AV115" s="830" t="s">
        <v>321</v>
      </c>
      <c r="AW115" s="830" t="s">
        <v>321</v>
      </c>
      <c r="AX115" s="830" t="s">
        <v>321</v>
      </c>
      <c r="AY115" s="830" t="s">
        <v>321</v>
      </c>
      <c r="AZ115" s="830" t="s">
        <v>321</v>
      </c>
      <c r="BA115" s="830" t="s">
        <v>321</v>
      </c>
      <c r="BB115" s="830" t="s">
        <v>321</v>
      </c>
      <c r="BC115" s="830" t="s">
        <v>321</v>
      </c>
      <c r="BD115" s="830" t="s">
        <v>321</v>
      </c>
      <c r="BE115" s="830" t="s">
        <v>321</v>
      </c>
      <c r="BG115" s="48"/>
    </row>
    <row r="116" spans="23:61">
      <c r="W116" s="1"/>
      <c r="X116" s="367" t="s">
        <v>14</v>
      </c>
      <c r="Y116" s="368"/>
      <c r="Z116" s="105"/>
      <c r="AA116" s="98"/>
      <c r="AB116" s="98"/>
      <c r="AC116" s="98"/>
      <c r="AD116" s="98"/>
      <c r="AE116" s="98"/>
      <c r="AF116" s="98"/>
      <c r="AG116" s="98"/>
      <c r="AH116" s="98"/>
      <c r="AI116" s="98"/>
      <c r="AJ116" s="98"/>
      <c r="AK116" s="98"/>
      <c r="AL116" s="98"/>
      <c r="AM116" s="98"/>
      <c r="AN116" s="98"/>
      <c r="AO116" s="98"/>
      <c r="AP116" s="98"/>
      <c r="AQ116" s="613">
        <f t="shared" ref="AQ116:BC116" si="123">AQ16/$AP16-1</f>
        <v>4.3535750591793931E-2</v>
      </c>
      <c r="AR116" s="613">
        <f t="shared" si="123"/>
        <v>-8.1928941445474912E-2</v>
      </c>
      <c r="AS116" s="613">
        <f t="shared" si="123"/>
        <v>-0.33397071046054794</v>
      </c>
      <c r="AT116" s="613">
        <f t="shared" si="123"/>
        <v>-0.53070774507051333</v>
      </c>
      <c r="AU116" s="613">
        <f t="shared" si="123"/>
        <v>-0.50720510170699007</v>
      </c>
      <c r="AV116" s="613">
        <f t="shared" si="123"/>
        <v>-0.56450268515797997</v>
      </c>
      <c r="AW116" s="613">
        <f t="shared" si="123"/>
        <v>-0.60150896742643623</v>
      </c>
      <c r="AX116" s="613">
        <f t="shared" si="123"/>
        <v>-0.61963057555415579</v>
      </c>
      <c r="AY116" s="613">
        <f t="shared" si="123"/>
        <v>-0.61019503315666734</v>
      </c>
      <c r="AZ116" s="613">
        <f t="shared" si="123"/>
        <v>-0.61637831692469325</v>
      </c>
      <c r="BA116" s="613">
        <f t="shared" si="123"/>
        <v>-0.60858266235826586</v>
      </c>
      <c r="BB116" s="613">
        <f t="shared" si="123"/>
        <v>-0.59271676236711224</v>
      </c>
      <c r="BC116" s="613">
        <f t="shared" si="123"/>
        <v>-0.59565750177782062</v>
      </c>
      <c r="BD116" s="266">
        <f t="shared" ref="BD116:BE116" si="124">BD16/$AP16-1</f>
        <v>-1</v>
      </c>
      <c r="BE116" s="266">
        <f t="shared" si="124"/>
        <v>-1</v>
      </c>
      <c r="BG116" s="48"/>
      <c r="BH116" s="48"/>
    </row>
    <row r="117" spans="23:61">
      <c r="W117" s="1"/>
      <c r="X117" s="369"/>
      <c r="Y117" s="289" t="str">
        <f>'リンク切公表時非表示（グラフの添え物）'!$W$81</f>
        <v>半導体製造</v>
      </c>
      <c r="Z117" s="104"/>
      <c r="AA117" s="114"/>
      <c r="AB117" s="114"/>
      <c r="AC117" s="114"/>
      <c r="AD117" s="114"/>
      <c r="AE117" s="114"/>
      <c r="AF117" s="114"/>
      <c r="AG117" s="114"/>
      <c r="AH117" s="114"/>
      <c r="AI117" s="114"/>
      <c r="AJ117" s="114"/>
      <c r="AK117" s="114"/>
      <c r="AL117" s="114"/>
      <c r="AM117" s="114"/>
      <c r="AN117" s="114"/>
      <c r="AO117" s="114"/>
      <c r="AP117" s="114"/>
      <c r="AQ117" s="277">
        <f t="shared" ref="AQ117:BC122" si="125">IF(AQ17="NO","-",AQ17/$AP17-1)</f>
        <v>7.4153995101153614E-2</v>
      </c>
      <c r="AR117" s="277">
        <f t="shared" si="125"/>
        <v>-3.5094930925998691E-2</v>
      </c>
      <c r="AS117" s="277">
        <f t="shared" si="125"/>
        <v>-0.27322325256598334</v>
      </c>
      <c r="AT117" s="277">
        <f t="shared" si="125"/>
        <v>-0.54091713651237416</v>
      </c>
      <c r="AU117" s="277">
        <f t="shared" si="125"/>
        <v>-0.51800644647093808</v>
      </c>
      <c r="AV117" s="277">
        <f t="shared" si="125"/>
        <v>-0.59440986626747228</v>
      </c>
      <c r="AW117" s="277">
        <f t="shared" si="125"/>
        <v>-0.64646670481337254</v>
      </c>
      <c r="AX117" s="277">
        <f t="shared" si="125"/>
        <v>-0.66136398594967194</v>
      </c>
      <c r="AY117" s="277">
        <f t="shared" si="125"/>
        <v>-0.64805881024811862</v>
      </c>
      <c r="AZ117" s="277">
        <f t="shared" si="125"/>
        <v>-0.65559791402005008</v>
      </c>
      <c r="BA117" s="277">
        <f t="shared" si="125"/>
        <v>-0.62533130993694996</v>
      </c>
      <c r="BB117" s="277">
        <f t="shared" si="125"/>
        <v>-0.59797458660677139</v>
      </c>
      <c r="BC117" s="277">
        <f t="shared" si="125"/>
        <v>-0.61334787559866921</v>
      </c>
      <c r="BD117" s="265">
        <f t="shared" ref="BD117:BE117" si="126">IF(BD17="NO","-",BD17/$AP17-1)</f>
        <v>-1</v>
      </c>
      <c r="BE117" s="265">
        <f t="shared" si="126"/>
        <v>-1</v>
      </c>
    </row>
    <row r="118" spans="23:61">
      <c r="W118" s="1"/>
      <c r="X118" s="370"/>
      <c r="Y118" s="289" t="str">
        <f>'リンク切公表時非表示（グラフの添え物）'!$W$82</f>
        <v>液晶製造</v>
      </c>
      <c r="Z118" s="110"/>
      <c r="AA118" s="114"/>
      <c r="AB118" s="114"/>
      <c r="AC118" s="114"/>
      <c r="AD118" s="114"/>
      <c r="AE118" s="114"/>
      <c r="AF118" s="114"/>
      <c r="AG118" s="114"/>
      <c r="AH118" s="114"/>
      <c r="AI118" s="114"/>
      <c r="AJ118" s="114"/>
      <c r="AK118" s="114"/>
      <c r="AL118" s="114"/>
      <c r="AM118" s="114"/>
      <c r="AN118" s="114"/>
      <c r="AO118" s="114"/>
      <c r="AP118" s="114"/>
      <c r="AQ118" s="277">
        <f t="shared" si="125"/>
        <v>3.6661783535852921E-2</v>
      </c>
      <c r="AR118" s="277">
        <f t="shared" si="125"/>
        <v>-0.29653274903300264</v>
      </c>
      <c r="AS118" s="277">
        <f t="shared" si="125"/>
        <v>-0.45076091158542697</v>
      </c>
      <c r="AT118" s="277">
        <f t="shared" si="125"/>
        <v>-0.74134849562296257</v>
      </c>
      <c r="AU118" s="277">
        <f t="shared" si="125"/>
        <v>-0.69413031834139938</v>
      </c>
      <c r="AV118" s="277">
        <f t="shared" si="125"/>
        <v>-0.61108696000905338</v>
      </c>
      <c r="AW118" s="277">
        <f t="shared" si="125"/>
        <v>-0.55129009055066391</v>
      </c>
      <c r="AX118" s="277">
        <f t="shared" si="125"/>
        <v>-0.5025209777346088</v>
      </c>
      <c r="AY118" s="277">
        <f t="shared" si="125"/>
        <v>-0.4097292010059369</v>
      </c>
      <c r="AZ118" s="277">
        <f t="shared" si="125"/>
        <v>-0.43129425665746413</v>
      </c>
      <c r="BA118" s="277">
        <f t="shared" si="125"/>
        <v>-0.53158202367384833</v>
      </c>
      <c r="BB118" s="277">
        <f t="shared" si="125"/>
        <v>-0.44643072047373011</v>
      </c>
      <c r="BC118" s="277">
        <f t="shared" si="125"/>
        <v>-0.48230865730238526</v>
      </c>
      <c r="BD118" s="265">
        <f t="shared" ref="BD118:BE118" si="127">IF(BD18="NO","-",BD18/$AP18-1)</f>
        <v>-1</v>
      </c>
      <c r="BE118" s="265">
        <f t="shared" si="127"/>
        <v>-1</v>
      </c>
    </row>
    <row r="119" spans="23:61">
      <c r="W119" s="1"/>
      <c r="X119" s="370"/>
      <c r="Y119" s="289" t="str">
        <f>'リンク切公表時非表示（グラフの添え物）'!$W$83</f>
        <v>洗浄剤・溶剤</v>
      </c>
      <c r="Z119" s="104"/>
      <c r="AA119" s="114"/>
      <c r="AB119" s="114"/>
      <c r="AC119" s="114"/>
      <c r="AD119" s="114"/>
      <c r="AE119" s="114"/>
      <c r="AF119" s="114"/>
      <c r="AG119" s="114"/>
      <c r="AH119" s="114"/>
      <c r="AI119" s="114"/>
      <c r="AJ119" s="114"/>
      <c r="AK119" s="114"/>
      <c r="AL119" s="114"/>
      <c r="AM119" s="114"/>
      <c r="AN119" s="114"/>
      <c r="AO119" s="114"/>
      <c r="AP119" s="114"/>
      <c r="AQ119" s="620">
        <f t="shared" si="125"/>
        <v>-7.7852861943586982E-3</v>
      </c>
      <c r="AR119" s="277">
        <f t="shared" si="125"/>
        <v>-0.15540609586926202</v>
      </c>
      <c r="AS119" s="277">
        <f t="shared" si="125"/>
        <v>-0.41442360205604234</v>
      </c>
      <c r="AT119" s="277">
        <f t="shared" si="125"/>
        <v>-0.49533132839038785</v>
      </c>
      <c r="AU119" s="277">
        <f t="shared" si="125"/>
        <v>-0.38865056181259483</v>
      </c>
      <c r="AV119" s="277">
        <f t="shared" si="125"/>
        <v>-0.42962308732781895</v>
      </c>
      <c r="AW119" s="277">
        <f t="shared" si="125"/>
        <v>-0.43755325355657182</v>
      </c>
      <c r="AX119" s="277">
        <f t="shared" si="125"/>
        <v>-0.46068290505710152</v>
      </c>
      <c r="AY119" s="277">
        <f t="shared" si="125"/>
        <v>-0.45407443319980734</v>
      </c>
      <c r="AZ119" s="277">
        <f t="shared" si="125"/>
        <v>-0.46101332864996625</v>
      </c>
      <c r="BA119" s="277">
        <f t="shared" si="125"/>
        <v>-0.47951704606899037</v>
      </c>
      <c r="BB119" s="277">
        <f t="shared" si="125"/>
        <v>-0.47279622887923922</v>
      </c>
      <c r="BC119" s="277">
        <f t="shared" si="125"/>
        <v>-0.46524274786560937</v>
      </c>
      <c r="BD119" s="265">
        <f t="shared" ref="BD119:BE119" si="128">IF(BD19="NO","-",BD19/$AP19-1)</f>
        <v>-1</v>
      </c>
      <c r="BE119" s="265">
        <f t="shared" si="128"/>
        <v>-1</v>
      </c>
    </row>
    <row r="120" spans="23:61">
      <c r="W120" s="1"/>
      <c r="X120" s="370"/>
      <c r="Y120" s="289" t="str">
        <f>'リンク切公表時非表示（グラフの添え物）'!$W$84</f>
        <v>PFCsの製造時の漏出</v>
      </c>
      <c r="Z120" s="104"/>
      <c r="AA120" s="114"/>
      <c r="AB120" s="114"/>
      <c r="AC120" s="114"/>
      <c r="AD120" s="114"/>
      <c r="AE120" s="114"/>
      <c r="AF120" s="114"/>
      <c r="AG120" s="114"/>
      <c r="AH120" s="114"/>
      <c r="AI120" s="114"/>
      <c r="AJ120" s="114"/>
      <c r="AK120" s="114"/>
      <c r="AL120" s="114"/>
      <c r="AM120" s="114"/>
      <c r="AN120" s="114"/>
      <c r="AO120" s="114"/>
      <c r="AP120" s="114"/>
      <c r="AQ120" s="277">
        <f t="shared" si="125"/>
        <v>4.8711922098564564E-2</v>
      </c>
      <c r="AR120" s="277">
        <f t="shared" si="125"/>
        <v>-6.1265206415163642E-2</v>
      </c>
      <c r="AS120" s="277">
        <f t="shared" si="125"/>
        <v>-0.37635607252375314</v>
      </c>
      <c r="AT120" s="277">
        <f t="shared" si="125"/>
        <v>-0.55920111243834081</v>
      </c>
      <c r="AU120" s="277">
        <f t="shared" si="125"/>
        <v>-0.76127934253125851</v>
      </c>
      <c r="AV120" s="277">
        <f t="shared" si="125"/>
        <v>-0.80160427139420931</v>
      </c>
      <c r="AW120" s="277">
        <f t="shared" si="125"/>
        <v>-0.85813143801106473</v>
      </c>
      <c r="AX120" s="277">
        <f t="shared" si="125"/>
        <v>-0.89352362153648335</v>
      </c>
      <c r="AY120" s="277">
        <f t="shared" si="125"/>
        <v>-0.89681596237544403</v>
      </c>
      <c r="AZ120" s="277">
        <f t="shared" si="125"/>
        <v>-0.88988532544299093</v>
      </c>
      <c r="BA120" s="277">
        <f t="shared" si="125"/>
        <v>-0.90668337376020591</v>
      </c>
      <c r="BB120" s="277">
        <f t="shared" si="125"/>
        <v>-0.92536928246873495</v>
      </c>
      <c r="BC120" s="277">
        <f t="shared" si="125"/>
        <v>-0.91602897270703798</v>
      </c>
      <c r="BD120" s="265">
        <f t="shared" ref="BD120:BE120" si="129">IF(BD20="NO","-",BD20/$AP20-1)</f>
        <v>-1</v>
      </c>
      <c r="BE120" s="265">
        <f t="shared" si="129"/>
        <v>-1</v>
      </c>
    </row>
    <row r="121" spans="23:61">
      <c r="W121" s="1"/>
      <c r="X121" s="369"/>
      <c r="Y121" s="289" t="str">
        <f>'リンク切公表時非表示（グラフの添え物）'!$W$85</f>
        <v>その他</v>
      </c>
      <c r="Z121" s="109"/>
      <c r="AA121" s="135"/>
      <c r="AB121" s="135"/>
      <c r="AC121" s="135"/>
      <c r="AD121" s="135"/>
      <c r="AE121" s="135"/>
      <c r="AF121" s="135"/>
      <c r="AG121" s="135"/>
      <c r="AH121" s="135"/>
      <c r="AI121" s="135"/>
      <c r="AJ121" s="135"/>
      <c r="AK121" s="135"/>
      <c r="AL121" s="135"/>
      <c r="AM121" s="135"/>
      <c r="AN121" s="135"/>
      <c r="AO121" s="135"/>
      <c r="AP121" s="135"/>
      <c r="AQ121" s="265">
        <f t="shared" si="125"/>
        <v>1.1938409771783638</v>
      </c>
      <c r="AR121" s="265">
        <f t="shared" si="125"/>
        <v>3.8029143363178246</v>
      </c>
      <c r="AS121" s="265">
        <f t="shared" si="125"/>
        <v>7.0165804814694877</v>
      </c>
      <c r="AT121" s="265">
        <f t="shared" si="125"/>
        <v>9.8404131928914236</v>
      </c>
      <c r="AU121" s="265">
        <f t="shared" si="125"/>
        <v>14.016783913842271</v>
      </c>
      <c r="AV121" s="265">
        <f t="shared" si="125"/>
        <v>19.546514387850952</v>
      </c>
      <c r="AW121" s="265" t="str">
        <f t="shared" si="125"/>
        <v>-</v>
      </c>
      <c r="AX121" s="265">
        <f t="shared" si="125"/>
        <v>34.868340482718402</v>
      </c>
      <c r="AY121" s="265">
        <f t="shared" si="125"/>
        <v>30.161078747728258</v>
      </c>
      <c r="AZ121" s="265">
        <f t="shared" si="125"/>
        <v>26.087445114724982</v>
      </c>
      <c r="BA121" s="265">
        <f t="shared" si="125"/>
        <v>71.031659479900796</v>
      </c>
      <c r="BB121" s="265">
        <f t="shared" si="125"/>
        <v>66.602184219399646</v>
      </c>
      <c r="BC121" s="265">
        <f t="shared" si="125"/>
        <v>134.94837907710314</v>
      </c>
      <c r="BD121" s="265">
        <f t="shared" ref="BD121:BE121" si="130">IF(BD21="NO","-",BD21/$AP21-1)</f>
        <v>-1</v>
      </c>
      <c r="BE121" s="265">
        <f t="shared" si="130"/>
        <v>-1</v>
      </c>
    </row>
    <row r="122" spans="23:61">
      <c r="W122" s="1"/>
      <c r="X122" s="371"/>
      <c r="Y122" s="289" t="str">
        <f>'リンク切公表時非表示（グラフの添え物）'!$W$86</f>
        <v>アルミニウム精錬</v>
      </c>
      <c r="Z122" s="104"/>
      <c r="AA122" s="114"/>
      <c r="AB122" s="114"/>
      <c r="AC122" s="114"/>
      <c r="AD122" s="114"/>
      <c r="AE122" s="114"/>
      <c r="AF122" s="114"/>
      <c r="AG122" s="114"/>
      <c r="AH122" s="114"/>
      <c r="AI122" s="114"/>
      <c r="AJ122" s="114"/>
      <c r="AK122" s="114"/>
      <c r="AL122" s="114"/>
      <c r="AM122" s="114"/>
      <c r="AN122" s="114"/>
      <c r="AO122" s="114"/>
      <c r="AP122" s="114"/>
      <c r="AQ122" s="620">
        <f t="shared" si="125"/>
        <v>2.6002619241936031E-3</v>
      </c>
      <c r="AR122" s="620">
        <f t="shared" si="125"/>
        <v>-6.2721086009565052E-3</v>
      </c>
      <c r="AS122" s="620">
        <f t="shared" si="125"/>
        <v>-7.7754790871881196E-3</v>
      </c>
      <c r="AT122" s="277">
        <f t="shared" si="125"/>
        <v>-0.25445277839606628</v>
      </c>
      <c r="AU122" s="277">
        <f t="shared" si="125"/>
        <v>-0.29792598292987404</v>
      </c>
      <c r="AV122" s="277">
        <f t="shared" si="125"/>
        <v>-0.29936135972053768</v>
      </c>
      <c r="AW122" s="277">
        <f t="shared" si="125"/>
        <v>-0.39020933230036059</v>
      </c>
      <c r="AX122" s="277">
        <f t="shared" si="125"/>
        <v>-0.55912993315009007</v>
      </c>
      <c r="AY122" s="277">
        <f t="shared" si="125"/>
        <v>-0.91212488159059424</v>
      </c>
      <c r="AZ122" s="265" t="str">
        <f t="shared" si="125"/>
        <v>-</v>
      </c>
      <c r="BA122" s="265" t="str">
        <f t="shared" si="125"/>
        <v>-</v>
      </c>
      <c r="BB122" s="265" t="str">
        <f t="shared" si="125"/>
        <v>-</v>
      </c>
      <c r="BC122" s="265" t="str">
        <f t="shared" si="125"/>
        <v>-</v>
      </c>
      <c r="BD122" s="265">
        <f t="shared" ref="BD122:BE122" si="131">IF(BD22="NO","-",BD22/$AP22-1)</f>
        <v>-1</v>
      </c>
      <c r="BE122" s="265">
        <f t="shared" si="131"/>
        <v>-1</v>
      </c>
    </row>
    <row r="123" spans="23:61" ht="14.25" customHeight="1">
      <c r="W123" s="1"/>
      <c r="X123" s="372" t="s">
        <v>131</v>
      </c>
      <c r="Y123" s="373"/>
      <c r="Z123" s="259"/>
      <c r="AA123" s="260"/>
      <c r="AB123" s="260"/>
      <c r="AC123" s="260"/>
      <c r="AD123" s="260"/>
      <c r="AE123" s="260"/>
      <c r="AF123" s="260"/>
      <c r="AG123" s="260"/>
      <c r="AH123" s="260"/>
      <c r="AI123" s="260"/>
      <c r="AJ123" s="260"/>
      <c r="AK123" s="260"/>
      <c r="AL123" s="260"/>
      <c r="AM123" s="260"/>
      <c r="AN123" s="260"/>
      <c r="AO123" s="260"/>
      <c r="AP123" s="260"/>
      <c r="AQ123" s="622">
        <f t="shared" ref="AQ123:BC123" si="132">AQ23/$AP23-1</f>
        <v>3.4810148218546999E-2</v>
      </c>
      <c r="AR123" s="622">
        <f t="shared" si="132"/>
        <v>-6.3240530351367896E-2</v>
      </c>
      <c r="AS123" s="622">
        <f t="shared" si="132"/>
        <v>-0.17333001799973091</v>
      </c>
      <c r="AT123" s="622">
        <f t="shared" si="132"/>
        <v>-0.51580638831159886</v>
      </c>
      <c r="AU123" s="622">
        <f t="shared" si="132"/>
        <v>-0.52031098955790833</v>
      </c>
      <c r="AV123" s="622">
        <f t="shared" si="132"/>
        <v>-0.55518704301239929</v>
      </c>
      <c r="AW123" s="622">
        <f t="shared" si="132"/>
        <v>-0.55777944878903707</v>
      </c>
      <c r="AX123" s="622">
        <f t="shared" si="132"/>
        <v>-0.58404702507090545</v>
      </c>
      <c r="AY123" s="622">
        <f t="shared" si="132"/>
        <v>-0.59131911205620924</v>
      </c>
      <c r="AZ123" s="622">
        <f t="shared" si="132"/>
        <v>-0.57397388132431149</v>
      </c>
      <c r="BA123" s="622">
        <f t="shared" si="132"/>
        <v>-0.55720730700081067</v>
      </c>
      <c r="BB123" s="622">
        <f t="shared" si="132"/>
        <v>-0.57490667816628793</v>
      </c>
      <c r="BC123" s="622">
        <f t="shared" si="132"/>
        <v>-0.58028711362433483</v>
      </c>
      <c r="BD123" s="267">
        <f t="shared" ref="BD123:BE123" si="133">BD23/$AP23-1</f>
        <v>-1</v>
      </c>
      <c r="BE123" s="267">
        <f t="shared" si="133"/>
        <v>-1</v>
      </c>
    </row>
    <row r="124" spans="23:61">
      <c r="W124" s="1"/>
      <c r="X124" s="374"/>
      <c r="Y124" s="289" t="str">
        <f>'リンク切公表時非表示（グラフの添え物）'!$W$90</f>
        <v>粒子加速器等</v>
      </c>
      <c r="Z124" s="109"/>
      <c r="AA124" s="115"/>
      <c r="AB124" s="115"/>
      <c r="AC124" s="115"/>
      <c r="AD124" s="115"/>
      <c r="AE124" s="115"/>
      <c r="AF124" s="115"/>
      <c r="AG124" s="115"/>
      <c r="AH124" s="115"/>
      <c r="AI124" s="115"/>
      <c r="AJ124" s="115"/>
      <c r="AK124" s="115"/>
      <c r="AL124" s="115"/>
      <c r="AM124" s="115"/>
      <c r="AN124" s="115"/>
      <c r="AO124" s="115"/>
      <c r="AP124" s="115"/>
      <c r="AQ124" s="277">
        <f t="shared" ref="AQ124:BC129" si="134">IF(AQ24="NO","-",AQ24/$AP24-1)</f>
        <v>1.6715090367854568E-2</v>
      </c>
      <c r="AR124" s="620">
        <f t="shared" si="134"/>
        <v>8.2994279884713862E-3</v>
      </c>
      <c r="AS124" s="620">
        <f t="shared" si="134"/>
        <v>6.7147542942547211E-3</v>
      </c>
      <c r="AT124" s="620">
        <f t="shared" si="134"/>
        <v>-3.1345769308760429E-3</v>
      </c>
      <c r="AU124" s="277">
        <f t="shared" si="134"/>
        <v>-4.8795186579633332E-2</v>
      </c>
      <c r="AV124" s="277">
        <f t="shared" si="134"/>
        <v>-4.0740208364936192E-2</v>
      </c>
      <c r="AW124" s="277">
        <f t="shared" si="134"/>
        <v>-1.475938782498043E-2</v>
      </c>
      <c r="AX124" s="277">
        <f t="shared" si="134"/>
        <v>-1.3801673721893226E-2</v>
      </c>
      <c r="AY124" s="277">
        <f t="shared" si="134"/>
        <v>-1.5862083308013308E-2</v>
      </c>
      <c r="AZ124" s="277">
        <f t="shared" si="134"/>
        <v>2.2616904682952743E-2</v>
      </c>
      <c r="BA124" s="620">
        <f t="shared" si="134"/>
        <v>1.0444116131593795E-3</v>
      </c>
      <c r="BB124" s="277">
        <f t="shared" si="134"/>
        <v>1.2881405563103909E-2</v>
      </c>
      <c r="BC124" s="277">
        <f t="shared" si="134"/>
        <v>1.525847262879676E-2</v>
      </c>
      <c r="BD124" s="265">
        <f t="shared" ref="BD124:BE124" si="135">IF(BD24="NO","-",BD24/$AP24-1)</f>
        <v>-1</v>
      </c>
      <c r="BE124" s="265">
        <f t="shared" si="135"/>
        <v>-1</v>
      </c>
    </row>
    <row r="125" spans="23:61">
      <c r="W125" s="1"/>
      <c r="X125" s="374"/>
      <c r="Y125" s="289" t="str">
        <f>'リンク切公表時非表示（グラフの添え物）'!$W$91</f>
        <v>電気絶縁ガス使用機器</v>
      </c>
      <c r="Z125" s="104"/>
      <c r="AA125" s="114"/>
      <c r="AB125" s="114"/>
      <c r="AC125" s="114"/>
      <c r="AD125" s="114"/>
      <c r="AE125" s="114"/>
      <c r="AF125" s="114"/>
      <c r="AG125" s="114"/>
      <c r="AH125" s="114"/>
      <c r="AI125" s="114"/>
      <c r="AJ125" s="114"/>
      <c r="AK125" s="114"/>
      <c r="AL125" s="114"/>
      <c r="AM125" s="114"/>
      <c r="AN125" s="114"/>
      <c r="AO125" s="114"/>
      <c r="AP125" s="114"/>
      <c r="AQ125" s="277">
        <f t="shared" si="134"/>
        <v>7.5074113475554149E-2</v>
      </c>
      <c r="AR125" s="277">
        <f t="shared" si="134"/>
        <v>-2.1641691707034116E-2</v>
      </c>
      <c r="AS125" s="277">
        <f t="shared" si="134"/>
        <v>-7.928524380814217E-2</v>
      </c>
      <c r="AT125" s="277">
        <f t="shared" si="134"/>
        <v>-0.20932721404396026</v>
      </c>
      <c r="AU125" s="277">
        <f t="shared" si="134"/>
        <v>-0.30819114329383046</v>
      </c>
      <c r="AV125" s="277">
        <f t="shared" si="134"/>
        <v>-0.21439715913369728</v>
      </c>
      <c r="AW125" s="277">
        <f t="shared" si="134"/>
        <v>-0.20070830739140655</v>
      </c>
      <c r="AX125" s="277">
        <f t="shared" si="134"/>
        <v>-0.28537639039001439</v>
      </c>
      <c r="AY125" s="277">
        <f t="shared" si="134"/>
        <v>-0.33100589619764709</v>
      </c>
      <c r="AZ125" s="277">
        <f t="shared" si="134"/>
        <v>-0.3216771972325303</v>
      </c>
      <c r="BA125" s="277">
        <f t="shared" si="134"/>
        <v>-0.27133264249144295</v>
      </c>
      <c r="BB125" s="277">
        <f t="shared" si="134"/>
        <v>-0.31072611583869947</v>
      </c>
      <c r="BC125" s="277">
        <f t="shared" si="134"/>
        <v>-0.36396053928093752</v>
      </c>
      <c r="BD125" s="265">
        <f t="shared" ref="BD125:BE125" si="136">IF(BD25="NO","-",BD25/$AP25-1)</f>
        <v>-1</v>
      </c>
      <c r="BE125" s="265">
        <f t="shared" si="136"/>
        <v>-1</v>
      </c>
    </row>
    <row r="126" spans="23:61">
      <c r="W126" s="1"/>
      <c r="X126" s="374"/>
      <c r="Y126" s="289" t="str">
        <f>'リンク切公表時非表示（グラフの添え物）'!$W$92</f>
        <v>マグネシウム鋳造</v>
      </c>
      <c r="Z126" s="104"/>
      <c r="AA126" s="114"/>
      <c r="AB126" s="114"/>
      <c r="AC126" s="114"/>
      <c r="AD126" s="114"/>
      <c r="AE126" s="114"/>
      <c r="AF126" s="114"/>
      <c r="AG126" s="114"/>
      <c r="AH126" s="114"/>
      <c r="AI126" s="114"/>
      <c r="AJ126" s="114"/>
      <c r="AK126" s="114"/>
      <c r="AL126" s="114"/>
      <c r="AM126" s="114"/>
      <c r="AN126" s="114"/>
      <c r="AO126" s="114"/>
      <c r="AP126" s="114"/>
      <c r="AQ126" s="277">
        <f t="shared" si="134"/>
        <v>-5.7224894604820942E-2</v>
      </c>
      <c r="AR126" s="277">
        <f t="shared" si="134"/>
        <v>-5.8730107983074431E-2</v>
      </c>
      <c r="AS126" s="277">
        <f t="shared" si="134"/>
        <v>-0.43621895929443333</v>
      </c>
      <c r="AT126" s="277">
        <f t="shared" si="134"/>
        <v>-0.79348679827634916</v>
      </c>
      <c r="AU126" s="277">
        <f t="shared" si="134"/>
        <v>-0.7339490422194207</v>
      </c>
      <c r="AV126" s="277">
        <f t="shared" si="134"/>
        <v>-0.83478943862107935</v>
      </c>
      <c r="AW126" s="277">
        <f t="shared" si="134"/>
        <v>-0.83478943862107935</v>
      </c>
      <c r="AX126" s="277">
        <f t="shared" si="134"/>
        <v>-0.8554407587934445</v>
      </c>
      <c r="AY126" s="277">
        <f t="shared" si="134"/>
        <v>-0.83478943862107935</v>
      </c>
      <c r="AZ126" s="277">
        <f t="shared" si="134"/>
        <v>-0.79348679827634916</v>
      </c>
      <c r="BA126" s="277">
        <f t="shared" si="134"/>
        <v>-0.71501178162136192</v>
      </c>
      <c r="BB126" s="277">
        <f t="shared" si="134"/>
        <v>-0.77696574213845704</v>
      </c>
      <c r="BC126" s="277">
        <f t="shared" si="134"/>
        <v>-0.75218415793161908</v>
      </c>
      <c r="BD126" s="265">
        <f t="shared" ref="BD126:BE126" si="137">IF(BD26="NO","-",BD26/$AP26-1)</f>
        <v>-1</v>
      </c>
      <c r="BE126" s="265">
        <f t="shared" si="137"/>
        <v>-1</v>
      </c>
    </row>
    <row r="127" spans="23:61">
      <c r="W127" s="1"/>
      <c r="X127" s="374"/>
      <c r="Y127" s="289" t="str">
        <f>'リンク切公表時非表示（グラフの添え物）'!$W$93</f>
        <v>半導体製造</v>
      </c>
      <c r="Z127" s="104"/>
      <c r="AA127" s="114"/>
      <c r="AB127" s="114"/>
      <c r="AC127" s="114"/>
      <c r="AD127" s="114"/>
      <c r="AE127" s="114"/>
      <c r="AF127" s="114"/>
      <c r="AG127" s="114"/>
      <c r="AH127" s="114"/>
      <c r="AI127" s="114"/>
      <c r="AJ127" s="114"/>
      <c r="AK127" s="114"/>
      <c r="AL127" s="114"/>
      <c r="AM127" s="114"/>
      <c r="AN127" s="114"/>
      <c r="AO127" s="114"/>
      <c r="AP127" s="114"/>
      <c r="AQ127" s="277">
        <f t="shared" si="134"/>
        <v>-0.14226886379615145</v>
      </c>
      <c r="AR127" s="277">
        <f t="shared" si="134"/>
        <v>-0.20289204909198622</v>
      </c>
      <c r="AS127" s="277">
        <f t="shared" si="134"/>
        <v>-0.39168157816411198</v>
      </c>
      <c r="AT127" s="277">
        <f t="shared" si="134"/>
        <v>-0.60955176935752886</v>
      </c>
      <c r="AU127" s="277">
        <f t="shared" si="134"/>
        <v>-0.58388910182232712</v>
      </c>
      <c r="AV127" s="277">
        <f t="shared" si="134"/>
        <v>-0.63625516622608536</v>
      </c>
      <c r="AW127" s="277">
        <f t="shared" si="134"/>
        <v>-0.66023111610870622</v>
      </c>
      <c r="AX127" s="277">
        <f t="shared" si="134"/>
        <v>-0.66408389676637203</v>
      </c>
      <c r="AY127" s="277">
        <f t="shared" si="134"/>
        <v>-0.67650353567093546</v>
      </c>
      <c r="AZ127" s="277">
        <f t="shared" si="134"/>
        <v>-0.65944163219257579</v>
      </c>
      <c r="BA127" s="277">
        <f t="shared" si="134"/>
        <v>-0.64430943402270979</v>
      </c>
      <c r="BB127" s="277">
        <f t="shared" si="134"/>
        <v>-0.62987053030259754</v>
      </c>
      <c r="BC127" s="277">
        <f t="shared" si="134"/>
        <v>-0.66288489421269448</v>
      </c>
      <c r="BD127" s="265">
        <f t="shared" ref="BD127:BE127" si="138">IF(BD27="NO","-",BD27/$AP27-1)</f>
        <v>-1</v>
      </c>
      <c r="BE127" s="265">
        <f t="shared" si="138"/>
        <v>-1</v>
      </c>
    </row>
    <row r="128" spans="23:61">
      <c r="W128" s="1"/>
      <c r="X128" s="374"/>
      <c r="Y128" s="289" t="str">
        <f>'リンク切公表時非表示（グラフの添え物）'!$W$94</f>
        <v>液晶製造</v>
      </c>
      <c r="Z128" s="110"/>
      <c r="AA128" s="114"/>
      <c r="AB128" s="114"/>
      <c r="AC128" s="114"/>
      <c r="AD128" s="114"/>
      <c r="AE128" s="114"/>
      <c r="AF128" s="114"/>
      <c r="AG128" s="114"/>
      <c r="AH128" s="114"/>
      <c r="AI128" s="114"/>
      <c r="AJ128" s="114"/>
      <c r="AK128" s="114"/>
      <c r="AL128" s="114"/>
      <c r="AM128" s="114"/>
      <c r="AN128" s="114"/>
      <c r="AO128" s="114"/>
      <c r="AP128" s="114"/>
      <c r="AQ128" s="277">
        <f t="shared" si="134"/>
        <v>-0.19574967479899819</v>
      </c>
      <c r="AR128" s="277">
        <f t="shared" si="134"/>
        <v>-0.48647154102030066</v>
      </c>
      <c r="AS128" s="277">
        <f t="shared" si="134"/>
        <v>-0.58423518171818034</v>
      </c>
      <c r="AT128" s="277">
        <f t="shared" si="134"/>
        <v>-0.71986414753223138</v>
      </c>
      <c r="AU128" s="277">
        <f t="shared" si="134"/>
        <v>-0.6222392510690119</v>
      </c>
      <c r="AV128" s="277">
        <f t="shared" si="134"/>
        <v>-0.72192761164081198</v>
      </c>
      <c r="AW128" s="277">
        <f t="shared" si="134"/>
        <v>-0.75827897748502004</v>
      </c>
      <c r="AX128" s="277">
        <f t="shared" si="134"/>
        <v>-0.76137494291684549</v>
      </c>
      <c r="AY128" s="277">
        <f t="shared" si="134"/>
        <v>-0.73155268486869729</v>
      </c>
      <c r="AZ128" s="277">
        <f t="shared" si="134"/>
        <v>-0.73129407511451217</v>
      </c>
      <c r="BA128" s="277">
        <f t="shared" si="134"/>
        <v>-0.77998559977485349</v>
      </c>
      <c r="BB128" s="277">
        <f t="shared" si="134"/>
        <v>-0.77146429535170136</v>
      </c>
      <c r="BC128" s="277">
        <f t="shared" si="134"/>
        <v>-0.76549444390628651</v>
      </c>
      <c r="BD128" s="265">
        <f t="shared" ref="BD128:BE128" si="139">IF(BD28="NO","-",BD28/$AP28-1)</f>
        <v>-1</v>
      </c>
      <c r="BE128" s="265">
        <f t="shared" si="139"/>
        <v>-1</v>
      </c>
    </row>
    <row r="129" spans="2:61" ht="14.25" customHeight="1">
      <c r="W129" s="1"/>
      <c r="X129" s="375"/>
      <c r="Y129" s="289" t="str">
        <f>'リンク切公表時非表示（グラフの添え物）'!$W$95</f>
        <v>SF6 製造時の漏出</v>
      </c>
      <c r="Z129" s="104"/>
      <c r="AA129" s="114"/>
      <c r="AB129" s="114"/>
      <c r="AC129" s="114"/>
      <c r="AD129" s="114"/>
      <c r="AE129" s="114"/>
      <c r="AF129" s="114"/>
      <c r="AG129" s="114"/>
      <c r="AH129" s="114"/>
      <c r="AI129" s="114"/>
      <c r="AJ129" s="114"/>
      <c r="AK129" s="114"/>
      <c r="AL129" s="114"/>
      <c r="AM129" s="114"/>
      <c r="AN129" s="114"/>
      <c r="AO129" s="114"/>
      <c r="AP129" s="114"/>
      <c r="AQ129" s="277">
        <f t="shared" si="134"/>
        <v>0.40122549019607878</v>
      </c>
      <c r="AR129" s="277">
        <f t="shared" si="134"/>
        <v>0.22941176470588243</v>
      </c>
      <c r="AS129" s="277">
        <f t="shared" si="134"/>
        <v>0.32107843137254921</v>
      </c>
      <c r="AT129" s="277">
        <f t="shared" si="134"/>
        <v>-0.75</v>
      </c>
      <c r="AU129" s="277">
        <f t="shared" si="134"/>
        <v>-0.79656862745098034</v>
      </c>
      <c r="AV129" s="277">
        <f t="shared" si="134"/>
        <v>-0.85784313725490191</v>
      </c>
      <c r="AW129" s="277">
        <f t="shared" si="134"/>
        <v>-0.86764705882352944</v>
      </c>
      <c r="AX129" s="277">
        <f t="shared" si="134"/>
        <v>-0.90024509803921571</v>
      </c>
      <c r="AY129" s="277">
        <f t="shared" si="134"/>
        <v>-0.93382352941176472</v>
      </c>
      <c r="AZ129" s="277">
        <f t="shared" si="134"/>
        <v>-0.94362745098039214</v>
      </c>
      <c r="BA129" s="277">
        <f t="shared" si="134"/>
        <v>-0.94578431488252157</v>
      </c>
      <c r="BB129" s="277">
        <f t="shared" si="134"/>
        <v>-0.95625000081810296</v>
      </c>
      <c r="BC129" s="277">
        <f t="shared" si="134"/>
        <v>-0.95102941186404699</v>
      </c>
      <c r="BD129" s="265">
        <f t="shared" ref="BD129:BE129" si="140">IF(BD29="NO","-",BD29/$AP29-1)</f>
        <v>-1</v>
      </c>
      <c r="BE129" s="265">
        <f t="shared" si="140"/>
        <v>-1</v>
      </c>
    </row>
    <row r="130" spans="2:61" ht="14.25" customHeight="1">
      <c r="W130" s="1"/>
      <c r="X130" s="324" t="s">
        <v>132</v>
      </c>
      <c r="Y130" s="376"/>
      <c r="Z130" s="257"/>
      <c r="AA130" s="258"/>
      <c r="AB130" s="258"/>
      <c r="AC130" s="258"/>
      <c r="AD130" s="258"/>
      <c r="AE130" s="258"/>
      <c r="AF130" s="258"/>
      <c r="AG130" s="258"/>
      <c r="AH130" s="258"/>
      <c r="AI130" s="258"/>
      <c r="AJ130" s="258"/>
      <c r="AK130" s="258"/>
      <c r="AL130" s="258"/>
      <c r="AM130" s="258"/>
      <c r="AN130" s="258"/>
      <c r="AO130" s="258"/>
      <c r="AP130" s="258"/>
      <c r="AQ130" s="623">
        <f t="shared" ref="AQ130:BC130" si="141">AQ30/$AP30-1</f>
        <v>-4.7860599852782681E-2</v>
      </c>
      <c r="AR130" s="623">
        <f t="shared" si="141"/>
        <v>7.8168529141559695E-2</v>
      </c>
      <c r="AS130" s="626">
        <f t="shared" si="141"/>
        <v>6.3101241351533055E-3</v>
      </c>
      <c r="AT130" s="623">
        <f t="shared" si="141"/>
        <v>-7.9902902925055974E-2</v>
      </c>
      <c r="AU130" s="623">
        <f t="shared" si="141"/>
        <v>4.6195776949533363E-2</v>
      </c>
      <c r="AV130" s="623">
        <f t="shared" si="141"/>
        <v>0.22328972439760575</v>
      </c>
      <c r="AW130" s="623">
        <f t="shared" si="141"/>
        <v>2.724611105323671E-2</v>
      </c>
      <c r="AX130" s="623">
        <f t="shared" si="141"/>
        <v>9.8851290009758452E-2</v>
      </c>
      <c r="AY130" s="623">
        <f t="shared" si="141"/>
        <v>-0.23705434360720512</v>
      </c>
      <c r="AZ130" s="623">
        <f t="shared" si="141"/>
        <v>-0.61200609469852618</v>
      </c>
      <c r="BA130" s="623">
        <f t="shared" si="141"/>
        <v>-0.56892535061429195</v>
      </c>
      <c r="BB130" s="623">
        <f t="shared" si="141"/>
        <v>-0.69439478923548714</v>
      </c>
      <c r="BC130" s="617">
        <f t="shared" si="141"/>
        <v>-0.8080540993112284</v>
      </c>
      <c r="BD130" s="268">
        <f t="shared" ref="BD130:BE130" si="142">BD30/$AP30-1</f>
        <v>-1</v>
      </c>
      <c r="BE130" s="268">
        <f t="shared" si="142"/>
        <v>-1</v>
      </c>
    </row>
    <row r="131" spans="2:61">
      <c r="W131" s="1"/>
      <c r="X131" s="324"/>
      <c r="Y131" s="350" t="str">
        <f>'リンク切公表時非表示（グラフの添え物）'!$W$99</f>
        <v>半導体製造</v>
      </c>
      <c r="Z131" s="109"/>
      <c r="AA131" s="115"/>
      <c r="AB131" s="115"/>
      <c r="AC131" s="115"/>
      <c r="AD131" s="115"/>
      <c r="AE131" s="115"/>
      <c r="AF131" s="115"/>
      <c r="AG131" s="115"/>
      <c r="AH131" s="115"/>
      <c r="AI131" s="115"/>
      <c r="AJ131" s="115"/>
      <c r="AK131" s="115"/>
      <c r="AL131" s="115"/>
      <c r="AM131" s="115"/>
      <c r="AN131" s="115"/>
      <c r="AO131" s="115"/>
      <c r="AP131" s="115"/>
      <c r="AQ131" s="614">
        <f t="shared" ref="AQ131:BC133" si="143">IF(AQ31="NO","-",AQ31/$AP31-1)</f>
        <v>0.19945856843650289</v>
      </c>
      <c r="AR131" s="614">
        <f t="shared" si="143"/>
        <v>0.52236892475606078</v>
      </c>
      <c r="AS131" s="614">
        <f t="shared" si="143"/>
        <v>0.41140309748538062</v>
      </c>
      <c r="AT131" s="614">
        <f t="shared" si="143"/>
        <v>0.13097747283901939</v>
      </c>
      <c r="AU131" s="614">
        <f t="shared" si="143"/>
        <v>0.184139003798796</v>
      </c>
      <c r="AV131" s="614">
        <f t="shared" si="143"/>
        <v>8.5592168820787906E-2</v>
      </c>
      <c r="AW131" s="614">
        <f t="shared" si="143"/>
        <v>9.9309630218295419E-2</v>
      </c>
      <c r="AX131" s="614">
        <f t="shared" si="143"/>
        <v>-0.31832646845279911</v>
      </c>
      <c r="AY131" s="614">
        <f t="shared" si="143"/>
        <v>-0.18026485684437044</v>
      </c>
      <c r="AZ131" s="614">
        <f t="shared" si="143"/>
        <v>-0.1017495518781184</v>
      </c>
      <c r="BA131" s="614">
        <f t="shared" si="143"/>
        <v>0.1370023535168392</v>
      </c>
      <c r="BB131" s="614">
        <f t="shared" si="143"/>
        <v>0.20306791449971939</v>
      </c>
      <c r="BC131" s="277">
        <f t="shared" si="143"/>
        <v>0.2630362789153331</v>
      </c>
      <c r="BD131" s="265">
        <f t="shared" ref="BD131:BE131" si="144">IF(BD31="NO","-",BD31/$AP31-1)</f>
        <v>-1</v>
      </c>
      <c r="BE131" s="265">
        <f t="shared" si="144"/>
        <v>-1</v>
      </c>
    </row>
    <row r="132" spans="2:61" ht="14.25" customHeight="1">
      <c r="W132" s="1"/>
      <c r="X132" s="324"/>
      <c r="Y132" s="350" t="str">
        <f>'リンク切公表時非表示（グラフの添え物）'!$W$100</f>
        <v>NF3の製造時の漏出</v>
      </c>
      <c r="Z132" s="109"/>
      <c r="AA132" s="115"/>
      <c r="AB132" s="115"/>
      <c r="AC132" s="115"/>
      <c r="AD132" s="115"/>
      <c r="AE132" s="115"/>
      <c r="AF132" s="115"/>
      <c r="AG132" s="115"/>
      <c r="AH132" s="115"/>
      <c r="AI132" s="115"/>
      <c r="AJ132" s="115"/>
      <c r="AK132" s="115"/>
      <c r="AL132" s="115"/>
      <c r="AM132" s="115"/>
      <c r="AN132" s="115"/>
      <c r="AO132" s="115"/>
      <c r="AP132" s="115"/>
      <c r="AQ132" s="614">
        <f t="shared" si="143"/>
        <v>-9.4313453536754133E-2</v>
      </c>
      <c r="AR132" s="614">
        <f t="shared" si="143"/>
        <v>-9.7087378640777766E-3</v>
      </c>
      <c r="AS132" s="614">
        <f t="shared" si="143"/>
        <v>-1.386962552011084E-2</v>
      </c>
      <c r="AT132" s="614">
        <f t="shared" si="143"/>
        <v>-7.3509015256587817E-2</v>
      </c>
      <c r="AU132" s="614">
        <f t="shared" si="143"/>
        <v>6.6574202496532564E-2</v>
      </c>
      <c r="AV132" s="614">
        <f t="shared" si="143"/>
        <v>0.29126213592233019</v>
      </c>
      <c r="AW132" s="614">
        <f t="shared" si="143"/>
        <v>5.9639389736476867E-2</v>
      </c>
      <c r="AX132" s="614">
        <f t="shared" si="143"/>
        <v>0.1983356449375866</v>
      </c>
      <c r="AY132" s="614">
        <f t="shared" si="143"/>
        <v>-0.22211650485436885</v>
      </c>
      <c r="AZ132" s="614">
        <f t="shared" si="143"/>
        <v>-0.67406380027739243</v>
      </c>
      <c r="BA132" s="614">
        <f t="shared" si="143"/>
        <v>-0.6518723941543727</v>
      </c>
      <c r="BB132" s="614">
        <f t="shared" si="143"/>
        <v>-0.81123439316610679</v>
      </c>
      <c r="BC132" s="277">
        <f t="shared" si="143"/>
        <v>-0.95325936234443764</v>
      </c>
      <c r="BD132" s="265">
        <f t="shared" ref="BD132:BE132" si="145">IF(BD32="NO","-",BD32/$AP32-1)</f>
        <v>-1</v>
      </c>
      <c r="BE132" s="265">
        <f t="shared" si="145"/>
        <v>-1</v>
      </c>
    </row>
    <row r="133" spans="2:61" ht="15" thickBot="1">
      <c r="W133" s="1"/>
      <c r="X133" s="324"/>
      <c r="Y133" s="290" t="str">
        <f>'リンク切公表時非表示（グラフの添え物）'!$W$101</f>
        <v>液晶製造</v>
      </c>
      <c r="Z133" s="111"/>
      <c r="AA133" s="116"/>
      <c r="AB133" s="116"/>
      <c r="AC133" s="116"/>
      <c r="AD133" s="116"/>
      <c r="AE133" s="116"/>
      <c r="AF133" s="116"/>
      <c r="AG133" s="116"/>
      <c r="AH133" s="116"/>
      <c r="AI133" s="116"/>
      <c r="AJ133" s="116"/>
      <c r="AK133" s="116"/>
      <c r="AL133" s="116"/>
      <c r="AM133" s="116"/>
      <c r="AN133" s="116"/>
      <c r="AO133" s="116"/>
      <c r="AP133" s="116"/>
      <c r="AQ133" s="624">
        <f t="shared" si="143"/>
        <v>0.20399019801328855</v>
      </c>
      <c r="AR133" s="624">
        <f t="shared" si="143"/>
        <v>0.60859526393940389</v>
      </c>
      <c r="AS133" s="624">
        <f t="shared" si="143"/>
        <v>-0.56329750939893575</v>
      </c>
      <c r="AT133" s="624">
        <f t="shared" si="143"/>
        <v>-0.67328958103377234</v>
      </c>
      <c r="AU133" s="624">
        <f t="shared" si="143"/>
        <v>-0.62647248536280509</v>
      </c>
      <c r="AV133" s="624">
        <f t="shared" si="143"/>
        <v>-0.65666781790671669</v>
      </c>
      <c r="AW133" s="624">
        <f t="shared" si="143"/>
        <v>-0.70620173014933241</v>
      </c>
      <c r="AX133" s="624">
        <f t="shared" si="143"/>
        <v>-0.69712259061903825</v>
      </c>
      <c r="AY133" s="624">
        <f t="shared" si="143"/>
        <v>-0.62901779488191578</v>
      </c>
      <c r="AZ133" s="624">
        <f t="shared" si="143"/>
        <v>-0.68584210249325694</v>
      </c>
      <c r="BA133" s="624">
        <f t="shared" si="143"/>
        <v>-0.72216610749292809</v>
      </c>
      <c r="BB133" s="624">
        <f t="shared" si="143"/>
        <v>-0.68917627129794101</v>
      </c>
      <c r="BC133" s="627">
        <f t="shared" si="143"/>
        <v>-0.70061719919742127</v>
      </c>
      <c r="BD133" s="272">
        <f t="shared" ref="BD133:BE133" si="146">IF(BD33="NO","-",BD33/$AP33-1)</f>
        <v>-1</v>
      </c>
      <c r="BE133" s="272">
        <f t="shared" si="146"/>
        <v>-1</v>
      </c>
    </row>
    <row r="134" spans="2:61" ht="15" thickTop="1">
      <c r="B134" s="1" t="s">
        <v>15</v>
      </c>
      <c r="W134" s="1"/>
      <c r="X134" s="171" t="s">
        <v>259</v>
      </c>
      <c r="Y134" s="378"/>
      <c r="Z134" s="108"/>
      <c r="AA134" s="60"/>
      <c r="AB134" s="60"/>
      <c r="AC134" s="60"/>
      <c r="AD134" s="60"/>
      <c r="AE134" s="60"/>
      <c r="AF134" s="60"/>
      <c r="AG134" s="60"/>
      <c r="AH134" s="60"/>
      <c r="AI134" s="60"/>
      <c r="AJ134" s="60"/>
      <c r="AK134" s="60"/>
      <c r="AL134" s="60"/>
      <c r="AM134" s="60"/>
      <c r="AN134" s="60"/>
      <c r="AO134" s="60"/>
      <c r="AP134" s="60"/>
      <c r="AQ134" s="625">
        <f t="shared" ref="AQ134:BC134" si="147">AQ34/$AP34-1</f>
        <v>8.3307197927817489E-2</v>
      </c>
      <c r="AR134" s="625">
        <f t="shared" si="147"/>
        <v>0.10805215250062994</v>
      </c>
      <c r="AS134" s="625">
        <f t="shared" si="147"/>
        <v>9.8922759986832309E-2</v>
      </c>
      <c r="AT134" s="625">
        <f t="shared" si="147"/>
        <v>3.0436510557576568E-2</v>
      </c>
      <c r="AU134" s="625">
        <f t="shared" si="147"/>
        <v>0.12877150458868059</v>
      </c>
      <c r="AV134" s="625">
        <f t="shared" si="147"/>
        <v>0.21398139286019302</v>
      </c>
      <c r="AW134" s="625">
        <f t="shared" si="147"/>
        <v>0.30832219575758968</v>
      </c>
      <c r="AX134" s="625">
        <f t="shared" si="147"/>
        <v>0.39995634364902433</v>
      </c>
      <c r="AY134" s="625">
        <f t="shared" si="147"/>
        <v>0.51558879261986967</v>
      </c>
      <c r="AZ134" s="625">
        <f t="shared" si="147"/>
        <v>0.62162482715642464</v>
      </c>
      <c r="BA134" s="625">
        <f t="shared" si="147"/>
        <v>0.74790564774991042</v>
      </c>
      <c r="BB134" s="625">
        <f t="shared" si="147"/>
        <v>0.82591902136293682</v>
      </c>
      <c r="BC134" s="619">
        <f t="shared" si="147"/>
        <v>0.96858448350068871</v>
      </c>
      <c r="BD134" s="269">
        <f t="shared" ref="BD134:BE134" si="148">BD34/$AP34-1</f>
        <v>-1</v>
      </c>
      <c r="BE134" s="269">
        <f t="shared" si="148"/>
        <v>-1</v>
      </c>
      <c r="BG134" s="48"/>
      <c r="BH134" s="48"/>
      <c r="BI134" s="48"/>
    </row>
    <row r="135" spans="2:61" s="75" customFormat="1" ht="17.100000000000001" customHeight="1">
      <c r="X135" s="100"/>
      <c r="Y135" s="100"/>
      <c r="Z135" s="101"/>
      <c r="AA135" s="101"/>
      <c r="AB135" s="101"/>
      <c r="AC135" s="101"/>
      <c r="AD135" s="101"/>
      <c r="AE135" s="101"/>
      <c r="AF135" s="101"/>
      <c r="AG135" s="101"/>
      <c r="AH135" s="101"/>
      <c r="AI135" s="101"/>
      <c r="AJ135" s="101"/>
      <c r="AK135" s="101"/>
      <c r="AL135" s="101"/>
      <c r="AM135" s="101"/>
      <c r="AN135" s="101"/>
      <c r="AO135" s="101"/>
      <c r="AP135" s="101"/>
      <c r="AQ135" s="101"/>
      <c r="AR135" s="101"/>
      <c r="AS135" s="101"/>
      <c r="AT135" s="101"/>
      <c r="AU135" s="101"/>
      <c r="AV135" s="101"/>
      <c r="AW135" s="101"/>
      <c r="AX135" s="101"/>
      <c r="AY135" s="101"/>
      <c r="AZ135" s="101"/>
      <c r="BA135" s="101"/>
      <c r="BB135" s="101"/>
      <c r="BC135" s="101"/>
      <c r="BD135" s="101"/>
      <c r="BE135" s="101"/>
      <c r="BG135" s="102"/>
      <c r="BH135" s="102"/>
      <c r="BI135" s="102"/>
    </row>
    <row r="136" spans="2:61">
      <c r="W136" s="1"/>
      <c r="X136" s="1" t="s">
        <v>262</v>
      </c>
    </row>
    <row r="137" spans="2:61">
      <c r="W137" s="1"/>
      <c r="X137" s="364"/>
      <c r="Y137" s="365"/>
      <c r="Z137" s="85"/>
      <c r="AA137" s="61">
        <v>1990</v>
      </c>
      <c r="AB137" s="61">
        <f>AA137+1</f>
        <v>1991</v>
      </c>
      <c r="AC137" s="61">
        <f>AB137+1</f>
        <v>1992</v>
      </c>
      <c r="AD137" s="61">
        <f>AC137+1</f>
        <v>1993</v>
      </c>
      <c r="AE137" s="61">
        <f>AD137+1</f>
        <v>1994</v>
      </c>
      <c r="AF137" s="61">
        <v>1995</v>
      </c>
      <c r="AG137" s="61">
        <f t="shared" ref="AG137:BA137" si="149">AF137+1</f>
        <v>1996</v>
      </c>
      <c r="AH137" s="61">
        <f t="shared" si="149"/>
        <v>1997</v>
      </c>
      <c r="AI137" s="61">
        <f t="shared" si="149"/>
        <v>1998</v>
      </c>
      <c r="AJ137" s="61">
        <f t="shared" si="149"/>
        <v>1999</v>
      </c>
      <c r="AK137" s="61">
        <f t="shared" si="149"/>
        <v>2000</v>
      </c>
      <c r="AL137" s="61">
        <f t="shared" si="149"/>
        <v>2001</v>
      </c>
      <c r="AM137" s="61">
        <f t="shared" si="149"/>
        <v>2002</v>
      </c>
      <c r="AN137" s="61">
        <f t="shared" si="149"/>
        <v>2003</v>
      </c>
      <c r="AO137" s="61">
        <f t="shared" si="149"/>
        <v>2004</v>
      </c>
      <c r="AP137" s="61">
        <f t="shared" si="149"/>
        <v>2005</v>
      </c>
      <c r="AQ137" s="61">
        <f t="shared" si="149"/>
        <v>2006</v>
      </c>
      <c r="AR137" s="61">
        <f t="shared" si="149"/>
        <v>2007</v>
      </c>
      <c r="AS137" s="61">
        <f t="shared" si="149"/>
        <v>2008</v>
      </c>
      <c r="AT137" s="61">
        <f t="shared" si="149"/>
        <v>2009</v>
      </c>
      <c r="AU137" s="61">
        <f t="shared" si="149"/>
        <v>2010</v>
      </c>
      <c r="AV137" s="61">
        <f t="shared" si="149"/>
        <v>2011</v>
      </c>
      <c r="AW137" s="61">
        <f t="shared" si="149"/>
        <v>2012</v>
      </c>
      <c r="AX137" s="61">
        <f t="shared" si="149"/>
        <v>2013</v>
      </c>
      <c r="AY137" s="61">
        <f t="shared" si="149"/>
        <v>2014</v>
      </c>
      <c r="AZ137" s="61">
        <f t="shared" si="149"/>
        <v>2015</v>
      </c>
      <c r="BA137" s="61">
        <f t="shared" si="149"/>
        <v>2016</v>
      </c>
      <c r="BB137" s="61">
        <f>BA137+1</f>
        <v>2017</v>
      </c>
      <c r="BC137" s="61">
        <f>BB137+1</f>
        <v>2018</v>
      </c>
      <c r="BD137" s="61">
        <f>BC137+1</f>
        <v>2019</v>
      </c>
      <c r="BE137" s="61">
        <f>BD137+1</f>
        <v>2020</v>
      </c>
    </row>
    <row r="138" spans="2:61">
      <c r="W138" s="1"/>
      <c r="X138" s="338" t="s">
        <v>13</v>
      </c>
      <c r="Y138" s="323"/>
      <c r="Z138" s="97"/>
      <c r="AA138" s="112"/>
      <c r="AB138" s="112"/>
      <c r="AC138" s="112"/>
      <c r="AD138" s="112"/>
      <c r="AE138" s="112"/>
      <c r="AF138" s="112"/>
      <c r="AG138" s="112"/>
      <c r="AH138" s="112"/>
      <c r="AI138" s="112"/>
      <c r="AJ138" s="112"/>
      <c r="AK138" s="112"/>
      <c r="AL138" s="112"/>
      <c r="AM138" s="112"/>
      <c r="AN138" s="112"/>
      <c r="AO138" s="112"/>
      <c r="AP138" s="112"/>
      <c r="AQ138" s="112"/>
      <c r="AR138" s="112"/>
      <c r="AS138" s="112"/>
      <c r="AT138" s="112"/>
      <c r="AU138" s="112"/>
      <c r="AV138" s="112"/>
      <c r="AW138" s="112"/>
      <c r="AX138" s="112"/>
      <c r="AY138" s="621">
        <f t="shared" ref="AY138:BC138" si="150">AY5/$AX5-1</f>
        <v>0.11461299443265105</v>
      </c>
      <c r="AZ138" s="621">
        <f t="shared" si="150"/>
        <v>0.22298742577067943</v>
      </c>
      <c r="BA138" s="621">
        <f t="shared" si="150"/>
        <v>0.32614822866805793</v>
      </c>
      <c r="BB138" s="621">
        <f t="shared" si="150"/>
        <v>0.39829843774352192</v>
      </c>
      <c r="BC138" s="621">
        <f t="shared" si="150"/>
        <v>0.52926932664201987</v>
      </c>
      <c r="BD138" s="264">
        <f t="shared" ref="BD138:BE138" si="151">BD5/$AX5-1</f>
        <v>-1</v>
      </c>
      <c r="BE138" s="264">
        <f t="shared" si="151"/>
        <v>-1</v>
      </c>
      <c r="BI138" s="48"/>
    </row>
    <row r="139" spans="2:61">
      <c r="W139" s="1"/>
      <c r="X139" s="366"/>
      <c r="Y139" s="291" t="str">
        <f>'リンク切公表時非表示（グラフの添え物）'!$W$69</f>
        <v>冷蔵庫及び空調機器</v>
      </c>
      <c r="Z139" s="155"/>
      <c r="AA139" s="113"/>
      <c r="AB139" s="113"/>
      <c r="AC139" s="113"/>
      <c r="AD139" s="113"/>
      <c r="AE139" s="113"/>
      <c r="AF139" s="113"/>
      <c r="AG139" s="113"/>
      <c r="AH139" s="113"/>
      <c r="AI139" s="113"/>
      <c r="AJ139" s="113"/>
      <c r="AK139" s="113"/>
      <c r="AL139" s="113"/>
      <c r="AM139" s="113"/>
      <c r="AN139" s="113"/>
      <c r="AO139" s="113"/>
      <c r="AP139" s="113"/>
      <c r="AQ139" s="113"/>
      <c r="AR139" s="113"/>
      <c r="AS139" s="113"/>
      <c r="AT139" s="113"/>
      <c r="AU139" s="113"/>
      <c r="AV139" s="113"/>
      <c r="AW139" s="113"/>
      <c r="AX139" s="113"/>
      <c r="AY139" s="277">
        <f t="shared" ref="AY139:BC148" si="152">IF(AY6="NO","-",AY6/$AX6-1)</f>
        <v>0.12160603808405401</v>
      </c>
      <c r="AZ139" s="277">
        <f t="shared" si="152"/>
        <v>0.23675916775698536</v>
      </c>
      <c r="BA139" s="277">
        <f t="shared" si="152"/>
        <v>0.34118966268664419</v>
      </c>
      <c r="BB139" s="277">
        <f t="shared" si="152"/>
        <v>0.4170039204536462</v>
      </c>
      <c r="BC139" s="277">
        <f t="shared" si="152"/>
        <v>0.56142687544820635</v>
      </c>
      <c r="BD139" s="265">
        <f t="shared" ref="BD139:BE139" si="153">IF(BD6="NO","-",BD6/$AX6-1)</f>
        <v>-1</v>
      </c>
      <c r="BE139" s="265">
        <f t="shared" si="153"/>
        <v>-1</v>
      </c>
      <c r="BG139" s="48"/>
    </row>
    <row r="140" spans="2:61">
      <c r="W140" s="1"/>
      <c r="X140" s="366"/>
      <c r="Y140" s="736" t="str">
        <f>'リンク切公表時非表示（グラフの添え物）'!$W$70</f>
        <v>発泡剤</v>
      </c>
      <c r="Z140" s="156"/>
      <c r="AA140" s="113"/>
      <c r="AB140" s="113"/>
      <c r="AC140" s="113"/>
      <c r="AD140" s="113"/>
      <c r="AE140" s="113"/>
      <c r="AF140" s="113"/>
      <c r="AG140" s="113"/>
      <c r="AH140" s="113"/>
      <c r="AI140" s="113"/>
      <c r="AJ140" s="113"/>
      <c r="AK140" s="113"/>
      <c r="AL140" s="113"/>
      <c r="AM140" s="113"/>
      <c r="AN140" s="113"/>
      <c r="AO140" s="113"/>
      <c r="AP140" s="113"/>
      <c r="AQ140" s="113"/>
      <c r="AR140" s="113"/>
      <c r="AS140" s="113"/>
      <c r="AT140" s="113"/>
      <c r="AU140" s="113"/>
      <c r="AV140" s="113"/>
      <c r="AW140" s="113"/>
      <c r="AX140" s="113"/>
      <c r="AY140" s="277">
        <f t="shared" si="152"/>
        <v>6.4436506456682974E-2</v>
      </c>
      <c r="AZ140" s="277">
        <f t="shared" si="152"/>
        <v>0.11415820309928182</v>
      </c>
      <c r="BA140" s="277">
        <f t="shared" si="152"/>
        <v>0.18915124594242294</v>
      </c>
      <c r="BB140" s="277">
        <f t="shared" si="152"/>
        <v>0.25661880459388642</v>
      </c>
      <c r="BC140" s="277">
        <f t="shared" si="152"/>
        <v>0.31070824352865944</v>
      </c>
      <c r="BD140" s="265">
        <f t="shared" ref="BD140:BE140" si="154">IF(BD7="NO","-",BD7/$AX7-1)</f>
        <v>-1</v>
      </c>
      <c r="BE140" s="265">
        <f t="shared" si="154"/>
        <v>-1</v>
      </c>
      <c r="BG140" s="48"/>
    </row>
    <row r="141" spans="2:61">
      <c r="W141" s="1"/>
      <c r="X141" s="366"/>
      <c r="Y141" s="289" t="str">
        <f>'リンク切公表時非表示（グラフの添え物）'!$W$71</f>
        <v>エアゾール・MDI（定量噴射剤）</v>
      </c>
      <c r="Z141" s="155"/>
      <c r="AA141" s="113"/>
      <c r="AB141" s="113"/>
      <c r="AC141" s="113"/>
      <c r="AD141" s="113"/>
      <c r="AE141" s="113"/>
      <c r="AF141" s="113"/>
      <c r="AG141" s="113"/>
      <c r="AH141" s="113"/>
      <c r="AI141" s="113"/>
      <c r="AJ141" s="113"/>
      <c r="AK141" s="113"/>
      <c r="AL141" s="113"/>
      <c r="AM141" s="113"/>
      <c r="AN141" s="113"/>
      <c r="AO141" s="113"/>
      <c r="AP141" s="113"/>
      <c r="AQ141" s="113"/>
      <c r="AR141" s="113"/>
      <c r="AS141" s="113"/>
      <c r="AT141" s="113"/>
      <c r="AU141" s="113"/>
      <c r="AV141" s="113"/>
      <c r="AW141" s="113"/>
      <c r="AX141" s="113"/>
      <c r="AY141" s="277">
        <f t="shared" si="152"/>
        <v>2.8723607133627205E-2</v>
      </c>
      <c r="AZ141" s="277">
        <f t="shared" si="152"/>
        <v>0.10356950002377374</v>
      </c>
      <c r="BA141" s="277">
        <f t="shared" si="152"/>
        <v>0.19966364217372945</v>
      </c>
      <c r="BB141" s="277">
        <f t="shared" si="152"/>
        <v>0.22654763822615376</v>
      </c>
      <c r="BC141" s="277">
        <f t="shared" si="152"/>
        <v>0.11149416574150894</v>
      </c>
      <c r="BD141" s="265">
        <f t="shared" ref="BD141:BE141" si="155">IF(BD8="NO","-",BD8/$AX8-1)</f>
        <v>-1</v>
      </c>
      <c r="BE141" s="265">
        <f t="shared" si="155"/>
        <v>-1</v>
      </c>
      <c r="BG141" s="48"/>
      <c r="BH141" s="48"/>
    </row>
    <row r="142" spans="2:61">
      <c r="W142" s="1"/>
      <c r="X142" s="366"/>
      <c r="Y142" s="350" t="str">
        <f>'リンク切公表時非表示（グラフの添え物）'!$W$72</f>
        <v>半導体製造</v>
      </c>
      <c r="Z142" s="155"/>
      <c r="AA142" s="113"/>
      <c r="AB142" s="113"/>
      <c r="AC142" s="113"/>
      <c r="AD142" s="113"/>
      <c r="AE142" s="113"/>
      <c r="AF142" s="113"/>
      <c r="AG142" s="113"/>
      <c r="AH142" s="113"/>
      <c r="AI142" s="113"/>
      <c r="AJ142" s="113"/>
      <c r="AK142" s="113"/>
      <c r="AL142" s="113"/>
      <c r="AM142" s="113"/>
      <c r="AN142" s="113"/>
      <c r="AO142" s="113"/>
      <c r="AP142" s="113"/>
      <c r="AQ142" s="113"/>
      <c r="AR142" s="113"/>
      <c r="AS142" s="113"/>
      <c r="AT142" s="113"/>
      <c r="AU142" s="113"/>
      <c r="AV142" s="113"/>
      <c r="AW142" s="113"/>
      <c r="AX142" s="113"/>
      <c r="AY142" s="277">
        <f t="shared" si="152"/>
        <v>3.3441868327868329E-2</v>
      </c>
      <c r="AZ142" s="277">
        <f t="shared" si="152"/>
        <v>3.5159024803746108E-2</v>
      </c>
      <c r="BA142" s="277">
        <f t="shared" si="152"/>
        <v>7.4079224120157106E-2</v>
      </c>
      <c r="BB142" s="277">
        <f t="shared" si="152"/>
        <v>0.12711559478626921</v>
      </c>
      <c r="BC142" s="277">
        <f t="shared" si="152"/>
        <v>3.200826766913023E-2</v>
      </c>
      <c r="BD142" s="265">
        <f t="shared" ref="BD142:BE142" si="156">IF(BD9="NO","-",BD9/$AX9-1)</f>
        <v>-1</v>
      </c>
      <c r="BE142" s="265">
        <f t="shared" si="156"/>
        <v>-1</v>
      </c>
    </row>
    <row r="143" spans="2:61">
      <c r="W143" s="1"/>
      <c r="X143" s="366"/>
      <c r="Y143" s="289" t="str">
        <f>'リンク切公表時非表示（グラフの添え物）'!$W$73</f>
        <v>液晶製造</v>
      </c>
      <c r="Z143" s="155"/>
      <c r="AA143" s="113"/>
      <c r="AB143" s="113"/>
      <c r="AC143" s="113"/>
      <c r="AD143" s="113"/>
      <c r="AE143" s="113"/>
      <c r="AF143" s="113"/>
      <c r="AG143" s="113"/>
      <c r="AH143" s="113"/>
      <c r="AI143" s="113"/>
      <c r="AJ143" s="113"/>
      <c r="AK143" s="113"/>
      <c r="AL143" s="113"/>
      <c r="AM143" s="113"/>
      <c r="AN143" s="113"/>
      <c r="AO143" s="113"/>
      <c r="AP143" s="113"/>
      <c r="AQ143" s="113"/>
      <c r="AR143" s="113"/>
      <c r="AS143" s="113"/>
      <c r="AT143" s="113"/>
      <c r="AU143" s="113"/>
      <c r="AV143" s="113"/>
      <c r="AW143" s="113"/>
      <c r="AX143" s="113"/>
      <c r="AY143" s="277">
        <f t="shared" si="152"/>
        <v>-4.5667289214914364E-2</v>
      </c>
      <c r="AZ143" s="277">
        <f t="shared" si="152"/>
        <v>-0.18404630408856681</v>
      </c>
      <c r="BA143" s="277">
        <f t="shared" si="152"/>
        <v>-0.18307868859836651</v>
      </c>
      <c r="BB143" s="277">
        <f t="shared" si="152"/>
        <v>-0.19398100852816091</v>
      </c>
      <c r="BC143" s="277">
        <f t="shared" si="152"/>
        <v>-0.82495893431740963</v>
      </c>
      <c r="BD143" s="265">
        <f t="shared" ref="BD143:BE143" si="157">IF(BD10="NO","-",BD10/$AX10-1)</f>
        <v>-1</v>
      </c>
      <c r="BE143" s="265">
        <f t="shared" si="157"/>
        <v>-1</v>
      </c>
      <c r="BG143" s="48"/>
    </row>
    <row r="144" spans="2:61">
      <c r="W144" s="1"/>
      <c r="X144" s="366"/>
      <c r="Y144" s="735" t="str">
        <f>'リンク切公表時非表示（グラフの添え物）'!$W$74</f>
        <v>洗浄剤・溶剤</v>
      </c>
      <c r="Z144" s="155"/>
      <c r="AA144" s="115"/>
      <c r="AB144" s="115"/>
      <c r="AC144" s="115"/>
      <c r="AD144" s="115"/>
      <c r="AE144" s="115"/>
      <c r="AF144" s="115"/>
      <c r="AG144" s="115"/>
      <c r="AH144" s="115"/>
      <c r="AI144" s="115"/>
      <c r="AJ144" s="115"/>
      <c r="AK144" s="115"/>
      <c r="AL144" s="115"/>
      <c r="AM144" s="115"/>
      <c r="AN144" s="115"/>
      <c r="AO144" s="115"/>
      <c r="AP144" s="115"/>
      <c r="AQ144" s="115"/>
      <c r="AR144" s="115"/>
      <c r="AS144" s="115"/>
      <c r="AT144" s="115"/>
      <c r="AU144" s="115"/>
      <c r="AV144" s="115"/>
      <c r="AW144" s="115"/>
      <c r="AX144" s="115"/>
      <c r="AY144" s="277">
        <f t="shared" si="152"/>
        <v>0.12630688106561494</v>
      </c>
      <c r="AZ144" s="277">
        <f t="shared" si="152"/>
        <v>0.15739116325624192</v>
      </c>
      <c r="BA144" s="277">
        <f t="shared" si="152"/>
        <v>0.19383442693661013</v>
      </c>
      <c r="BB144" s="277">
        <f t="shared" si="152"/>
        <v>6.6710297501850535E-2</v>
      </c>
      <c r="BC144" s="277">
        <f t="shared" si="152"/>
        <v>2.6703847123430879E-2</v>
      </c>
      <c r="BD144" s="265">
        <f t="shared" ref="BD144:BE144" si="158">IF(BD11="NO","-",BD11/$AX11-1)</f>
        <v>-1</v>
      </c>
      <c r="BE144" s="265">
        <f t="shared" si="158"/>
        <v>-1</v>
      </c>
      <c r="BG144" s="48"/>
      <c r="BH144" s="48"/>
    </row>
    <row r="145" spans="23:61">
      <c r="W145" s="1"/>
      <c r="X145" s="366"/>
      <c r="Y145" s="289" t="str">
        <f>'リンク切公表時非表示（グラフの添え物）'!$W$75</f>
        <v>HFCsの製造時の漏出</v>
      </c>
      <c r="Z145" s="155"/>
      <c r="AA145" s="113"/>
      <c r="AB145" s="113"/>
      <c r="AC145" s="113"/>
      <c r="AD145" s="113"/>
      <c r="AE145" s="113"/>
      <c r="AF145" s="113"/>
      <c r="AG145" s="113"/>
      <c r="AH145" s="113"/>
      <c r="AI145" s="113"/>
      <c r="AJ145" s="113"/>
      <c r="AK145" s="113"/>
      <c r="AL145" s="113"/>
      <c r="AM145" s="113"/>
      <c r="AN145" s="113"/>
      <c r="AO145" s="113"/>
      <c r="AP145" s="113"/>
      <c r="AQ145" s="113"/>
      <c r="AR145" s="113"/>
      <c r="AS145" s="113"/>
      <c r="AT145" s="113"/>
      <c r="AU145" s="113"/>
      <c r="AV145" s="113"/>
      <c r="AW145" s="113"/>
      <c r="AX145" s="113"/>
      <c r="AY145" s="277">
        <f t="shared" si="152"/>
        <v>-0.23322506128378762</v>
      </c>
      <c r="AZ145" s="277">
        <f t="shared" si="152"/>
        <v>-0.36731081080277628</v>
      </c>
      <c r="BA145" s="277">
        <f t="shared" si="152"/>
        <v>0.13341956756223694</v>
      </c>
      <c r="BB145" s="277">
        <f t="shared" si="152"/>
        <v>-0.27603301795765578</v>
      </c>
      <c r="BC145" s="277">
        <f t="shared" si="152"/>
        <v>-0.32553519789937135</v>
      </c>
      <c r="BD145" s="265">
        <f t="shared" ref="BD145:BE145" si="159">IF(BD12="NO","-",BD12/$AX12-1)</f>
        <v>-1</v>
      </c>
      <c r="BE145" s="265">
        <f t="shared" si="159"/>
        <v>-1</v>
      </c>
      <c r="BG145" s="48"/>
    </row>
    <row r="146" spans="23:61">
      <c r="W146" s="1"/>
      <c r="X146" s="366"/>
      <c r="Y146" s="289" t="str">
        <f>'リンク切公表時非表示（グラフの添え物）'!$W$76</f>
        <v>HCFC22製造時の副生HFC23</v>
      </c>
      <c r="Z146" s="154"/>
      <c r="AA146" s="113"/>
      <c r="AB146" s="113"/>
      <c r="AC146" s="113"/>
      <c r="AD146" s="113"/>
      <c r="AE146" s="113"/>
      <c r="AF146" s="113"/>
      <c r="AG146" s="113"/>
      <c r="AH146" s="113"/>
      <c r="AI146" s="113"/>
      <c r="AJ146" s="113"/>
      <c r="AK146" s="113"/>
      <c r="AL146" s="113"/>
      <c r="AM146" s="113"/>
      <c r="AN146" s="113"/>
      <c r="AO146" s="113"/>
      <c r="AP146" s="113"/>
      <c r="AQ146" s="113"/>
      <c r="AR146" s="113"/>
      <c r="AS146" s="113"/>
      <c r="AT146" s="113"/>
      <c r="AU146" s="113"/>
      <c r="AV146" s="113"/>
      <c r="AW146" s="113"/>
      <c r="AX146" s="113"/>
      <c r="AY146" s="277">
        <f t="shared" si="152"/>
        <v>0.45454545454545436</v>
      </c>
      <c r="AZ146" s="277">
        <f t="shared" si="152"/>
        <v>0.81818181818181812</v>
      </c>
      <c r="BA146" s="277">
        <f t="shared" si="152"/>
        <v>0.45454545454545436</v>
      </c>
      <c r="BB146" s="265">
        <f t="shared" si="152"/>
        <v>1.3636363636363633</v>
      </c>
      <c r="BC146" s="277">
        <f t="shared" si="152"/>
        <v>-0.27272727272727282</v>
      </c>
      <c r="BD146" s="265">
        <f t="shared" ref="BD146:BE146" si="160">IF(BD13="NO","-",BD13/$AX13-1)</f>
        <v>-1</v>
      </c>
      <c r="BE146" s="265">
        <f t="shared" si="160"/>
        <v>-1</v>
      </c>
      <c r="BI146" s="48"/>
    </row>
    <row r="147" spans="23:61">
      <c r="W147" s="1"/>
      <c r="X147" s="366"/>
      <c r="Y147" s="350" t="str">
        <f>'リンク切公表時非表示（グラフの添え物）'!$W$77</f>
        <v>消火剤</v>
      </c>
      <c r="Z147" s="155"/>
      <c r="AA147" s="113"/>
      <c r="AB147" s="113"/>
      <c r="AC147" s="113"/>
      <c r="AD147" s="113"/>
      <c r="AE147" s="113"/>
      <c r="AF147" s="113"/>
      <c r="AG147" s="113"/>
      <c r="AH147" s="113"/>
      <c r="AI147" s="113"/>
      <c r="AJ147" s="113"/>
      <c r="AK147" s="113"/>
      <c r="AL147" s="113"/>
      <c r="AM147" s="113"/>
      <c r="AN147" s="113"/>
      <c r="AO147" s="113"/>
      <c r="AP147" s="113"/>
      <c r="AQ147" s="113"/>
      <c r="AR147" s="113"/>
      <c r="AS147" s="113"/>
      <c r="AT147" s="113"/>
      <c r="AU147" s="113"/>
      <c r="AV147" s="113"/>
      <c r="AW147" s="113"/>
      <c r="AX147" s="113"/>
      <c r="AY147" s="277">
        <f t="shared" si="152"/>
        <v>2.8909665320128397E-2</v>
      </c>
      <c r="AZ147" s="277">
        <f t="shared" si="152"/>
        <v>6.5331139633486579E-2</v>
      </c>
      <c r="BA147" s="277">
        <f t="shared" si="152"/>
        <v>8.0788129293291711E-2</v>
      </c>
      <c r="BB147" s="277">
        <f t="shared" si="152"/>
        <v>0.10472303728381305</v>
      </c>
      <c r="BC147" s="277">
        <f t="shared" si="152"/>
        <v>0.11754948727738546</v>
      </c>
      <c r="BD147" s="265">
        <f t="shared" ref="BD147:BE147" si="161">IF(BD14="NO","-",BD14/$AX14-1)</f>
        <v>-1</v>
      </c>
      <c r="BE147" s="265">
        <f t="shared" si="161"/>
        <v>-1</v>
      </c>
      <c r="BG147" s="48"/>
      <c r="BH147" s="48"/>
    </row>
    <row r="148" spans="23:61">
      <c r="W148" s="1"/>
      <c r="X148" s="366"/>
      <c r="Y148" s="289" t="str">
        <f>'リンク切公表時非表示（グラフの添え物）'!$W$78</f>
        <v>マグネシウム鋳造</v>
      </c>
      <c r="Z148" s="155"/>
      <c r="AA148" s="113"/>
      <c r="AB148" s="113"/>
      <c r="AC148" s="113"/>
      <c r="AD148" s="113"/>
      <c r="AE148" s="113"/>
      <c r="AF148" s="113"/>
      <c r="AG148" s="113"/>
      <c r="AH148" s="113"/>
      <c r="AI148" s="113"/>
      <c r="AJ148" s="113"/>
      <c r="AK148" s="113"/>
      <c r="AL148" s="113"/>
      <c r="AM148" s="113"/>
      <c r="AN148" s="113"/>
      <c r="AO148" s="113"/>
      <c r="AP148" s="113"/>
      <c r="AQ148" s="113"/>
      <c r="AR148" s="113"/>
      <c r="AS148" s="113"/>
      <c r="AT148" s="113"/>
      <c r="AU148" s="113"/>
      <c r="AV148" s="113"/>
      <c r="AW148" s="113"/>
      <c r="AX148" s="113"/>
      <c r="AY148" s="620">
        <f t="shared" si="152"/>
        <v>0</v>
      </c>
      <c r="AZ148" s="277">
        <f t="shared" si="152"/>
        <v>-0.33333333333333326</v>
      </c>
      <c r="BA148" s="277">
        <f t="shared" si="152"/>
        <v>-0.11111111111111116</v>
      </c>
      <c r="BB148" s="277">
        <f t="shared" si="152"/>
        <v>0.11111111111111116</v>
      </c>
      <c r="BC148" s="277">
        <f t="shared" si="152"/>
        <v>0.33333333333333348</v>
      </c>
      <c r="BD148" s="265">
        <f t="shared" ref="BD148:BE148" si="162">IF(BD15="NO","-",BD15/$AX15-1)</f>
        <v>-1</v>
      </c>
      <c r="BE148" s="265">
        <f t="shared" si="162"/>
        <v>-1</v>
      </c>
      <c r="BG148" s="48"/>
    </row>
    <row r="149" spans="23:61">
      <c r="W149" s="1"/>
      <c r="X149" s="367" t="s">
        <v>14</v>
      </c>
      <c r="Y149" s="368"/>
      <c r="Z149" s="157"/>
      <c r="AA149" s="98"/>
      <c r="AB149" s="98"/>
      <c r="AC149" s="98"/>
      <c r="AD149" s="98"/>
      <c r="AE149" s="98"/>
      <c r="AF149" s="98"/>
      <c r="AG149" s="98"/>
      <c r="AH149" s="98"/>
      <c r="AI149" s="98"/>
      <c r="AJ149" s="98"/>
      <c r="AK149" s="98"/>
      <c r="AL149" s="98"/>
      <c r="AM149" s="98"/>
      <c r="AN149" s="98"/>
      <c r="AO149" s="98"/>
      <c r="AP149" s="98"/>
      <c r="AQ149" s="98"/>
      <c r="AR149" s="98"/>
      <c r="AS149" s="98"/>
      <c r="AT149" s="98"/>
      <c r="AU149" s="98"/>
      <c r="AV149" s="98"/>
      <c r="AW149" s="98"/>
      <c r="AX149" s="98"/>
      <c r="AY149" s="613">
        <f t="shared" ref="AY149:BC149" si="163">AY16/$AX16-1</f>
        <v>2.480625883964005E-2</v>
      </c>
      <c r="AZ149" s="635">
        <f t="shared" si="163"/>
        <v>8.5502630349449937E-3</v>
      </c>
      <c r="BA149" s="613">
        <f t="shared" si="163"/>
        <v>2.9045218899982794E-2</v>
      </c>
      <c r="BB149" s="613">
        <f t="shared" si="163"/>
        <v>7.075703633711905E-2</v>
      </c>
      <c r="BC149" s="613">
        <f t="shared" si="163"/>
        <v>6.3025764521586813E-2</v>
      </c>
      <c r="BD149" s="266">
        <f t="shared" ref="BD149:BE149" si="164">BD16/$AX16-1</f>
        <v>-1</v>
      </c>
      <c r="BE149" s="266">
        <f t="shared" si="164"/>
        <v>-1</v>
      </c>
      <c r="BG149" s="48"/>
      <c r="BH149" s="48"/>
    </row>
    <row r="150" spans="23:61">
      <c r="W150" s="1"/>
      <c r="X150" s="369"/>
      <c r="Y150" s="289" t="str">
        <f>'リンク切公表時非表示（グラフの添え物）'!$W$81</f>
        <v>半導体製造</v>
      </c>
      <c r="Z150" s="156"/>
      <c r="AA150" s="114"/>
      <c r="AB150" s="114"/>
      <c r="AC150" s="114"/>
      <c r="AD150" s="114"/>
      <c r="AE150" s="114"/>
      <c r="AF150" s="114"/>
      <c r="AG150" s="114"/>
      <c r="AH150" s="114"/>
      <c r="AI150" s="114"/>
      <c r="AJ150" s="114"/>
      <c r="AK150" s="114"/>
      <c r="AL150" s="114"/>
      <c r="AM150" s="114"/>
      <c r="AN150" s="114"/>
      <c r="AO150" s="114"/>
      <c r="AP150" s="114"/>
      <c r="AQ150" s="114"/>
      <c r="AR150" s="114"/>
      <c r="AS150" s="114"/>
      <c r="AT150" s="114"/>
      <c r="AU150" s="114"/>
      <c r="AV150" s="114"/>
      <c r="AW150" s="114"/>
      <c r="AX150" s="114"/>
      <c r="AY150" s="277">
        <f t="shared" ref="AY150:BC155" si="165">IF(AY17="NO","-",AY17/$AX17-1)</f>
        <v>3.929049229706516E-2</v>
      </c>
      <c r="AZ150" s="277">
        <f t="shared" si="165"/>
        <v>1.7027344081497642E-2</v>
      </c>
      <c r="BA150" s="277">
        <f t="shared" si="165"/>
        <v>0.1064053276015906</v>
      </c>
      <c r="BB150" s="277">
        <f t="shared" si="165"/>
        <v>0.18719036579930837</v>
      </c>
      <c r="BC150" s="277">
        <f t="shared" si="165"/>
        <v>0.14179268701133085</v>
      </c>
      <c r="BD150" s="265">
        <f t="shared" ref="BD150:BE150" si="166">IF(BD17="NO","-",BD17/$AX17-1)</f>
        <v>-1</v>
      </c>
      <c r="BE150" s="265">
        <f t="shared" si="166"/>
        <v>-1</v>
      </c>
    </row>
    <row r="151" spans="23:61">
      <c r="W151" s="1"/>
      <c r="X151" s="370"/>
      <c r="Y151" s="289" t="str">
        <f>'リンク切公表時非表示（グラフの添え物）'!$W$82</f>
        <v>液晶製造</v>
      </c>
      <c r="Z151" s="156"/>
      <c r="AA151" s="114"/>
      <c r="AB151" s="114"/>
      <c r="AC151" s="114"/>
      <c r="AD151" s="114"/>
      <c r="AE151" s="114"/>
      <c r="AF151" s="114"/>
      <c r="AG151" s="114"/>
      <c r="AH151" s="114"/>
      <c r="AI151" s="114"/>
      <c r="AJ151" s="114"/>
      <c r="AK151" s="114"/>
      <c r="AL151" s="114"/>
      <c r="AM151" s="114"/>
      <c r="AN151" s="114"/>
      <c r="AO151" s="114"/>
      <c r="AP151" s="114"/>
      <c r="AQ151" s="114"/>
      <c r="AR151" s="114"/>
      <c r="AS151" s="114"/>
      <c r="AT151" s="114"/>
      <c r="AU151" s="114"/>
      <c r="AV151" s="114"/>
      <c r="AW151" s="114"/>
      <c r="AX151" s="114"/>
      <c r="AY151" s="277">
        <f t="shared" si="165"/>
        <v>0.18652399915502382</v>
      </c>
      <c r="AZ151" s="277">
        <f t="shared" si="165"/>
        <v>0.14317532577111813</v>
      </c>
      <c r="BA151" s="277">
        <f t="shared" si="165"/>
        <v>-5.8416625904953889E-2</v>
      </c>
      <c r="BB151" s="277">
        <f t="shared" si="165"/>
        <v>0.11274898990807314</v>
      </c>
      <c r="BC151" s="277">
        <f t="shared" si="165"/>
        <v>4.0629492958681457E-2</v>
      </c>
      <c r="BD151" s="265">
        <f t="shared" ref="BD151:BE151" si="167">IF(BD18="NO","-",BD18/$AX18-1)</f>
        <v>-1</v>
      </c>
      <c r="BE151" s="265">
        <f t="shared" si="167"/>
        <v>-1</v>
      </c>
    </row>
    <row r="152" spans="23:61">
      <c r="W152" s="1"/>
      <c r="X152" s="370"/>
      <c r="Y152" s="289" t="str">
        <f>'リンク切公表時非表示（グラフの添え物）'!$W$83</f>
        <v>洗浄剤・溶剤</v>
      </c>
      <c r="Z152" s="156"/>
      <c r="AA152" s="114"/>
      <c r="AB152" s="114"/>
      <c r="AC152" s="114"/>
      <c r="AD152" s="114"/>
      <c r="AE152" s="114"/>
      <c r="AF152" s="114"/>
      <c r="AG152" s="114"/>
      <c r="AH152" s="114"/>
      <c r="AI152" s="114"/>
      <c r="AJ152" s="114"/>
      <c r="AK152" s="114"/>
      <c r="AL152" s="114"/>
      <c r="AM152" s="114"/>
      <c r="AN152" s="114"/>
      <c r="AO152" s="114"/>
      <c r="AP152" s="114"/>
      <c r="AQ152" s="114"/>
      <c r="AR152" s="114"/>
      <c r="AS152" s="114"/>
      <c r="AT152" s="114"/>
      <c r="AU152" s="114"/>
      <c r="AV152" s="114"/>
      <c r="AW152" s="114"/>
      <c r="AX152" s="114"/>
      <c r="AY152" s="277">
        <f t="shared" si="165"/>
        <v>1.2253406983129045E-2</v>
      </c>
      <c r="AZ152" s="620">
        <f t="shared" si="165"/>
        <v>-6.1267034915635232E-4</v>
      </c>
      <c r="BA152" s="277">
        <f t="shared" si="165"/>
        <v>-3.4922202890458998E-2</v>
      </c>
      <c r="BB152" s="277">
        <f t="shared" si="165"/>
        <v>-2.2460485557981746E-2</v>
      </c>
      <c r="BC152" s="277">
        <f t="shared" si="165"/>
        <v>-8.4548456766246893E-3</v>
      </c>
      <c r="BD152" s="265">
        <f t="shared" ref="BD152:BE152" si="168">IF(BD19="NO","-",BD19/$AX19-1)</f>
        <v>-1</v>
      </c>
      <c r="BE152" s="265">
        <f t="shared" si="168"/>
        <v>-1</v>
      </c>
    </row>
    <row r="153" spans="23:61">
      <c r="W153" s="1"/>
      <c r="X153" s="370"/>
      <c r="Y153" s="289" t="str">
        <f>'リンク切公表時非表示（グラフの添え物）'!$W$84</f>
        <v>PFCsの製造時の漏出</v>
      </c>
      <c r="Z153" s="156"/>
      <c r="AA153" s="114"/>
      <c r="AB153" s="114"/>
      <c r="AC153" s="114"/>
      <c r="AD153" s="114"/>
      <c r="AE153" s="114"/>
      <c r="AF153" s="114"/>
      <c r="AG153" s="114"/>
      <c r="AH153" s="114"/>
      <c r="AI153" s="114"/>
      <c r="AJ153" s="114"/>
      <c r="AK153" s="114"/>
      <c r="AL153" s="114"/>
      <c r="AM153" s="114"/>
      <c r="AN153" s="114"/>
      <c r="AO153" s="114"/>
      <c r="AP153" s="114"/>
      <c r="AQ153" s="114"/>
      <c r="AR153" s="114"/>
      <c r="AS153" s="114"/>
      <c r="AT153" s="114"/>
      <c r="AU153" s="114"/>
      <c r="AV153" s="114"/>
      <c r="AW153" s="114"/>
      <c r="AX153" s="114"/>
      <c r="AY153" s="277">
        <f t="shared" si="165"/>
        <v>-3.0920856686431963E-2</v>
      </c>
      <c r="AZ153" s="277">
        <f t="shared" si="165"/>
        <v>3.4169983483605559E-2</v>
      </c>
      <c r="BA153" s="277">
        <f t="shared" si="165"/>
        <v>-0.12359316135298148</v>
      </c>
      <c r="BB153" s="277">
        <f t="shared" si="165"/>
        <v>-0.29908662739842617</v>
      </c>
      <c r="BC153" s="277">
        <f t="shared" si="165"/>
        <v>-0.21136473173968684</v>
      </c>
      <c r="BD153" s="265">
        <f t="shared" ref="BD153:BE153" si="169">IF(BD20="NO","-",BD20/$AX20-1)</f>
        <v>-1</v>
      </c>
      <c r="BE153" s="265">
        <f t="shared" si="169"/>
        <v>-1</v>
      </c>
    </row>
    <row r="154" spans="23:61">
      <c r="W154" s="1"/>
      <c r="X154" s="369"/>
      <c r="Y154" s="289" t="str">
        <f>'リンク切公表時非表示（グラフの添え物）'!$W$85</f>
        <v>その他</v>
      </c>
      <c r="Z154" s="155"/>
      <c r="AA154" s="135"/>
      <c r="AB154" s="135"/>
      <c r="AC154" s="135"/>
      <c r="AD154" s="135"/>
      <c r="AE154" s="135"/>
      <c r="AF154" s="135"/>
      <c r="AG154" s="135"/>
      <c r="AH154" s="135"/>
      <c r="AI154" s="135"/>
      <c r="AJ154" s="135"/>
      <c r="AK154" s="135"/>
      <c r="AL154" s="135"/>
      <c r="AM154" s="135"/>
      <c r="AN154" s="135"/>
      <c r="AO154" s="135"/>
      <c r="AP154" s="135"/>
      <c r="AQ154" s="135"/>
      <c r="AR154" s="135"/>
      <c r="AS154" s="135"/>
      <c r="AT154" s="135"/>
      <c r="AU154" s="135"/>
      <c r="AV154" s="135"/>
      <c r="AW154" s="135"/>
      <c r="AX154" s="135"/>
      <c r="AY154" s="277">
        <f t="shared" si="165"/>
        <v>-0.13123723237929374</v>
      </c>
      <c r="AZ154" s="277">
        <f t="shared" si="165"/>
        <v>-0.24480907814020869</v>
      </c>
      <c r="BA154" s="265">
        <f t="shared" si="165"/>
        <v>1.0082239242321824</v>
      </c>
      <c r="BB154" s="277">
        <f t="shared" si="165"/>
        <v>0.88473130648380049</v>
      </c>
      <c r="BC154" s="265">
        <f t="shared" si="165"/>
        <v>2.7902054359778359</v>
      </c>
      <c r="BD154" s="265">
        <f t="shared" ref="BD154:BE154" si="170">IF(BD21="NO","-",BD21/$AX21-1)</f>
        <v>-1</v>
      </c>
      <c r="BE154" s="265">
        <f t="shared" si="170"/>
        <v>-1</v>
      </c>
    </row>
    <row r="155" spans="23:61">
      <c r="W155" s="1"/>
      <c r="X155" s="371"/>
      <c r="Y155" s="289" t="str">
        <f>'リンク切公表時非表示（グラフの添え物）'!$W$86</f>
        <v>アルミニウム精錬</v>
      </c>
      <c r="Z155" s="156"/>
      <c r="AA155" s="114"/>
      <c r="AB155" s="114"/>
      <c r="AC155" s="114"/>
      <c r="AD155" s="114"/>
      <c r="AE155" s="114"/>
      <c r="AF155" s="114"/>
      <c r="AG155" s="114"/>
      <c r="AH155" s="114"/>
      <c r="AI155" s="114"/>
      <c r="AJ155" s="114"/>
      <c r="AK155" s="114"/>
      <c r="AL155" s="114"/>
      <c r="AM155" s="114"/>
      <c r="AN155" s="114"/>
      <c r="AO155" s="114"/>
      <c r="AP155" s="114"/>
      <c r="AQ155" s="114"/>
      <c r="AR155" s="114"/>
      <c r="AS155" s="114"/>
      <c r="AT155" s="114"/>
      <c r="AU155" s="114"/>
      <c r="AV155" s="114"/>
      <c r="AW155" s="114"/>
      <c r="AX155" s="114"/>
      <c r="AY155" s="277">
        <f t="shared" si="165"/>
        <v>-0.80067796610169495</v>
      </c>
      <c r="AZ155" s="265" t="str">
        <f t="shared" si="165"/>
        <v>-</v>
      </c>
      <c r="BA155" s="265" t="str">
        <f t="shared" si="165"/>
        <v>-</v>
      </c>
      <c r="BB155" s="265" t="str">
        <f t="shared" si="165"/>
        <v>-</v>
      </c>
      <c r="BC155" s="265" t="str">
        <f t="shared" si="165"/>
        <v>-</v>
      </c>
      <c r="BD155" s="265">
        <f t="shared" ref="BD155:BE155" si="171">IF(BD22="NO","-",BD22/$AX22-1)</f>
        <v>-1</v>
      </c>
      <c r="BE155" s="265">
        <f t="shared" si="171"/>
        <v>-1</v>
      </c>
    </row>
    <row r="156" spans="23:61" ht="14.25" customHeight="1">
      <c r="W156" s="1"/>
      <c r="X156" s="372" t="s">
        <v>131</v>
      </c>
      <c r="Y156" s="373"/>
      <c r="Z156" s="261"/>
      <c r="AA156" s="260"/>
      <c r="AB156" s="260"/>
      <c r="AC156" s="260"/>
      <c r="AD156" s="260"/>
      <c r="AE156" s="260"/>
      <c r="AF156" s="260"/>
      <c r="AG156" s="260"/>
      <c r="AH156" s="260"/>
      <c r="AI156" s="260"/>
      <c r="AJ156" s="260"/>
      <c r="AK156" s="260"/>
      <c r="AL156" s="260"/>
      <c r="AM156" s="260"/>
      <c r="AN156" s="260"/>
      <c r="AO156" s="260"/>
      <c r="AP156" s="260"/>
      <c r="AQ156" s="260"/>
      <c r="AR156" s="260"/>
      <c r="AS156" s="260"/>
      <c r="AT156" s="260"/>
      <c r="AU156" s="260"/>
      <c r="AV156" s="260"/>
      <c r="AW156" s="260"/>
      <c r="AX156" s="260"/>
      <c r="AY156" s="622">
        <f t="shared" ref="AY156:BC156" si="172">AY23/$AX23-1</f>
        <v>-1.7482954621356961E-2</v>
      </c>
      <c r="AZ156" s="622">
        <f t="shared" si="172"/>
        <v>2.4217025370021794E-2</v>
      </c>
      <c r="BA156" s="622">
        <f t="shared" si="172"/>
        <v>6.4525847121708946E-2</v>
      </c>
      <c r="BB156" s="622">
        <f t="shared" si="172"/>
        <v>2.1974471768535064E-2</v>
      </c>
      <c r="BC156" s="622">
        <f t="shared" si="172"/>
        <v>9.0392704781387945E-3</v>
      </c>
      <c r="BD156" s="267">
        <f t="shared" ref="BD156:BE156" si="173">BD23/$AX23-1</f>
        <v>-1</v>
      </c>
      <c r="BE156" s="267">
        <f t="shared" si="173"/>
        <v>-1</v>
      </c>
    </row>
    <row r="157" spans="23:61">
      <c r="W157" s="1"/>
      <c r="X157" s="374"/>
      <c r="Y157" s="289" t="str">
        <f>'リンク切公表時非表示（グラフの添え物）'!$W$90</f>
        <v>粒子加速器等</v>
      </c>
      <c r="Z157" s="155"/>
      <c r="AA157" s="115"/>
      <c r="AB157" s="115"/>
      <c r="AC157" s="115"/>
      <c r="AD157" s="115"/>
      <c r="AE157" s="115"/>
      <c r="AF157" s="115"/>
      <c r="AG157" s="115"/>
      <c r="AH157" s="115"/>
      <c r="AI157" s="115"/>
      <c r="AJ157" s="115"/>
      <c r="AK157" s="115"/>
      <c r="AL157" s="115"/>
      <c r="AM157" s="115"/>
      <c r="AN157" s="115"/>
      <c r="AO157" s="115"/>
      <c r="AP157" s="115"/>
      <c r="AQ157" s="115"/>
      <c r="AR157" s="115"/>
      <c r="AS157" s="115"/>
      <c r="AT157" s="115"/>
      <c r="AU157" s="115"/>
      <c r="AV157" s="115"/>
      <c r="AW157" s="115"/>
      <c r="AX157" s="115"/>
      <c r="AY157" s="620">
        <f t="shared" ref="AY157:BC162" si="174">IF(AY24="NO","-",AY24/$AX24-1)</f>
        <v>-2.0892446592319924E-3</v>
      </c>
      <c r="AZ157" s="277">
        <f t="shared" si="174"/>
        <v>3.6928250063340773E-2</v>
      </c>
      <c r="BA157" s="277">
        <f t="shared" si="174"/>
        <v>1.5053853712246212E-2</v>
      </c>
      <c r="BB157" s="277">
        <f t="shared" si="174"/>
        <v>2.7056504329812103E-2</v>
      </c>
      <c r="BC157" s="277">
        <f t="shared" si="174"/>
        <v>2.9466838034863052E-2</v>
      </c>
      <c r="BD157" s="265">
        <f t="shared" ref="BD157:BE157" si="175">IF(BD24="NO","-",BD24/$AX24-1)</f>
        <v>-1</v>
      </c>
      <c r="BE157" s="265">
        <f t="shared" si="175"/>
        <v>-1</v>
      </c>
    </row>
    <row r="158" spans="23:61">
      <c r="W158" s="1"/>
      <c r="X158" s="374"/>
      <c r="Y158" s="289" t="str">
        <f>'リンク切公表時非表示（グラフの添え物）'!$W$91</f>
        <v>電気絶縁ガス使用機器</v>
      </c>
      <c r="Z158" s="156"/>
      <c r="AA158" s="114"/>
      <c r="AB158" s="114"/>
      <c r="AC158" s="114"/>
      <c r="AD158" s="114"/>
      <c r="AE158" s="114"/>
      <c r="AF158" s="114"/>
      <c r="AG158" s="114"/>
      <c r="AH158" s="114"/>
      <c r="AI158" s="114"/>
      <c r="AJ158" s="114"/>
      <c r="AK158" s="114"/>
      <c r="AL158" s="114"/>
      <c r="AM158" s="114"/>
      <c r="AN158" s="114"/>
      <c r="AO158" s="114"/>
      <c r="AP158" s="114"/>
      <c r="AQ158" s="114"/>
      <c r="AR158" s="114"/>
      <c r="AS158" s="114"/>
      <c r="AT158" s="114"/>
      <c r="AU158" s="114"/>
      <c r="AV158" s="114"/>
      <c r="AW158" s="114"/>
      <c r="AX158" s="114"/>
      <c r="AY158" s="277">
        <f t="shared" si="174"/>
        <v>-6.3851103145802224E-2</v>
      </c>
      <c r="AZ158" s="277">
        <f t="shared" si="174"/>
        <v>-5.0797099835992676E-2</v>
      </c>
      <c r="BA158" s="277">
        <f t="shared" si="174"/>
        <v>1.9651950634874682E-2</v>
      </c>
      <c r="BB158" s="277">
        <f t="shared" si="174"/>
        <v>-3.5472835081001519E-2</v>
      </c>
      <c r="BC158" s="277">
        <f t="shared" si="174"/>
        <v>-0.10996578875110397</v>
      </c>
      <c r="BD158" s="265">
        <f t="shared" ref="BD158:BE158" si="176">IF(BD25="NO","-",BD25/$AX25-1)</f>
        <v>-1</v>
      </c>
      <c r="BE158" s="265">
        <f t="shared" si="176"/>
        <v>-1</v>
      </c>
    </row>
    <row r="159" spans="23:61">
      <c r="W159" s="1"/>
      <c r="X159" s="374"/>
      <c r="Y159" s="289" t="str">
        <f>'リンク切公表時非表示（グラフの添え物）'!$W$92</f>
        <v>マグネシウム鋳造</v>
      </c>
      <c r="Z159" s="156"/>
      <c r="AA159" s="114"/>
      <c r="AB159" s="114"/>
      <c r="AC159" s="114"/>
      <c r="AD159" s="114"/>
      <c r="AE159" s="114"/>
      <c r="AF159" s="114"/>
      <c r="AG159" s="114"/>
      <c r="AH159" s="114"/>
      <c r="AI159" s="114"/>
      <c r="AJ159" s="114"/>
      <c r="AK159" s="114"/>
      <c r="AL159" s="114"/>
      <c r="AM159" s="114"/>
      <c r="AN159" s="114"/>
      <c r="AO159" s="114"/>
      <c r="AP159" s="114"/>
      <c r="AQ159" s="114"/>
      <c r="AR159" s="114"/>
      <c r="AS159" s="114"/>
      <c r="AT159" s="114"/>
      <c r="AU159" s="114"/>
      <c r="AV159" s="114"/>
      <c r="AW159" s="114"/>
      <c r="AX159" s="114"/>
      <c r="AY159" s="277">
        <f t="shared" si="174"/>
        <v>0.14285714285714302</v>
      </c>
      <c r="AZ159" s="277">
        <f t="shared" si="174"/>
        <v>0.4285714285714286</v>
      </c>
      <c r="BA159" s="277">
        <f t="shared" si="174"/>
        <v>0.97142857142857131</v>
      </c>
      <c r="BB159" s="277">
        <f t="shared" si="174"/>
        <v>0.54285714285714315</v>
      </c>
      <c r="BC159" s="277">
        <f t="shared" si="174"/>
        <v>0.71428571428571441</v>
      </c>
      <c r="BD159" s="265">
        <f t="shared" ref="BD159:BE159" si="177">IF(BD26="NO","-",BD26/$AX26-1)</f>
        <v>-1</v>
      </c>
      <c r="BE159" s="265">
        <f t="shared" si="177"/>
        <v>-1</v>
      </c>
    </row>
    <row r="160" spans="23:61">
      <c r="W160" s="1"/>
      <c r="X160" s="374"/>
      <c r="Y160" s="289" t="str">
        <f>'リンク切公表時非表示（グラフの添え物）'!$W$93</f>
        <v>半導体製造</v>
      </c>
      <c r="Z160" s="156"/>
      <c r="AA160" s="114"/>
      <c r="AB160" s="114"/>
      <c r="AC160" s="114"/>
      <c r="AD160" s="114"/>
      <c r="AE160" s="114"/>
      <c r="AF160" s="114"/>
      <c r="AG160" s="114"/>
      <c r="AH160" s="114"/>
      <c r="AI160" s="114"/>
      <c r="AJ160" s="114"/>
      <c r="AK160" s="114"/>
      <c r="AL160" s="114"/>
      <c r="AM160" s="114"/>
      <c r="AN160" s="114"/>
      <c r="AO160" s="114"/>
      <c r="AP160" s="114"/>
      <c r="AQ160" s="114"/>
      <c r="AR160" s="114"/>
      <c r="AS160" s="114"/>
      <c r="AT160" s="114"/>
      <c r="AU160" s="114"/>
      <c r="AV160" s="114"/>
      <c r="AW160" s="114"/>
      <c r="AX160" s="114"/>
      <c r="AY160" s="277">
        <f t="shared" si="174"/>
        <v>-3.6972442776658454E-2</v>
      </c>
      <c r="AZ160" s="277">
        <f t="shared" si="174"/>
        <v>1.3819714295052687E-2</v>
      </c>
      <c r="BA160" s="277">
        <f t="shared" si="174"/>
        <v>5.8867266419523556E-2</v>
      </c>
      <c r="BB160" s="277">
        <f t="shared" si="174"/>
        <v>0.10185092686663855</v>
      </c>
      <c r="BC160" s="277">
        <f t="shared" si="174"/>
        <v>3.5693512223307078E-3</v>
      </c>
      <c r="BD160" s="265">
        <f t="shared" ref="BD160:BE160" si="178">IF(BD27="NO","-",BD27/$AX27-1)</f>
        <v>-1</v>
      </c>
      <c r="BE160" s="265">
        <f t="shared" si="178"/>
        <v>-1</v>
      </c>
    </row>
    <row r="161" spans="2:61">
      <c r="W161" s="1"/>
      <c r="X161" s="374"/>
      <c r="Y161" s="289" t="str">
        <f>'リンク切公表時非表示（グラフの添え物）'!$W$94</f>
        <v>液晶製造</v>
      </c>
      <c r="Z161" s="156"/>
      <c r="AA161" s="114"/>
      <c r="AB161" s="114"/>
      <c r="AC161" s="114"/>
      <c r="AD161" s="114"/>
      <c r="AE161" s="114"/>
      <c r="AF161" s="114"/>
      <c r="AG161" s="114"/>
      <c r="AH161" s="114"/>
      <c r="AI161" s="114"/>
      <c r="AJ161" s="114"/>
      <c r="AK161" s="114"/>
      <c r="AL161" s="114"/>
      <c r="AM161" s="114"/>
      <c r="AN161" s="114"/>
      <c r="AO161" s="114"/>
      <c r="AP161" s="114"/>
      <c r="AQ161" s="114"/>
      <c r="AR161" s="114"/>
      <c r="AS161" s="114"/>
      <c r="AT161" s="114"/>
      <c r="AU161" s="114"/>
      <c r="AV161" s="114"/>
      <c r="AW161" s="114"/>
      <c r="AX161" s="114"/>
      <c r="AY161" s="277">
        <f t="shared" si="174"/>
        <v>0.12497538361093397</v>
      </c>
      <c r="AZ161" s="277">
        <f t="shared" si="174"/>
        <v>0.12605913297634519</v>
      </c>
      <c r="BA161" s="277">
        <f t="shared" si="174"/>
        <v>-7.79912096637978E-2</v>
      </c>
      <c r="BB161" s="277">
        <f t="shared" si="174"/>
        <v>-4.2281194431899038E-2</v>
      </c>
      <c r="BC161" s="277">
        <f t="shared" si="174"/>
        <v>-1.7263488754265865E-2</v>
      </c>
      <c r="BD161" s="265">
        <f t="shared" ref="BD161:BE161" si="179">IF(BD28="NO","-",BD28/$AX28-1)</f>
        <v>-1</v>
      </c>
      <c r="BE161" s="265">
        <f t="shared" si="179"/>
        <v>-1</v>
      </c>
    </row>
    <row r="162" spans="2:61" ht="14.25" customHeight="1">
      <c r="W162" s="1"/>
      <c r="X162" s="375"/>
      <c r="Y162" s="289" t="str">
        <f>'リンク切公表時非表示（グラフの添え物）'!$W$95</f>
        <v>SF6 製造時の漏出</v>
      </c>
      <c r="Z162" s="156"/>
      <c r="AA162" s="114"/>
      <c r="AB162" s="114"/>
      <c r="AC162" s="114"/>
      <c r="AD162" s="114"/>
      <c r="AE162" s="114"/>
      <c r="AF162" s="114"/>
      <c r="AG162" s="114"/>
      <c r="AH162" s="114"/>
      <c r="AI162" s="114"/>
      <c r="AJ162" s="114"/>
      <c r="AK162" s="114"/>
      <c r="AL162" s="114"/>
      <c r="AM162" s="114"/>
      <c r="AN162" s="114"/>
      <c r="AO162" s="114"/>
      <c r="AP162" s="114"/>
      <c r="AQ162" s="114"/>
      <c r="AR162" s="114"/>
      <c r="AS162" s="114"/>
      <c r="AT162" s="114"/>
      <c r="AU162" s="114"/>
      <c r="AV162" s="114"/>
      <c r="AW162" s="114"/>
      <c r="AX162" s="114"/>
      <c r="AY162" s="277">
        <f t="shared" si="174"/>
        <v>-0.33660933660933656</v>
      </c>
      <c r="AZ162" s="277">
        <f t="shared" si="174"/>
        <v>-0.43488943488943499</v>
      </c>
      <c r="BA162" s="277">
        <f t="shared" si="174"/>
        <v>-0.45651106810979825</v>
      </c>
      <c r="BB162" s="277">
        <f t="shared" si="174"/>
        <v>-0.56142506962619199</v>
      </c>
      <c r="BC162" s="277">
        <f t="shared" si="174"/>
        <v>-0.50909091008676066</v>
      </c>
      <c r="BD162" s="265">
        <f t="shared" ref="BD162:BE162" si="180">IF(BD29="NO","-",BD29/$AX29-1)</f>
        <v>-1</v>
      </c>
      <c r="BE162" s="265">
        <f t="shared" si="180"/>
        <v>-1</v>
      </c>
    </row>
    <row r="163" spans="2:61" ht="16.5" customHeight="1">
      <c r="W163" s="1"/>
      <c r="X163" s="324" t="s">
        <v>132</v>
      </c>
      <c r="Y163" s="376"/>
      <c r="Z163" s="262"/>
      <c r="AA163" s="258"/>
      <c r="AB163" s="258"/>
      <c r="AC163" s="258"/>
      <c r="AD163" s="258"/>
      <c r="AE163" s="258"/>
      <c r="AF163" s="258"/>
      <c r="AG163" s="258"/>
      <c r="AH163" s="258"/>
      <c r="AI163" s="258"/>
      <c r="AJ163" s="258"/>
      <c r="AK163" s="258"/>
      <c r="AL163" s="258"/>
      <c r="AM163" s="258"/>
      <c r="AN163" s="258"/>
      <c r="AO163" s="258"/>
      <c r="AP163" s="258"/>
      <c r="AQ163" s="258"/>
      <c r="AR163" s="258"/>
      <c r="AS163" s="258"/>
      <c r="AT163" s="258"/>
      <c r="AU163" s="258"/>
      <c r="AV163" s="258"/>
      <c r="AW163" s="258"/>
      <c r="AX163" s="258"/>
      <c r="AY163" s="617">
        <f t="shared" ref="AY163:BC163" si="181">AY30/$AX30-1</f>
        <v>-0.30568798223277371</v>
      </c>
      <c r="AZ163" s="617">
        <f t="shared" si="181"/>
        <v>-0.64690954196538453</v>
      </c>
      <c r="BA163" s="617">
        <f t="shared" si="181"/>
        <v>-0.60770428782780983</v>
      </c>
      <c r="BB163" s="617">
        <f t="shared" si="181"/>
        <v>-0.72188665241335892</v>
      </c>
      <c r="BC163" s="617">
        <f t="shared" si="181"/>
        <v>-0.82532131287112842</v>
      </c>
      <c r="BD163" s="268">
        <f t="shared" ref="BD163:BE163" si="182">BD30/$AX30-1</f>
        <v>-1</v>
      </c>
      <c r="BE163" s="268">
        <f t="shared" si="182"/>
        <v>-1</v>
      </c>
    </row>
    <row r="164" spans="2:61">
      <c r="W164" s="1"/>
      <c r="X164" s="324"/>
      <c r="Y164" s="350" t="str">
        <f>'リンク切公表時非表示（グラフの添え物）'!$W$99</f>
        <v>半導体製造</v>
      </c>
      <c r="Z164" s="155"/>
      <c r="AA164" s="115"/>
      <c r="AB164" s="115"/>
      <c r="AC164" s="115"/>
      <c r="AD164" s="115"/>
      <c r="AE164" s="115"/>
      <c r="AF164" s="115"/>
      <c r="AG164" s="115"/>
      <c r="AH164" s="115"/>
      <c r="AI164" s="115"/>
      <c r="AJ164" s="115"/>
      <c r="AK164" s="115"/>
      <c r="AL164" s="115"/>
      <c r="AM164" s="115"/>
      <c r="AN164" s="115"/>
      <c r="AO164" s="115"/>
      <c r="AP164" s="115"/>
      <c r="AQ164" s="115"/>
      <c r="AR164" s="115"/>
      <c r="AS164" s="115"/>
      <c r="AT164" s="115"/>
      <c r="AU164" s="115"/>
      <c r="AV164" s="115"/>
      <c r="AW164" s="115"/>
      <c r="AX164" s="115"/>
      <c r="AY164" s="277">
        <f t="shared" ref="AY164:BC166" si="183">IF(AY31="NO","-",AY31/$AX31-1)</f>
        <v>0.20253333189432898</v>
      </c>
      <c r="AZ164" s="277">
        <f t="shared" si="183"/>
        <v>0.31771354842414667</v>
      </c>
      <c r="BA164" s="277">
        <f t="shared" si="183"/>
        <v>0.66795731519188384</v>
      </c>
      <c r="BB164" s="277">
        <f t="shared" si="183"/>
        <v>0.76487403254326858</v>
      </c>
      <c r="BC164" s="277">
        <f t="shared" si="183"/>
        <v>0.85284629733034745</v>
      </c>
      <c r="BD164" s="265">
        <f t="shared" ref="BD164:BE164" si="184">IF(BD31="NO","-",BD31/$AX31-1)</f>
        <v>-1</v>
      </c>
      <c r="BE164" s="265">
        <f t="shared" si="184"/>
        <v>-1</v>
      </c>
    </row>
    <row r="165" spans="2:61" ht="14.25" customHeight="1">
      <c r="W165" s="1"/>
      <c r="X165" s="324"/>
      <c r="Y165" s="350" t="str">
        <f>'リンク切公表時非表示（グラフの添え物）'!$W$100</f>
        <v>NF3の製造時の漏出</v>
      </c>
      <c r="Z165" s="155"/>
      <c r="AA165" s="115"/>
      <c r="AB165" s="115"/>
      <c r="AC165" s="115"/>
      <c r="AD165" s="115"/>
      <c r="AE165" s="115"/>
      <c r="AF165" s="115"/>
      <c r="AG165" s="115"/>
      <c r="AH165" s="115"/>
      <c r="AI165" s="115"/>
      <c r="AJ165" s="115"/>
      <c r="AK165" s="115"/>
      <c r="AL165" s="115"/>
      <c r="AM165" s="115"/>
      <c r="AN165" s="115"/>
      <c r="AO165" s="115"/>
      <c r="AP165" s="115"/>
      <c r="AQ165" s="115"/>
      <c r="AR165" s="115"/>
      <c r="AS165" s="115"/>
      <c r="AT165" s="115"/>
      <c r="AU165" s="115"/>
      <c r="AV165" s="115"/>
      <c r="AW165" s="115"/>
      <c r="AX165" s="115"/>
      <c r="AY165" s="277">
        <f t="shared" si="183"/>
        <v>-0.35086342592592579</v>
      </c>
      <c r="AZ165" s="277">
        <f t="shared" si="183"/>
        <v>-0.72800925925925919</v>
      </c>
      <c r="BA165" s="277">
        <f t="shared" si="183"/>
        <v>-0.70949073632558179</v>
      </c>
      <c r="BB165" s="277">
        <f t="shared" si="183"/>
        <v>-0.84247684892680907</v>
      </c>
      <c r="BC165" s="277">
        <f t="shared" si="183"/>
        <v>-0.9609953706601152</v>
      </c>
      <c r="BD165" s="265">
        <f t="shared" ref="BD165:BE165" si="185">IF(BD32="NO","-",BD32/$AX32-1)</f>
        <v>-1</v>
      </c>
      <c r="BE165" s="265">
        <f t="shared" si="185"/>
        <v>-1</v>
      </c>
    </row>
    <row r="166" spans="2:61" ht="15" thickBot="1">
      <c r="W166" s="1"/>
      <c r="X166" s="324"/>
      <c r="Y166" s="290" t="str">
        <f>'リンク切公表時非表示（グラフの添え物）'!$W$101</f>
        <v>液晶製造</v>
      </c>
      <c r="Z166" s="158"/>
      <c r="AA166" s="116"/>
      <c r="AB166" s="116"/>
      <c r="AC166" s="116"/>
      <c r="AD166" s="116"/>
      <c r="AE166" s="116"/>
      <c r="AF166" s="116"/>
      <c r="AG166" s="116"/>
      <c r="AH166" s="116"/>
      <c r="AI166" s="116"/>
      <c r="AJ166" s="116"/>
      <c r="AK166" s="116"/>
      <c r="AL166" s="116"/>
      <c r="AM166" s="116"/>
      <c r="AN166" s="116"/>
      <c r="AO166" s="116"/>
      <c r="AP166" s="116"/>
      <c r="AQ166" s="116"/>
      <c r="AR166" s="116"/>
      <c r="AS166" s="116"/>
      <c r="AT166" s="116"/>
      <c r="AU166" s="116"/>
      <c r="AV166" s="116"/>
      <c r="AW166" s="116"/>
      <c r="AX166" s="116"/>
      <c r="AY166" s="627">
        <f t="shared" si="183"/>
        <v>0.22485927846622511</v>
      </c>
      <c r="AZ166" s="627">
        <f t="shared" si="183"/>
        <v>3.7244402442681457E-2</v>
      </c>
      <c r="BA166" s="627">
        <f t="shared" si="183"/>
        <v>-8.2685324485161193E-2</v>
      </c>
      <c r="BB166" s="627">
        <f t="shared" si="183"/>
        <v>2.62360911543007E-2</v>
      </c>
      <c r="BC166" s="627">
        <f t="shared" si="183"/>
        <v>-1.1538029810561068E-2</v>
      </c>
      <c r="BD166" s="272">
        <f t="shared" ref="BD166:BE166" si="186">IF(BD33="NO","-",BD33/$AX33-1)</f>
        <v>-1</v>
      </c>
      <c r="BE166" s="272">
        <f t="shared" si="186"/>
        <v>-1</v>
      </c>
    </row>
    <row r="167" spans="2:61" ht="15" thickTop="1">
      <c r="B167" s="1" t="s">
        <v>15</v>
      </c>
      <c r="W167" s="1"/>
      <c r="X167" s="171" t="s">
        <v>259</v>
      </c>
      <c r="Y167" s="378"/>
      <c r="Z167" s="159"/>
      <c r="AA167" s="60"/>
      <c r="AB167" s="60"/>
      <c r="AC167" s="60"/>
      <c r="AD167" s="60"/>
      <c r="AE167" s="60"/>
      <c r="AF167" s="60"/>
      <c r="AG167" s="60"/>
      <c r="AH167" s="60"/>
      <c r="AI167" s="60"/>
      <c r="AJ167" s="60"/>
      <c r="AK167" s="60"/>
      <c r="AL167" s="60"/>
      <c r="AM167" s="60"/>
      <c r="AN167" s="60"/>
      <c r="AO167" s="60"/>
      <c r="AP167" s="60"/>
      <c r="AQ167" s="60"/>
      <c r="AR167" s="60"/>
      <c r="AS167" s="60"/>
      <c r="AT167" s="60"/>
      <c r="AU167" s="60"/>
      <c r="AV167" s="60"/>
      <c r="AW167" s="60"/>
      <c r="AX167" s="60"/>
      <c r="AY167" s="619">
        <f t="shared" ref="AY167:BC167" si="187">AY34/$AX34-1</f>
        <v>8.2597182044581663E-2</v>
      </c>
      <c r="AZ167" s="619">
        <f t="shared" si="187"/>
        <v>0.1583395685965574</v>
      </c>
      <c r="BA167" s="619">
        <f t="shared" si="187"/>
        <v>0.24854296755707894</v>
      </c>
      <c r="BB167" s="619">
        <f t="shared" si="187"/>
        <v>0.30426854354874333</v>
      </c>
      <c r="BC167" s="619">
        <f t="shared" si="187"/>
        <v>0.40617562285515252</v>
      </c>
      <c r="BD167" s="269">
        <f t="shared" ref="BD167:BE167" si="188">BD34/$AX34-1</f>
        <v>-1</v>
      </c>
      <c r="BE167" s="269">
        <f t="shared" si="188"/>
        <v>-1</v>
      </c>
      <c r="BG167" s="48"/>
      <c r="BH167" s="48"/>
      <c r="BI167" s="48"/>
    </row>
    <row r="168" spans="2:61" s="75" customFormat="1" ht="17.100000000000001" customHeight="1">
      <c r="X168" s="100"/>
      <c r="Y168" s="100"/>
      <c r="Z168" s="101"/>
      <c r="AA168" s="101"/>
      <c r="AB168" s="101"/>
      <c r="AC168" s="101"/>
      <c r="AD168" s="101"/>
      <c r="AE168" s="101"/>
      <c r="AF168" s="101"/>
      <c r="AG168" s="101"/>
      <c r="AH168" s="101"/>
      <c r="AI168" s="101"/>
      <c r="AJ168" s="101"/>
      <c r="AK168" s="101"/>
      <c r="AL168" s="101"/>
      <c r="AM168" s="101"/>
      <c r="AN168" s="101"/>
      <c r="AO168" s="101"/>
      <c r="AP168" s="101"/>
      <c r="AQ168" s="101"/>
      <c r="AR168" s="101"/>
      <c r="AS168" s="101"/>
      <c r="AT168" s="101"/>
      <c r="AU168" s="101"/>
      <c r="AV168" s="101"/>
      <c r="AW168" s="101"/>
      <c r="AX168" s="101"/>
      <c r="AY168" s="101"/>
      <c r="AZ168" s="101"/>
      <c r="BA168" s="101"/>
      <c r="BB168" s="101"/>
      <c r="BC168" s="101"/>
      <c r="BD168" s="101"/>
      <c r="BE168" s="101"/>
      <c r="BG168" s="102"/>
      <c r="BH168" s="102"/>
      <c r="BI168" s="102"/>
    </row>
    <row r="169" spans="2:61">
      <c r="W169" s="1"/>
      <c r="X169" s="1" t="s">
        <v>263</v>
      </c>
    </row>
    <row r="170" spans="2:61">
      <c r="W170" s="1"/>
      <c r="X170" s="364"/>
      <c r="Y170" s="365"/>
      <c r="Z170" s="85"/>
      <c r="AA170" s="61">
        <v>1990</v>
      </c>
      <c r="AB170" s="61">
        <f>AA170+1</f>
        <v>1991</v>
      </c>
      <c r="AC170" s="61">
        <f>AB170+1</f>
        <v>1992</v>
      </c>
      <c r="AD170" s="61">
        <f>AC170+1</f>
        <v>1993</v>
      </c>
      <c r="AE170" s="61">
        <f>AD170+1</f>
        <v>1994</v>
      </c>
      <c r="AF170" s="61">
        <v>1995</v>
      </c>
      <c r="AG170" s="61">
        <f t="shared" ref="AG170:BA170" si="189">AF170+1</f>
        <v>1996</v>
      </c>
      <c r="AH170" s="61">
        <f t="shared" si="189"/>
        <v>1997</v>
      </c>
      <c r="AI170" s="61">
        <f t="shared" si="189"/>
        <v>1998</v>
      </c>
      <c r="AJ170" s="61">
        <f t="shared" si="189"/>
        <v>1999</v>
      </c>
      <c r="AK170" s="61">
        <f t="shared" si="189"/>
        <v>2000</v>
      </c>
      <c r="AL170" s="61">
        <f t="shared" si="189"/>
        <v>2001</v>
      </c>
      <c r="AM170" s="61">
        <f t="shared" si="189"/>
        <v>2002</v>
      </c>
      <c r="AN170" s="61">
        <f t="shared" si="189"/>
        <v>2003</v>
      </c>
      <c r="AO170" s="61">
        <f t="shared" si="189"/>
        <v>2004</v>
      </c>
      <c r="AP170" s="61">
        <f t="shared" si="189"/>
        <v>2005</v>
      </c>
      <c r="AQ170" s="61">
        <f t="shared" si="189"/>
        <v>2006</v>
      </c>
      <c r="AR170" s="61">
        <f t="shared" si="189"/>
        <v>2007</v>
      </c>
      <c r="AS170" s="61">
        <f t="shared" si="189"/>
        <v>2008</v>
      </c>
      <c r="AT170" s="61">
        <f t="shared" si="189"/>
        <v>2009</v>
      </c>
      <c r="AU170" s="61">
        <f t="shared" si="189"/>
        <v>2010</v>
      </c>
      <c r="AV170" s="61">
        <f t="shared" si="189"/>
        <v>2011</v>
      </c>
      <c r="AW170" s="61">
        <f t="shared" si="189"/>
        <v>2012</v>
      </c>
      <c r="AX170" s="61">
        <f t="shared" si="189"/>
        <v>2013</v>
      </c>
      <c r="AY170" s="61">
        <f t="shared" si="189"/>
        <v>2014</v>
      </c>
      <c r="AZ170" s="61">
        <f t="shared" si="189"/>
        <v>2015</v>
      </c>
      <c r="BA170" s="61">
        <f t="shared" si="189"/>
        <v>2016</v>
      </c>
      <c r="BB170" s="61">
        <f>BA170+1</f>
        <v>2017</v>
      </c>
      <c r="BC170" s="61">
        <f>BB170+1</f>
        <v>2018</v>
      </c>
      <c r="BD170" s="61">
        <f>BC170+1</f>
        <v>2019</v>
      </c>
      <c r="BE170" s="61">
        <f>BD170+1</f>
        <v>2020</v>
      </c>
    </row>
    <row r="171" spans="2:61">
      <c r="W171" s="1"/>
      <c r="X171" s="338" t="s">
        <v>13</v>
      </c>
      <c r="Y171" s="323"/>
      <c r="Z171" s="97"/>
      <c r="AA171" s="112"/>
      <c r="AB171" s="621">
        <f t="shared" ref="AB171:BC171" si="190">AB5/AA5-1</f>
        <v>8.8957790566543071E-2</v>
      </c>
      <c r="AC171" s="621">
        <f t="shared" si="190"/>
        <v>2.4070340480269126E-2</v>
      </c>
      <c r="AD171" s="621">
        <f t="shared" si="190"/>
        <v>2.0370894660691974E-2</v>
      </c>
      <c r="AE171" s="621">
        <f t="shared" si="190"/>
        <v>0.16121746427582906</v>
      </c>
      <c r="AF171" s="621">
        <f t="shared" si="190"/>
        <v>0.19766846543960104</v>
      </c>
      <c r="AG171" s="621">
        <f t="shared" si="190"/>
        <v>-2.4395316590543947E-2</v>
      </c>
      <c r="AH171" s="630">
        <f t="shared" si="190"/>
        <v>-6.5580178087548679E-3</v>
      </c>
      <c r="AI171" s="621">
        <f t="shared" si="190"/>
        <v>-2.8428032572769379E-2</v>
      </c>
      <c r="AJ171" s="621">
        <f t="shared" si="190"/>
        <v>2.6373965967684709E-2</v>
      </c>
      <c r="AK171" s="621">
        <f t="shared" si="190"/>
        <v>-6.2223433551387264E-2</v>
      </c>
      <c r="AL171" s="621">
        <f t="shared" si="190"/>
        <v>-0.14832299058031373</v>
      </c>
      <c r="AM171" s="621">
        <f t="shared" si="190"/>
        <v>-0.1657611335164656</v>
      </c>
      <c r="AN171" s="630">
        <f t="shared" si="190"/>
        <v>-4.3933246914473756E-4</v>
      </c>
      <c r="AO171" s="621">
        <f t="shared" si="190"/>
        <v>-0.23455750538176312</v>
      </c>
      <c r="AP171" s="621">
        <f t="shared" si="190"/>
        <v>2.9096877258860454E-2</v>
      </c>
      <c r="AQ171" s="621">
        <f t="shared" si="190"/>
        <v>0.14440421729585329</v>
      </c>
      <c r="AR171" s="621">
        <f t="shared" si="190"/>
        <v>0.14238276692362506</v>
      </c>
      <c r="AS171" s="621">
        <f t="shared" si="190"/>
        <v>0.15439820481485111</v>
      </c>
      <c r="AT171" s="621">
        <f t="shared" si="190"/>
        <v>8.5053151586336195E-2</v>
      </c>
      <c r="AU171" s="621">
        <f t="shared" si="190"/>
        <v>0.11374504494902937</v>
      </c>
      <c r="AV171" s="621">
        <f t="shared" si="190"/>
        <v>0.11965177751074418</v>
      </c>
      <c r="AW171" s="621">
        <f t="shared" si="190"/>
        <v>0.12471970193461135</v>
      </c>
      <c r="AX171" s="621">
        <f t="shared" si="190"/>
        <v>9.3426793256266016E-2</v>
      </c>
      <c r="AY171" s="621">
        <f t="shared" si="190"/>
        <v>0.11461299443265105</v>
      </c>
      <c r="AZ171" s="621">
        <f t="shared" si="190"/>
        <v>9.7230547175876092E-2</v>
      </c>
      <c r="BA171" s="621">
        <f t="shared" si="190"/>
        <v>8.4351482871845906E-2</v>
      </c>
      <c r="BB171" s="621">
        <f t="shared" si="190"/>
        <v>5.4405840550667106E-2</v>
      </c>
      <c r="BC171" s="621">
        <f t="shared" si="190"/>
        <v>9.3664474881234971E-2</v>
      </c>
      <c r="BD171" s="621">
        <f t="shared" ref="BD171" si="191">BD5/BC5-1</f>
        <v>-1</v>
      </c>
      <c r="BE171" s="621" t="e">
        <f t="shared" ref="BE171" si="192">BE5/BD5-1</f>
        <v>#DIV/0!</v>
      </c>
      <c r="BI171" s="48"/>
    </row>
    <row r="172" spans="2:61">
      <c r="W172" s="1"/>
      <c r="X172" s="366"/>
      <c r="Y172" s="291" t="str">
        <f>'リンク切公表時非表示（グラフの添え物）'!$W$69</f>
        <v>冷蔵庫及び空調機器</v>
      </c>
      <c r="Z172" s="109"/>
      <c r="AA172" s="113"/>
      <c r="AB172" s="278" t="str">
        <f t="shared" ref="AB172:AB179" si="193">IF(OR(AB6="NO",AA6=0),"-",AB6/AA6-1)</f>
        <v>-</v>
      </c>
      <c r="AC172" s="278" t="str">
        <f>IF(OR(AC6="NO",AB6=0,AB6="NO"),"-",AC6/AB6-1)</f>
        <v>-</v>
      </c>
      <c r="AD172" s="278">
        <f t="shared" ref="AD172:AE179" si="194">IF(OR(AD6="NO",AC6=0),"-",AD6/AC6-1)</f>
        <v>16.150544002131792</v>
      </c>
      <c r="AE172" s="278">
        <f t="shared" si="194"/>
        <v>4.1589256559212933</v>
      </c>
      <c r="AF172" s="278">
        <f>IF(OR(AF6="NO",AE6=0,AE6="NO"),"-",AF6/AE6-1)</f>
        <v>1.4857387707941974</v>
      </c>
      <c r="AG172" s="285">
        <f t="shared" ref="AG172:AI179" si="195">IF(OR(AG6="NO",AF6=0),"-",AG6/AF6-1)</f>
        <v>0.43614710512327903</v>
      </c>
      <c r="AH172" s="285">
        <f t="shared" si="195"/>
        <v>0.31170320017717623</v>
      </c>
      <c r="AI172" s="285">
        <f t="shared" si="195"/>
        <v>0.22006931417038289</v>
      </c>
      <c r="AJ172" s="285">
        <f>IF(OR(AJ6="NO",AI6=0,AI6="NO"),"-",AJ6/AI6-1)</f>
        <v>0.18433459838406518</v>
      </c>
      <c r="AK172" s="285">
        <f t="shared" ref="AK172:AZ179" si="196">IF(OR(AK6="NO",AJ6=0),"-",AK6/AJ6-1)</f>
        <v>0.18195101820639215</v>
      </c>
      <c r="AL172" s="285">
        <f t="shared" ref="AL172:BC173" si="197">IF(OR(AL6="NO",AK6=0,AK6="NO"),"-",AL6/AK6-1)</f>
        <v>0.20529150885534975</v>
      </c>
      <c r="AM172" s="285">
        <f t="shared" si="197"/>
        <v>0.24174543175761665</v>
      </c>
      <c r="AN172" s="285">
        <f t="shared" si="197"/>
        <v>0.25104198745932038</v>
      </c>
      <c r="AO172" s="285">
        <f t="shared" si="197"/>
        <v>0.27034978120739694</v>
      </c>
      <c r="AP172" s="285">
        <f t="shared" si="197"/>
        <v>0.2534807934338672</v>
      </c>
      <c r="AQ172" s="285">
        <f t="shared" si="197"/>
        <v>0.22282708278752605</v>
      </c>
      <c r="AR172" s="285">
        <f t="shared" si="197"/>
        <v>0.24089546160275521</v>
      </c>
      <c r="AS172" s="285">
        <f t="shared" si="197"/>
        <v>0.16462938011549477</v>
      </c>
      <c r="AT172" s="285">
        <f t="shared" si="197"/>
        <v>0.14745530997657297</v>
      </c>
      <c r="AU172" s="285">
        <f t="shared" si="197"/>
        <v>0.1380303552824651</v>
      </c>
      <c r="AV172" s="285">
        <f t="shared" si="197"/>
        <v>0.12971246556173766</v>
      </c>
      <c r="AW172" s="285">
        <f t="shared" si="197"/>
        <v>0.13889427200689286</v>
      </c>
      <c r="AX172" s="285">
        <f t="shared" si="197"/>
        <v>0.1007328104463201</v>
      </c>
      <c r="AY172" s="285">
        <f t="shared" si="197"/>
        <v>0.12160603808405401</v>
      </c>
      <c r="AZ172" s="285">
        <f t="shared" si="197"/>
        <v>0.10266807217767648</v>
      </c>
      <c r="BA172" s="285">
        <f t="shared" si="197"/>
        <v>8.4438828231252483E-2</v>
      </c>
      <c r="BB172" s="285">
        <f t="shared" si="197"/>
        <v>5.6527618633096521E-2</v>
      </c>
      <c r="BC172" s="285">
        <f t="shared" si="197"/>
        <v>0.10192135174073758</v>
      </c>
      <c r="BD172" s="285">
        <f t="shared" ref="BD172:BD173" si="198">IF(OR(BD6="NO",BC6=0,BC6="NO"),"-",BD6/BC6-1)</f>
        <v>-1</v>
      </c>
      <c r="BE172" s="285" t="str">
        <f t="shared" ref="BE172:BE173" si="199">IF(OR(BE6="NO",BD6=0,BD6="NO"),"-",BE6/BD6-1)</f>
        <v>-</v>
      </c>
      <c r="BG172" s="48"/>
    </row>
    <row r="173" spans="2:61">
      <c r="W173" s="1"/>
      <c r="X173" s="366"/>
      <c r="Y173" s="736" t="str">
        <f>'リンク切公表時非表示（グラフの添え物）'!$W$70</f>
        <v>発泡剤</v>
      </c>
      <c r="Z173" s="110"/>
      <c r="AA173" s="113"/>
      <c r="AB173" s="278" t="str">
        <f t="shared" si="193"/>
        <v>-</v>
      </c>
      <c r="AC173" s="278" t="str">
        <f>IF(OR(AC7="NO",AB7=0,AB7="NO"),"-",AC7/AB7-1)</f>
        <v>-</v>
      </c>
      <c r="AD173" s="278">
        <f t="shared" si="194"/>
        <v>5.5000000000000009</v>
      </c>
      <c r="AE173" s="285">
        <f t="shared" si="194"/>
        <v>0.71794871794871762</v>
      </c>
      <c r="AF173" s="285">
        <f>IF(OR(AF7="NO",AE7=0,AE7="NO"),"-",AF7/AE7-1)</f>
        <v>0.10447761194029859</v>
      </c>
      <c r="AG173" s="285">
        <f t="shared" si="195"/>
        <v>-8.953185798644947E-2</v>
      </c>
      <c r="AH173" s="285">
        <f t="shared" si="195"/>
        <v>3.5490707026912149E-2</v>
      </c>
      <c r="AI173" s="285">
        <f t="shared" si="195"/>
        <v>-3.7717952771380903E-2</v>
      </c>
      <c r="AJ173" s="285">
        <f>IF(OR(AJ7="NO",AI7=0,AI7="NO"),"-",AJ7/AI7-1)</f>
        <v>9.52380952380949E-3</v>
      </c>
      <c r="AK173" s="285">
        <f t="shared" si="196"/>
        <v>6.509433962264155E-2</v>
      </c>
      <c r="AL173" s="285">
        <f t="shared" si="197"/>
        <v>-6.7862415116622388E-2</v>
      </c>
      <c r="AM173" s="285">
        <f t="shared" si="197"/>
        <v>8.7705683923791966E-2</v>
      </c>
      <c r="AN173" s="285">
        <f t="shared" si="197"/>
        <v>0.48603423401141321</v>
      </c>
      <c r="AO173" s="285">
        <f t="shared" si="197"/>
        <v>0.23468330998960263</v>
      </c>
      <c r="AP173" s="285">
        <f t="shared" si="197"/>
        <v>4.0486631150465913E-2</v>
      </c>
      <c r="AQ173" s="285">
        <f t="shared" si="197"/>
        <v>0.27414569100647213</v>
      </c>
      <c r="AR173" s="285">
        <f t="shared" si="197"/>
        <v>0.19643925884579572</v>
      </c>
      <c r="AS173" s="285">
        <f t="shared" si="197"/>
        <v>5.627528799946413E-2</v>
      </c>
      <c r="AT173" s="285">
        <f t="shared" si="197"/>
        <v>6.5320934017037535E-2</v>
      </c>
      <c r="AU173" s="285">
        <f t="shared" si="197"/>
        <v>8.7494487962760381E-2</v>
      </c>
      <c r="AV173" s="285">
        <f t="shared" si="197"/>
        <v>9.9800834345771028E-2</v>
      </c>
      <c r="AW173" s="285">
        <f t="shared" si="197"/>
        <v>8.1843839296704246E-2</v>
      </c>
      <c r="AX173" s="285">
        <f t="shared" si="197"/>
        <v>7.1353870403565445E-2</v>
      </c>
      <c r="AY173" s="285">
        <f t="shared" si="197"/>
        <v>6.4436506456682974E-2</v>
      </c>
      <c r="AZ173" s="285">
        <f t="shared" si="197"/>
        <v>4.6711754379895609E-2</v>
      </c>
      <c r="BA173" s="285">
        <f t="shared" si="197"/>
        <v>6.7309151101280884E-2</v>
      </c>
      <c r="BB173" s="285">
        <f t="shared" si="197"/>
        <v>5.6735893673469651E-2</v>
      </c>
      <c r="BC173" s="285">
        <f t="shared" si="197"/>
        <v>4.3043633229930656E-2</v>
      </c>
      <c r="BD173" s="285">
        <f t="shared" si="198"/>
        <v>-1</v>
      </c>
      <c r="BE173" s="285" t="str">
        <f t="shared" si="199"/>
        <v>-</v>
      </c>
      <c r="BG173" s="48"/>
    </row>
    <row r="174" spans="2:61">
      <c r="W174" s="1"/>
      <c r="X174" s="366"/>
      <c r="Y174" s="289" t="str">
        <f>'リンク切公表時非表示（グラフの添え物）'!$W$71</f>
        <v>エアゾール・MDI（定量噴射剤）</v>
      </c>
      <c r="Z174" s="109"/>
      <c r="AA174" s="113"/>
      <c r="AB174" s="278" t="str">
        <f t="shared" si="193"/>
        <v>-</v>
      </c>
      <c r="AC174" s="278" t="str">
        <f>IF(OR(AB8="NO",AB8=0,AB8="NO"),"-",AC8/AB8-1)</f>
        <v>-</v>
      </c>
      <c r="AD174" s="278">
        <f t="shared" si="194"/>
        <v>6.4999999999999991</v>
      </c>
      <c r="AE174" s="285">
        <f t="shared" si="194"/>
        <v>0.8786324786324784</v>
      </c>
      <c r="AF174" s="285">
        <f>IF(OR(AE8="NO",AE8=0,AE8="NO"),"-",AF8/AE8-1)</f>
        <v>0.41401273885350331</v>
      </c>
      <c r="AG174" s="285">
        <f t="shared" si="195"/>
        <v>0.5261904761904761</v>
      </c>
      <c r="AH174" s="285">
        <f t="shared" si="195"/>
        <v>0.2708580343213729</v>
      </c>
      <c r="AI174" s="285">
        <f t="shared" si="195"/>
        <v>8.0896614372345299E-2</v>
      </c>
      <c r="AJ174" s="285">
        <f>IF(OR(AI8="NO",AI8=0,AI8="NO"),"-",AJ8/AI8-1)</f>
        <v>-1.7943942215963182E-2</v>
      </c>
      <c r="AK174" s="629">
        <f t="shared" si="196"/>
        <v>8.385138776479284E-3</v>
      </c>
      <c r="AL174" s="285">
        <f t="shared" ref="AL174:BC174" si="200">IF(OR(AK8="NO",AK8=0,AK8="NO"),"-",AL8/AK8-1)</f>
        <v>-5.3730996829431055E-2</v>
      </c>
      <c r="AM174" s="629">
        <f t="shared" si="200"/>
        <v>-8.9748451437487997E-4</v>
      </c>
      <c r="AN174" s="285">
        <f t="shared" si="200"/>
        <v>-3.8179051998932567E-2</v>
      </c>
      <c r="AO174" s="285">
        <f t="shared" si="200"/>
        <v>-0.17418116304496944</v>
      </c>
      <c r="AP174" s="285">
        <f t="shared" si="200"/>
        <v>-0.27584907186564434</v>
      </c>
      <c r="AQ174" s="285">
        <f t="shared" si="200"/>
        <v>-0.33729169989299934</v>
      </c>
      <c r="AR174" s="285">
        <f t="shared" si="200"/>
        <v>-0.20374028028962532</v>
      </c>
      <c r="AS174" s="285">
        <f t="shared" si="200"/>
        <v>4.0575507102560415E-2</v>
      </c>
      <c r="AT174" s="285">
        <f t="shared" si="200"/>
        <v>-9.254314244680284E-2</v>
      </c>
      <c r="AU174" s="285">
        <f t="shared" si="200"/>
        <v>-0.21094566724390718</v>
      </c>
      <c r="AV174" s="285">
        <f t="shared" si="200"/>
        <v>-4.862151291152117E-2</v>
      </c>
      <c r="AW174" s="285">
        <f t="shared" si="200"/>
        <v>-0.11534547918452243</v>
      </c>
      <c r="AX174" s="285">
        <f t="shared" si="200"/>
        <v>-0.12761450558160015</v>
      </c>
      <c r="AY174" s="285">
        <f t="shared" si="200"/>
        <v>2.8723607133627205E-2</v>
      </c>
      <c r="AZ174" s="285">
        <f t="shared" si="200"/>
        <v>7.2756075948030796E-2</v>
      </c>
      <c r="BA174" s="285">
        <f t="shared" si="200"/>
        <v>8.7075750234022919E-2</v>
      </c>
      <c r="BB174" s="285">
        <f t="shared" si="200"/>
        <v>2.2409611417173458E-2</v>
      </c>
      <c r="BC174" s="285">
        <f t="shared" si="200"/>
        <v>-9.3802693755161703E-2</v>
      </c>
      <c r="BD174" s="285">
        <f t="shared" ref="BD174" si="201">IF(OR(BC8="NO",BC8=0,BC8="NO"),"-",BD8/BC8-1)</f>
        <v>-1</v>
      </c>
      <c r="BE174" s="285" t="str">
        <f t="shared" ref="BE174" si="202">IF(OR(BD8="NO",BD8=0,BD8="NO"),"-",BE8/BD8-1)</f>
        <v>-</v>
      </c>
      <c r="BG174" s="48"/>
      <c r="BH174" s="48"/>
    </row>
    <row r="175" spans="2:61">
      <c r="W175" s="1"/>
      <c r="X175" s="366"/>
      <c r="Y175" s="350" t="str">
        <f>'リンク切公表時非表示（グラフの添え物）'!$W$72</f>
        <v>半導体製造</v>
      </c>
      <c r="Z175" s="109"/>
      <c r="AA175" s="113"/>
      <c r="AB175" s="278" t="str">
        <f t="shared" si="193"/>
        <v>-</v>
      </c>
      <c r="AC175" s="278" t="str">
        <f>IF(OR(AC9="NO",AB9=0,AB9="NO"),"-",AC9/AB9-1)</f>
        <v>-</v>
      </c>
      <c r="AD175" s="278">
        <f t="shared" si="194"/>
        <v>5.4999999999999982</v>
      </c>
      <c r="AE175" s="285">
        <f t="shared" si="194"/>
        <v>0.71794871794871828</v>
      </c>
      <c r="AF175" s="285">
        <f>IF(OR(AF9="NO",AE9=0,AE9="NO"),"-",AF9/AE9-1)</f>
        <v>0.10447761194029859</v>
      </c>
      <c r="AG175" s="285">
        <f t="shared" si="195"/>
        <v>-2.4056895360579755E-2</v>
      </c>
      <c r="AH175" s="285">
        <f t="shared" si="195"/>
        <v>0.11492260869050797</v>
      </c>
      <c r="AI175" s="285">
        <f t="shared" si="195"/>
        <v>-7.6112990600403552E-2</v>
      </c>
      <c r="AJ175" s="629">
        <f>IF(OR(AJ9="NO",AI9=0,AI9="NO"),"-",AJ9/AI9-1)</f>
        <v>4.6816894576957591E-3</v>
      </c>
      <c r="AK175" s="285">
        <f t="shared" si="196"/>
        <v>3.4378737932408088E-2</v>
      </c>
      <c r="AL175" s="285">
        <f t="shared" ref="AL175:BC178" si="203">IF(OR(AL9="NO",AK9=0,AK9="NO"),"-",AL9/AK9-1)</f>
        <v>-0.22211036307337384</v>
      </c>
      <c r="AM175" s="285">
        <f t="shared" si="203"/>
        <v>-2.9242813526148437E-2</v>
      </c>
      <c r="AN175" s="285">
        <f t="shared" si="203"/>
        <v>-3.3580196260495021E-2</v>
      </c>
      <c r="AO175" s="285">
        <f t="shared" si="203"/>
        <v>0.12819903293735879</v>
      </c>
      <c r="AP175" s="285">
        <f t="shared" si="203"/>
        <v>-3.7783719666236948E-2</v>
      </c>
      <c r="AQ175" s="285">
        <f t="shared" si="203"/>
        <v>8.3703571816745148E-2</v>
      </c>
      <c r="AR175" s="285">
        <f t="shared" si="203"/>
        <v>8.26229563199532E-2</v>
      </c>
      <c r="AS175" s="285">
        <f t="shared" si="203"/>
        <v>-0.10872660020791991</v>
      </c>
      <c r="AT175" s="285">
        <f t="shared" si="203"/>
        <v>-0.36035170068952993</v>
      </c>
      <c r="AU175" s="285">
        <f t="shared" si="203"/>
        <v>0.10090809686323854</v>
      </c>
      <c r="AV175" s="285">
        <f t="shared" si="203"/>
        <v>-0.13785184464014022</v>
      </c>
      <c r="AW175" s="285">
        <f t="shared" si="203"/>
        <v>-0.14462284747554588</v>
      </c>
      <c r="AX175" s="285">
        <f t="shared" si="203"/>
        <v>-0.10184124763993685</v>
      </c>
      <c r="AY175" s="285">
        <f t="shared" si="203"/>
        <v>3.3441868327868329E-2</v>
      </c>
      <c r="AZ175" s="629">
        <f t="shared" si="203"/>
        <v>1.6615898082938951E-3</v>
      </c>
      <c r="BA175" s="285">
        <f t="shared" si="203"/>
        <v>3.7598280441780263E-2</v>
      </c>
      <c r="BB175" s="285">
        <f t="shared" si="203"/>
        <v>4.9378453167230107E-2</v>
      </c>
      <c r="BC175" s="285">
        <f t="shared" si="203"/>
        <v>-8.4381165123683544E-2</v>
      </c>
      <c r="BD175" s="285">
        <f t="shared" ref="BD175:BD178" si="204">IF(OR(BD9="NO",BC9=0,BC9="NO"),"-",BD9/BC9-1)</f>
        <v>-1</v>
      </c>
      <c r="BE175" s="285" t="str">
        <f t="shared" ref="BE175:BE178" si="205">IF(OR(BE9="NO",BD9=0,BD9="NO"),"-",BE9/BD9-1)</f>
        <v>-</v>
      </c>
    </row>
    <row r="176" spans="2:61">
      <c r="W176" s="1"/>
      <c r="X176" s="366"/>
      <c r="Y176" s="289" t="str">
        <f>'リンク切公表時非表示（グラフの添え物）'!$W$73</f>
        <v>液晶製造</v>
      </c>
      <c r="Z176" s="109"/>
      <c r="AA176" s="113"/>
      <c r="AB176" s="278" t="str">
        <f t="shared" si="193"/>
        <v>-</v>
      </c>
      <c r="AC176" s="278" t="str">
        <f>IF(OR(AC10="NO",AB10=0,AB10="NO"),"-",AC10/AB10-1)</f>
        <v>-</v>
      </c>
      <c r="AD176" s="278">
        <f t="shared" si="194"/>
        <v>5.5000000000000009</v>
      </c>
      <c r="AE176" s="285">
        <f t="shared" si="194"/>
        <v>0.71794871794871784</v>
      </c>
      <c r="AF176" s="285">
        <f>IF(OR(AF10="NO",AE10=0,AE10="NO"),"-",AF10/AE10-1)</f>
        <v>0.10447761194029859</v>
      </c>
      <c r="AG176" s="285">
        <f t="shared" si="195"/>
        <v>-1.0000000000000009E-2</v>
      </c>
      <c r="AH176" s="278">
        <f t="shared" si="195"/>
        <v>2.1818181818181817</v>
      </c>
      <c r="AI176" s="285">
        <f t="shared" si="195"/>
        <v>-5.396825396825411E-2</v>
      </c>
      <c r="AJ176" s="278">
        <f>IF(OR(AJ10="NO",AI10=0,AI10="NO"),"-",AJ10/AI10-1)</f>
        <v>3.7214765100671148</v>
      </c>
      <c r="AK176" s="285">
        <f t="shared" si="196"/>
        <v>-0.50959488272921116</v>
      </c>
      <c r="AL176" s="285">
        <f t="shared" si="203"/>
        <v>-0.36884057971014506</v>
      </c>
      <c r="AM176" s="285">
        <f t="shared" si="203"/>
        <v>0.64280137772675139</v>
      </c>
      <c r="AN176" s="285">
        <f t="shared" si="203"/>
        <v>-0.13244996086324523</v>
      </c>
      <c r="AO176" s="285">
        <f t="shared" si="203"/>
        <v>0.84185087323580587</v>
      </c>
      <c r="AP176" s="285">
        <f t="shared" si="203"/>
        <v>-2.2087123862841174E-2</v>
      </c>
      <c r="AQ176" s="285">
        <f t="shared" si="203"/>
        <v>-4.9975401404355968E-2</v>
      </c>
      <c r="AR176" s="285">
        <f t="shared" si="203"/>
        <v>8.2181191623982741E-2</v>
      </c>
      <c r="AS176" s="285">
        <f t="shared" si="203"/>
        <v>-7.4508908018675157E-2</v>
      </c>
      <c r="AT176" s="285">
        <f t="shared" si="203"/>
        <v>-0.18898501889865538</v>
      </c>
      <c r="AU176" s="285">
        <f t="shared" si="203"/>
        <v>0.31448223992507107</v>
      </c>
      <c r="AV176" s="285">
        <f t="shared" si="203"/>
        <v>8.4647266313933267E-2</v>
      </c>
      <c r="AW176" s="285">
        <f t="shared" si="203"/>
        <v>-0.27102659371214399</v>
      </c>
      <c r="AX176" s="285">
        <f t="shared" si="203"/>
        <v>-8.7103933618103424E-3</v>
      </c>
      <c r="AY176" s="285">
        <f t="shared" si="203"/>
        <v>-4.5667289214914364E-2</v>
      </c>
      <c r="AZ176" s="285">
        <f t="shared" si="203"/>
        <v>-0.14500080874291144</v>
      </c>
      <c r="BA176" s="629">
        <f t="shared" si="203"/>
        <v>1.1858705892855426E-3</v>
      </c>
      <c r="BB176" s="285">
        <f t="shared" si="203"/>
        <v>-1.3345618210264032E-2</v>
      </c>
      <c r="BC176" s="285">
        <f t="shared" si="203"/>
        <v>-0.78283257896572034</v>
      </c>
      <c r="BD176" s="285">
        <f t="shared" si="204"/>
        <v>-1</v>
      </c>
      <c r="BE176" s="285" t="str">
        <f t="shared" si="205"/>
        <v>-</v>
      </c>
      <c r="BG176" s="48"/>
    </row>
    <row r="177" spans="23:61">
      <c r="W177" s="1"/>
      <c r="X177" s="366"/>
      <c r="Y177" s="735" t="str">
        <f>'リンク切公表時非表示（グラフの添え物）'!$W$74</f>
        <v>洗浄剤・溶剤</v>
      </c>
      <c r="Z177" s="109"/>
      <c r="AA177" s="115"/>
      <c r="AB177" s="278" t="str">
        <f t="shared" si="193"/>
        <v>-</v>
      </c>
      <c r="AC177" s="278" t="str">
        <f>IF(OR(AC11="NO",AB11=0,AB11="NO"),"-",AC11/AB11-1)</f>
        <v>-</v>
      </c>
      <c r="AD177" s="278" t="str">
        <f t="shared" si="194"/>
        <v>-</v>
      </c>
      <c r="AE177" s="278" t="str">
        <f t="shared" si="194"/>
        <v>-</v>
      </c>
      <c r="AF177" s="278" t="str">
        <f>IF(OR(AF11="NO",AE11=0,AE11="NO"),"-",AF11/AE11-1)</f>
        <v>-</v>
      </c>
      <c r="AG177" s="278" t="str">
        <f t="shared" si="195"/>
        <v>-</v>
      </c>
      <c r="AH177" s="278" t="str">
        <f t="shared" si="195"/>
        <v>-</v>
      </c>
      <c r="AI177" s="278" t="str">
        <f t="shared" si="195"/>
        <v>-</v>
      </c>
      <c r="AJ177" s="278" t="str">
        <f>IF(OR(AJ11="NO",AI11=0,AI11="NO"),"-",AJ11/AI11-1)</f>
        <v>-</v>
      </c>
      <c r="AK177" s="278" t="str">
        <f t="shared" si="196"/>
        <v>-</v>
      </c>
      <c r="AL177" s="278" t="str">
        <f t="shared" si="203"/>
        <v>-</v>
      </c>
      <c r="AM177" s="278" t="str">
        <f t="shared" si="203"/>
        <v>-</v>
      </c>
      <c r="AN177" s="285" t="str">
        <f t="shared" si="203"/>
        <v>-</v>
      </c>
      <c r="AO177" s="285">
        <f t="shared" si="203"/>
        <v>0.84090909090909061</v>
      </c>
      <c r="AP177" s="285">
        <f t="shared" si="203"/>
        <v>0.3333333333333337</v>
      </c>
      <c r="AQ177" s="285">
        <f t="shared" si="203"/>
        <v>0.37962962962962954</v>
      </c>
      <c r="AR177" s="285">
        <f t="shared" si="203"/>
        <v>0.97315436241610742</v>
      </c>
      <c r="AS177" s="285">
        <f t="shared" si="203"/>
        <v>0.45918367346938771</v>
      </c>
      <c r="AT177" s="278">
        <f t="shared" si="203"/>
        <v>0.70629370629370625</v>
      </c>
      <c r="AU177" s="285">
        <f t="shared" si="203"/>
        <v>0.5382513661202184</v>
      </c>
      <c r="AV177" s="285">
        <f t="shared" si="203"/>
        <v>0.42984014209591503</v>
      </c>
      <c r="AW177" s="285">
        <f t="shared" si="203"/>
        <v>9.2934065608672567E-2</v>
      </c>
      <c r="AX177" s="285">
        <f t="shared" si="203"/>
        <v>0.15557237102219834</v>
      </c>
      <c r="AY177" s="285">
        <f t="shared" si="203"/>
        <v>0.12630688106561494</v>
      </c>
      <c r="AZ177" s="285">
        <f t="shared" si="203"/>
        <v>2.759841275338526E-2</v>
      </c>
      <c r="BA177" s="629">
        <f t="shared" si="203"/>
        <v>3.1487421744121002E-2</v>
      </c>
      <c r="BB177" s="285">
        <f t="shared" si="203"/>
        <v>-0.10648388634675354</v>
      </c>
      <c r="BC177" s="285">
        <f t="shared" si="203"/>
        <v>-3.7504513148613472E-2</v>
      </c>
      <c r="BD177" s="285">
        <f t="shared" si="204"/>
        <v>-1</v>
      </c>
      <c r="BE177" s="285" t="str">
        <f t="shared" si="205"/>
        <v>-</v>
      </c>
      <c r="BG177" s="48"/>
      <c r="BH177" s="48"/>
    </row>
    <row r="178" spans="23:61">
      <c r="W178" s="1"/>
      <c r="X178" s="366"/>
      <c r="Y178" s="289" t="str">
        <f>'リンク切公表時非表示（グラフの添え物）'!$W$75</f>
        <v>HFCsの製造時の漏出</v>
      </c>
      <c r="Z178" s="109"/>
      <c r="AA178" s="113"/>
      <c r="AB178" s="278" t="str">
        <f t="shared" si="193"/>
        <v>-</v>
      </c>
      <c r="AC178" s="278" t="str">
        <f>IF(OR(AC12="NO",AB12=0,AB12="NO"),"-",AC12/AB12-1)</f>
        <v>-</v>
      </c>
      <c r="AD178" s="278">
        <f t="shared" si="194"/>
        <v>5.5000000000000009</v>
      </c>
      <c r="AE178" s="285">
        <f t="shared" si="194"/>
        <v>0.71794871794871784</v>
      </c>
      <c r="AF178" s="285">
        <f>IF(OR(AF12="NO",AE12=0,AE12="NO"),"-",AF12/AE12-1)</f>
        <v>0.10447761194029836</v>
      </c>
      <c r="AG178" s="285">
        <f t="shared" si="195"/>
        <v>-4.7230961396681148E-2</v>
      </c>
      <c r="AH178" s="285">
        <f t="shared" si="195"/>
        <v>-0.19528620416352871</v>
      </c>
      <c r="AI178" s="285">
        <f t="shared" si="195"/>
        <v>-0.28118138063422948</v>
      </c>
      <c r="AJ178" s="285">
        <f>IF(OR(AJ12="NO",AI12=0,AI12="NO"),"-",AJ12/AI12-1)</f>
        <v>-0.38767756416087895</v>
      </c>
      <c r="AK178" s="285">
        <f t="shared" si="196"/>
        <v>0.57026598771648751</v>
      </c>
      <c r="AL178" s="285">
        <f t="shared" si="203"/>
        <v>0.47291809663295958</v>
      </c>
      <c r="AM178" s="285">
        <f t="shared" si="203"/>
        <v>-5.920550847258943E-2</v>
      </c>
      <c r="AN178" s="285">
        <f t="shared" si="203"/>
        <v>0.26765314597925327</v>
      </c>
      <c r="AO178" s="285">
        <f t="shared" si="203"/>
        <v>8.573028969069485E-2</v>
      </c>
      <c r="AP178" s="285">
        <f t="shared" si="203"/>
        <v>-0.20457972432428451</v>
      </c>
      <c r="AQ178" s="285">
        <f t="shared" si="203"/>
        <v>-0.18428139465367932</v>
      </c>
      <c r="AR178" s="285">
        <f t="shared" si="203"/>
        <v>-2.6824774146976149E-2</v>
      </c>
      <c r="AS178" s="285">
        <f t="shared" si="203"/>
        <v>-0.14086072588357157</v>
      </c>
      <c r="AT178" s="285">
        <f t="shared" si="203"/>
        <v>-0.23727425212883091</v>
      </c>
      <c r="AU178" s="285">
        <f t="shared" si="203"/>
        <v>-0.45216296775489051</v>
      </c>
      <c r="AV178" s="285">
        <f t="shared" si="203"/>
        <v>0.18184429099188359</v>
      </c>
      <c r="AW178" s="285">
        <f t="shared" si="203"/>
        <v>-0.20398452718722182</v>
      </c>
      <c r="AX178" s="285">
        <f t="shared" si="203"/>
        <v>8.8662051526413821E-2</v>
      </c>
      <c r="AY178" s="285">
        <f t="shared" si="203"/>
        <v>-0.23322506128378762</v>
      </c>
      <c r="AZ178" s="285">
        <f t="shared" si="203"/>
        <v>-0.17486976001521948</v>
      </c>
      <c r="BA178" s="285">
        <f t="shared" si="203"/>
        <v>0.79143185455777409</v>
      </c>
      <c r="BB178" s="285">
        <f t="shared" si="203"/>
        <v>-0.36125420562532273</v>
      </c>
      <c r="BC178" s="285">
        <f t="shared" si="203"/>
        <v>-6.8376295010122767E-2</v>
      </c>
      <c r="BD178" s="285">
        <f t="shared" si="204"/>
        <v>-1</v>
      </c>
      <c r="BE178" s="285" t="str">
        <f t="shared" si="205"/>
        <v>-</v>
      </c>
      <c r="BG178" s="48"/>
    </row>
    <row r="179" spans="23:61">
      <c r="W179" s="1"/>
      <c r="X179" s="366"/>
      <c r="Y179" s="289" t="str">
        <f>'リンク切公表時非表示（グラフの添え物）'!$W$76</f>
        <v>HCFC22製造時の副生HFC23</v>
      </c>
      <c r="Z179" s="103"/>
      <c r="AA179" s="113"/>
      <c r="AB179" s="628">
        <f t="shared" si="193"/>
        <v>8.9202866941598291E-2</v>
      </c>
      <c r="AC179" s="628">
        <f>IF(OR(AC13="NO",AB13=0),"-",AC13/AB13-1)</f>
        <v>1.3285222778508521E-2</v>
      </c>
      <c r="AD179" s="628">
        <f t="shared" si="194"/>
        <v>-4.4788461248029154E-2</v>
      </c>
      <c r="AE179" s="628">
        <f t="shared" si="194"/>
        <v>9.6716646644477544E-2</v>
      </c>
      <c r="AF179" s="628">
        <f>IF(OR(AF13="NO",AE13=0),"-",AF13/AE13-1)</f>
        <v>0.16523688204446851</v>
      </c>
      <c r="AG179" s="628">
        <f t="shared" si="195"/>
        <v>-8.0689655172413777E-2</v>
      </c>
      <c r="AH179" s="628">
        <f t="shared" si="195"/>
        <v>-5.7764441110277676E-2</v>
      </c>
      <c r="AI179" s="628">
        <f t="shared" si="195"/>
        <v>-6.2101910828025408E-2</v>
      </c>
      <c r="AJ179" s="628">
        <f>IF(OR(AJ13="NO",AI13=0),"-",AJ13/AI13-1)</f>
        <v>2.292020373514414E-2</v>
      </c>
      <c r="AK179" s="628">
        <f t="shared" si="196"/>
        <v>-0.1203319502074689</v>
      </c>
      <c r="AL179" s="628">
        <f t="shared" si="196"/>
        <v>-0.24716981132075477</v>
      </c>
      <c r="AM179" s="628">
        <f t="shared" si="196"/>
        <v>-0.34711779448621549</v>
      </c>
      <c r="AN179" s="628">
        <f t="shared" si="196"/>
        <v>-0.17600767754318614</v>
      </c>
      <c r="AO179" s="628">
        <f t="shared" si="196"/>
        <v>-0.79734451432564646</v>
      </c>
      <c r="AP179" s="628">
        <f t="shared" si="196"/>
        <v>-0.54482758620689653</v>
      </c>
      <c r="AQ179" s="628">
        <f t="shared" si="196"/>
        <v>0.41792929292929282</v>
      </c>
      <c r="AR179" s="628">
        <f t="shared" si="196"/>
        <v>-0.66874443455031174</v>
      </c>
      <c r="AS179" s="280">
        <f t="shared" si="196"/>
        <v>1.155913978494624</v>
      </c>
      <c r="AT179" s="628">
        <f t="shared" si="196"/>
        <v>-0.91521197007481292</v>
      </c>
      <c r="AU179" s="628">
        <f t="shared" si="196"/>
        <v>5.8823529411764719E-2</v>
      </c>
      <c r="AV179" s="628">
        <f t="shared" si="196"/>
        <v>-0.69444444444444442</v>
      </c>
      <c r="AW179" s="628">
        <f t="shared" si="196"/>
        <v>9.0909090909090828E-2</v>
      </c>
      <c r="AX179" s="628">
        <f t="shared" si="196"/>
        <v>-8.333333333333337E-2</v>
      </c>
      <c r="AY179" s="628">
        <f t="shared" si="196"/>
        <v>0.45454545454545436</v>
      </c>
      <c r="AZ179" s="628">
        <f t="shared" si="196"/>
        <v>0.25</v>
      </c>
      <c r="BA179" s="628">
        <f t="shared" ref="BA179:BC179" si="206">IF(OR(BA13="NO",AZ13=0),"-",BA13/AZ13-1)</f>
        <v>-0.20000000000000007</v>
      </c>
      <c r="BB179" s="628">
        <f t="shared" si="206"/>
        <v>0.62499999999999978</v>
      </c>
      <c r="BC179" s="628">
        <f t="shared" si="206"/>
        <v>-0.69230769230769229</v>
      </c>
      <c r="BD179" s="628">
        <f t="shared" ref="BD179" si="207">IF(OR(BD13="NO",BC13=0),"-",BD13/BC13-1)</f>
        <v>-1</v>
      </c>
      <c r="BE179" s="628" t="str">
        <f t="shared" ref="BE179" si="208">IF(OR(BE13="NO",BD13=0),"-",BE13/BD13-1)</f>
        <v>-</v>
      </c>
      <c r="BI179" s="48"/>
    </row>
    <row r="180" spans="23:61">
      <c r="W180" s="1"/>
      <c r="X180" s="366"/>
      <c r="Y180" s="350" t="str">
        <f>'リンク切公表時非表示（グラフの添え物）'!$W$77</f>
        <v>消火剤</v>
      </c>
      <c r="Z180" s="109"/>
      <c r="AA180" s="113"/>
      <c r="AB180" s="278" t="str">
        <f>IF(OR(AA14="NO",AA14=0),"-",AB14/AA14-1)</f>
        <v>-</v>
      </c>
      <c r="AC180" s="278" t="str">
        <f>IF(OR(AC14="NO",AB14=0,AB14="NO"),"-",AC14/AB14-1)</f>
        <v>-</v>
      </c>
      <c r="AD180" s="278" t="str">
        <f>IF(OR(AC14="NO",AC14=0),"-",AD14/AC14-1)</f>
        <v>-</v>
      </c>
      <c r="AE180" s="278" t="str">
        <f>IF(OR(AD14="NO",AD14=0),"-",AE14/AD14-1)</f>
        <v>-</v>
      </c>
      <c r="AF180" s="278" t="str">
        <f>IF(OR(AF14="NO",AE14=0,AE14="NO"),"-",AF14/AE14-1)</f>
        <v>-</v>
      </c>
      <c r="AG180" s="278" t="str">
        <f>IF(OR(AF14="NO",AF14=0),"-",AG14/AF14-1)</f>
        <v>-</v>
      </c>
      <c r="AH180" s="278">
        <f>IF(OR(AG14="NO",AG14=0),"-",AH14/AG14-1)</f>
        <v>1.7182817999999997</v>
      </c>
      <c r="AI180" s="278">
        <f>IF(OR(AH14="NO",AH14=0),"-",AI14/AH14-1)</f>
        <v>1.7182818000000002</v>
      </c>
      <c r="AJ180" s="278">
        <f>IF(OR(AJ14="NO",AI14=0,AI14="NO"),"-",AJ14/AI14-1)</f>
        <v>1.0797923390741531</v>
      </c>
      <c r="AK180" s="285">
        <f>IF(OR(AJ14="NO",AJ14=0),"-",AK14/AJ14-1)</f>
        <v>0.22816309917468436</v>
      </c>
      <c r="AL180" s="285">
        <f t="shared" ref="AL180:BC181" si="209">IF(OR(AL14="NO",AK14=0,AK14="NO"),"-",AL14/AK14-1)</f>
        <v>0.15707128131691794</v>
      </c>
      <c r="AM180" s="285">
        <f t="shared" si="209"/>
        <v>0.11759114145145921</v>
      </c>
      <c r="AN180" s="285">
        <f t="shared" si="209"/>
        <v>9.2809198115533231E-2</v>
      </c>
      <c r="AO180" s="285">
        <f t="shared" si="209"/>
        <v>7.0296732906155235E-2</v>
      </c>
      <c r="AP180" s="285">
        <f t="shared" si="209"/>
        <v>4.8308242876796248E-2</v>
      </c>
      <c r="AQ180" s="285">
        <f t="shared" si="209"/>
        <v>1.6604056018197921E-2</v>
      </c>
      <c r="AR180" s="285">
        <f t="shared" si="209"/>
        <v>3.4255317767166726E-2</v>
      </c>
      <c r="AS180" s="285">
        <f t="shared" si="209"/>
        <v>1.6940410993071753E-2</v>
      </c>
      <c r="AT180" s="285">
        <f t="shared" si="209"/>
        <v>3.0140914942443864E-2</v>
      </c>
      <c r="AU180" s="285">
        <f t="shared" si="209"/>
        <v>2.5965502143083352E-2</v>
      </c>
      <c r="AV180" s="285">
        <f t="shared" si="209"/>
        <v>1.4729305786087776E-2</v>
      </c>
      <c r="AW180" s="285">
        <f t="shared" si="209"/>
        <v>2.513377401093142E-2</v>
      </c>
      <c r="AX180" s="285">
        <f t="shared" si="209"/>
        <v>2.0381324719131344E-2</v>
      </c>
      <c r="AY180" s="285">
        <f t="shared" si="209"/>
        <v>2.8909665320128397E-2</v>
      </c>
      <c r="AZ180" s="285">
        <f t="shared" si="209"/>
        <v>3.5398126328249013E-2</v>
      </c>
      <c r="BA180" s="285">
        <f t="shared" si="209"/>
        <v>1.4509094012893353E-2</v>
      </c>
      <c r="BB180" s="285">
        <f t="shared" si="209"/>
        <v>2.2145790966608736E-2</v>
      </c>
      <c r="BC180" s="285">
        <f t="shared" si="209"/>
        <v>1.1610557181018777E-2</v>
      </c>
      <c r="BD180" s="285">
        <f t="shared" ref="BD180:BD181" si="210">IF(OR(BD14="NO",BC14=0,BC14="NO"),"-",BD14/BC14-1)</f>
        <v>-1</v>
      </c>
      <c r="BE180" s="285" t="str">
        <f t="shared" ref="BE180:BE181" si="211">IF(OR(BE14="NO",BD14=0,BD14="NO"),"-",BE14/BD14-1)</f>
        <v>-</v>
      </c>
      <c r="BG180" s="48"/>
      <c r="BH180" s="48"/>
    </row>
    <row r="181" spans="23:61">
      <c r="W181" s="1"/>
      <c r="X181" s="366"/>
      <c r="Y181" s="289" t="str">
        <f>'リンク切公表時非表示（グラフの添え物）'!$W$78</f>
        <v>マグネシウム鋳造</v>
      </c>
      <c r="Z181" s="109"/>
      <c r="AA181" s="113"/>
      <c r="AB181" s="278" t="str">
        <f>IF(OR(AB15="NO",AA15=0),"-",AB15/AA15-1)</f>
        <v>-</v>
      </c>
      <c r="AC181" s="278" t="str">
        <f>IF(OR(AC15="NO",AB15=0,AB15="NO"),"-",AC15/AB15-1)</f>
        <v>-</v>
      </c>
      <c r="AD181" s="278" t="str">
        <f>IF(OR(AD15="NO",AC15=0),"-",AD15/AC15-1)</f>
        <v>-</v>
      </c>
      <c r="AE181" s="278" t="str">
        <f>IF(OR(AE15="NO",AD15=0),"-",AE15/AD15-1)</f>
        <v>-</v>
      </c>
      <c r="AF181" s="278" t="str">
        <f>IF(OR(AF15="NO",AE15=0,AE15="NO"),"-",AF15/AE15-1)</f>
        <v>-</v>
      </c>
      <c r="AG181" s="278" t="str">
        <f>IF(OR(AG15="NO",AF15=0),"-",AG15/AF15-1)</f>
        <v>-</v>
      </c>
      <c r="AH181" s="278" t="str">
        <f>IF(OR(AH15="NO",AG15=0),"-",AH15/AG15-1)</f>
        <v>-</v>
      </c>
      <c r="AI181" s="278" t="str">
        <f>IF(OR(AI15="NO",AH15=0),"-",AI15/AH15-1)</f>
        <v>-</v>
      </c>
      <c r="AJ181" s="278" t="str">
        <f>IF(OR(AJ15="NO",AI15=0,AI15="NO"),"-",AJ15/AI15-1)</f>
        <v>-</v>
      </c>
      <c r="AK181" s="278" t="str">
        <f>IF(OR(AK15="NO",AJ15=0),"-",AK15/AJ15-1)</f>
        <v>-</v>
      </c>
      <c r="AL181" s="278" t="str">
        <f t="shared" si="209"/>
        <v>-</v>
      </c>
      <c r="AM181" s="278" t="str">
        <f t="shared" si="209"/>
        <v>-</v>
      </c>
      <c r="AN181" s="285" t="str">
        <f t="shared" si="209"/>
        <v>-</v>
      </c>
      <c r="AO181" s="285" t="str">
        <f t="shared" si="209"/>
        <v>-</v>
      </c>
      <c r="AP181" s="285" t="str">
        <f t="shared" si="209"/>
        <v>-</v>
      </c>
      <c r="AQ181" s="285" t="str">
        <f t="shared" si="209"/>
        <v>-</v>
      </c>
      <c r="AR181" s="285" t="str">
        <f t="shared" si="209"/>
        <v>-</v>
      </c>
      <c r="AS181" s="285" t="str">
        <f t="shared" si="209"/>
        <v>-</v>
      </c>
      <c r="AT181" s="285" t="str">
        <f t="shared" si="209"/>
        <v>-</v>
      </c>
      <c r="AU181" s="285" t="str">
        <f t="shared" si="209"/>
        <v>-</v>
      </c>
      <c r="AV181" s="285" t="str">
        <f t="shared" si="209"/>
        <v>-</v>
      </c>
      <c r="AW181" s="285">
        <f t="shared" si="209"/>
        <v>0.28571428571428581</v>
      </c>
      <c r="AX181" s="629">
        <f t="shared" si="209"/>
        <v>0</v>
      </c>
      <c r="AY181" s="629">
        <f t="shared" si="209"/>
        <v>0</v>
      </c>
      <c r="AZ181" s="285">
        <f t="shared" si="209"/>
        <v>-0.33333333333333326</v>
      </c>
      <c r="BA181" s="285">
        <f t="shared" si="209"/>
        <v>0.33333333333333326</v>
      </c>
      <c r="BB181" s="285">
        <f t="shared" si="209"/>
        <v>0.25</v>
      </c>
      <c r="BC181" s="285">
        <f t="shared" si="209"/>
        <v>0.19999999999999996</v>
      </c>
      <c r="BD181" s="285">
        <f t="shared" si="210"/>
        <v>-1</v>
      </c>
      <c r="BE181" s="285" t="str">
        <f t="shared" si="211"/>
        <v>-</v>
      </c>
      <c r="BG181" s="48"/>
    </row>
    <row r="182" spans="23:61">
      <c r="W182" s="1"/>
      <c r="X182" s="367" t="s">
        <v>14</v>
      </c>
      <c r="Y182" s="368"/>
      <c r="Z182" s="105"/>
      <c r="AA182" s="98"/>
      <c r="AB182" s="613">
        <f t="shared" ref="AB182:BC182" si="212">AB16/AA16-1</f>
        <v>0.14797040261001193</v>
      </c>
      <c r="AC182" s="613">
        <f t="shared" si="212"/>
        <v>1.4702566276902251E-2</v>
      </c>
      <c r="AD182" s="613">
        <f t="shared" si="212"/>
        <v>0.43657292284521931</v>
      </c>
      <c r="AE182" s="613">
        <f t="shared" si="212"/>
        <v>0.22852153866522706</v>
      </c>
      <c r="AF182" s="613">
        <f t="shared" si="212"/>
        <v>0.30992439392251936</v>
      </c>
      <c r="AG182" s="613">
        <f t="shared" si="212"/>
        <v>3.6812120415688154E-2</v>
      </c>
      <c r="AH182" s="613">
        <f t="shared" si="212"/>
        <v>9.4538783135734272E-2</v>
      </c>
      <c r="AI182" s="613">
        <f t="shared" si="212"/>
        <v>-0.17092465985060235</v>
      </c>
      <c r="AJ182" s="613">
        <f t="shared" si="212"/>
        <v>-0.20825158539650568</v>
      </c>
      <c r="AK182" s="613">
        <f t="shared" si="212"/>
        <v>-9.4903848539505065E-2</v>
      </c>
      <c r="AL182" s="613">
        <f t="shared" si="212"/>
        <v>-0.16799654572614775</v>
      </c>
      <c r="AM182" s="613">
        <f t="shared" si="212"/>
        <v>-6.8738259222732023E-2</v>
      </c>
      <c r="AN182" s="613">
        <f t="shared" si="212"/>
        <v>-3.7527729328921566E-2</v>
      </c>
      <c r="AO182" s="613">
        <f t="shared" si="212"/>
        <v>4.0933638993493338E-2</v>
      </c>
      <c r="AP182" s="613">
        <f t="shared" si="212"/>
        <v>-6.4371483926014661E-2</v>
      </c>
      <c r="AQ182" s="613">
        <f t="shared" si="212"/>
        <v>4.3535750591793931E-2</v>
      </c>
      <c r="AR182" s="613">
        <f t="shared" si="212"/>
        <v>-0.12023037252544266</v>
      </c>
      <c r="AS182" s="613">
        <f t="shared" si="212"/>
        <v>-0.27453405340094816</v>
      </c>
      <c r="AT182" s="613">
        <f t="shared" si="212"/>
        <v>-0.29538796221110009</v>
      </c>
      <c r="AU182" s="613">
        <f t="shared" si="212"/>
        <v>5.008103823715282E-2</v>
      </c>
      <c r="AV182" s="613">
        <f t="shared" si="212"/>
        <v>-0.11627065062861397</v>
      </c>
      <c r="AW182" s="613">
        <f t="shared" si="212"/>
        <v>-8.4974765646673389E-2</v>
      </c>
      <c r="AX182" s="613">
        <f t="shared" si="212"/>
        <v>-4.5475573216002929E-2</v>
      </c>
      <c r="AY182" s="613">
        <f t="shared" si="212"/>
        <v>2.480625883964005E-2</v>
      </c>
      <c r="AZ182" s="613">
        <f t="shared" si="212"/>
        <v>-1.5862506365936335E-2</v>
      </c>
      <c r="BA182" s="613">
        <f t="shared" si="212"/>
        <v>2.0321204223738176E-2</v>
      </c>
      <c r="BB182" s="613">
        <f t="shared" si="212"/>
        <v>4.0534484462912967E-2</v>
      </c>
      <c r="BC182" s="613">
        <f t="shared" si="212"/>
        <v>-7.2203791832923248E-3</v>
      </c>
      <c r="BD182" s="613">
        <f t="shared" ref="BD182" si="213">BD16/BC16-1</f>
        <v>-1</v>
      </c>
      <c r="BE182" s="613" t="e">
        <f t="shared" ref="BE182" si="214">BE16/BD16-1</f>
        <v>#DIV/0!</v>
      </c>
      <c r="BG182" s="48"/>
      <c r="BH182" s="48"/>
    </row>
    <row r="183" spans="23:61">
      <c r="W183" s="1"/>
      <c r="X183" s="369"/>
      <c r="Y183" s="289" t="str">
        <f>'リンク切公表時非表示（グラフの添え物）'!$W$81</f>
        <v>半導体製造</v>
      </c>
      <c r="Z183" s="104"/>
      <c r="AA183" s="114"/>
      <c r="AB183" s="542">
        <f t="shared" ref="AB183:BC186" si="215">IF(OR(AB17="NO",AA17=0),"-",AB17/AA17-1)</f>
        <v>0.15789473684210531</v>
      </c>
      <c r="AC183" s="542">
        <f t="shared" si="215"/>
        <v>2.2727272727272707E-2</v>
      </c>
      <c r="AD183" s="542">
        <f t="shared" si="215"/>
        <v>0.44444444444444464</v>
      </c>
      <c r="AE183" s="542">
        <f t="shared" si="215"/>
        <v>0.23076923076923084</v>
      </c>
      <c r="AF183" s="542">
        <f t="shared" si="215"/>
        <v>0.3125</v>
      </c>
      <c r="AG183" s="542">
        <f t="shared" si="215"/>
        <v>0.17480170875767387</v>
      </c>
      <c r="AH183" s="542">
        <f t="shared" si="215"/>
        <v>0.25607237723937359</v>
      </c>
      <c r="AI183" s="542">
        <f t="shared" si="215"/>
        <v>1.442379208168898E-2</v>
      </c>
      <c r="AJ183" s="542">
        <f t="shared" si="215"/>
        <v>6.7046536112532973E-2</v>
      </c>
      <c r="AK183" s="542">
        <f t="shared" si="215"/>
        <v>7.7851284210247451E-2</v>
      </c>
      <c r="AL183" s="542">
        <f t="shared" si="215"/>
        <v>-0.23144097947860742</v>
      </c>
      <c r="AM183" s="543">
        <f t="shared" si="215"/>
        <v>-3.3959742267507531E-3</v>
      </c>
      <c r="AN183" s="543">
        <f t="shared" si="215"/>
        <v>-9.301613968533573E-3</v>
      </c>
      <c r="AO183" s="542">
        <f t="shared" si="215"/>
        <v>5.7389360549626511E-2</v>
      </c>
      <c r="AP183" s="542">
        <f t="shared" si="215"/>
        <v>-0.15444394962879038</v>
      </c>
      <c r="AQ183" s="542">
        <f t="shared" si="215"/>
        <v>7.4153995101153614E-2</v>
      </c>
      <c r="AR183" s="542">
        <f t="shared" si="215"/>
        <v>-0.10170694939961955</v>
      </c>
      <c r="AS183" s="542">
        <f t="shared" si="215"/>
        <v>-0.24678937780740573</v>
      </c>
      <c r="AT183" s="542">
        <f t="shared" si="215"/>
        <v>-0.36833028146747981</v>
      </c>
      <c r="AU183" s="542">
        <f t="shared" si="215"/>
        <v>4.9905347952622137E-2</v>
      </c>
      <c r="AV183" s="542">
        <f t="shared" si="215"/>
        <v>-0.1585154391321697</v>
      </c>
      <c r="AW183" s="542">
        <f t="shared" si="215"/>
        <v>-0.12834838477661259</v>
      </c>
      <c r="AX183" s="542">
        <f t="shared" si="215"/>
        <v>-4.2138269122390049E-2</v>
      </c>
      <c r="AY183" s="542">
        <f t="shared" si="215"/>
        <v>3.929049229706516E-2</v>
      </c>
      <c r="AZ183" s="542">
        <f t="shared" si="215"/>
        <v>-2.142148742875627E-2</v>
      </c>
      <c r="BA183" s="542">
        <f t="shared" si="215"/>
        <v>8.7881593390994217E-2</v>
      </c>
      <c r="BB183" s="542">
        <f t="shared" si="215"/>
        <v>7.3015771148571273E-2</v>
      </c>
      <c r="BC183" s="542">
        <f t="shared" si="215"/>
        <v>-3.8239595010032157E-2</v>
      </c>
      <c r="BD183" s="542">
        <f t="shared" ref="BD183:BD186" si="216">IF(OR(BD17="NO",BC17=0),"-",BD17/BC17-1)</f>
        <v>-1</v>
      </c>
      <c r="BE183" s="542" t="str">
        <f t="shared" ref="BE183:BE186" si="217">IF(OR(BE17="NO",BD17=0),"-",BE17/BD17-1)</f>
        <v>-</v>
      </c>
    </row>
    <row r="184" spans="23:61">
      <c r="W184" s="1"/>
      <c r="X184" s="370"/>
      <c r="Y184" s="289" t="str">
        <f>'リンク切公表時非表示（グラフの添え物）'!$W$82</f>
        <v>液晶製造</v>
      </c>
      <c r="Z184" s="110"/>
      <c r="AA184" s="114"/>
      <c r="AB184" s="542">
        <f t="shared" si="215"/>
        <v>0.15789473684210531</v>
      </c>
      <c r="AC184" s="542">
        <f t="shared" si="215"/>
        <v>2.2727272727272707E-2</v>
      </c>
      <c r="AD184" s="542">
        <f t="shared" si="215"/>
        <v>0.44444444444444442</v>
      </c>
      <c r="AE184" s="542">
        <f t="shared" si="215"/>
        <v>0.23076923076923084</v>
      </c>
      <c r="AF184" s="542">
        <f t="shared" si="215"/>
        <v>0.31249999999999978</v>
      </c>
      <c r="AG184" s="542">
        <f t="shared" si="215"/>
        <v>-3.5316736580047081E-2</v>
      </c>
      <c r="AH184" s="542">
        <f t="shared" si="215"/>
        <v>0.86050351665730651</v>
      </c>
      <c r="AI184" s="542">
        <f t="shared" si="215"/>
        <v>9.8175418438592565E-2</v>
      </c>
      <c r="AJ184" s="542">
        <f t="shared" si="215"/>
        <v>0.24909025553671049</v>
      </c>
      <c r="AK184" s="543">
        <f t="shared" si="215"/>
        <v>3.9158985980887184E-3</v>
      </c>
      <c r="AL184" s="542">
        <f t="shared" si="215"/>
        <v>-0.32876833934542582</v>
      </c>
      <c r="AM184" s="542">
        <f t="shared" si="215"/>
        <v>0.26387173429169453</v>
      </c>
      <c r="AN184" s="542">
        <f t="shared" si="215"/>
        <v>-7.4727921065865677E-2</v>
      </c>
      <c r="AO184" s="542">
        <f t="shared" si="215"/>
        <v>6.6302151963973932E-2</v>
      </c>
      <c r="AP184" s="542">
        <f t="shared" si="215"/>
        <v>-0.15164956882788305</v>
      </c>
      <c r="AQ184" s="542">
        <f t="shared" si="215"/>
        <v>3.6661783535852921E-2</v>
      </c>
      <c r="AR184" s="542">
        <f t="shared" si="215"/>
        <v>-0.32141103092697543</v>
      </c>
      <c r="AS184" s="542">
        <f t="shared" si="215"/>
        <v>-0.21924000348334605</v>
      </c>
      <c r="AT184" s="542">
        <f t="shared" si="215"/>
        <v>-0.52907302150752278</v>
      </c>
      <c r="AU184" s="542">
        <f t="shared" si="215"/>
        <v>0.18255520065614284</v>
      </c>
      <c r="AV184" s="542">
        <f t="shared" si="215"/>
        <v>0.27149914918679507</v>
      </c>
      <c r="AW184" s="542">
        <f t="shared" si="215"/>
        <v>0.15375383005872312</v>
      </c>
      <c r="AX184" s="542">
        <f t="shared" si="215"/>
        <v>0.10868739867123822</v>
      </c>
      <c r="AY184" s="542">
        <f t="shared" si="215"/>
        <v>0.18652399915502382</v>
      </c>
      <c r="AZ184" s="542">
        <f t="shared" si="215"/>
        <v>-3.6534173278228055E-2</v>
      </c>
      <c r="BA184" s="542">
        <f t="shared" si="215"/>
        <v>-0.17634386181322625</v>
      </c>
      <c r="BB184" s="542">
        <f t="shared" si="215"/>
        <v>0.1817848748418418</v>
      </c>
      <c r="BC184" s="542">
        <f t="shared" si="215"/>
        <v>-6.4812008461449633E-2</v>
      </c>
      <c r="BD184" s="542">
        <f t="shared" si="216"/>
        <v>-1</v>
      </c>
      <c r="BE184" s="542" t="str">
        <f t="shared" si="217"/>
        <v>-</v>
      </c>
    </row>
    <row r="185" spans="23:61">
      <c r="W185" s="1"/>
      <c r="X185" s="370"/>
      <c r="Y185" s="289" t="str">
        <f>'リンク切公表時非表示（グラフの添え物）'!$W$83</f>
        <v>洗浄剤・溶剤</v>
      </c>
      <c r="Z185" s="104"/>
      <c r="AA185" s="114"/>
      <c r="AB185" s="542">
        <f t="shared" si="215"/>
        <v>0.15789473684210531</v>
      </c>
      <c r="AC185" s="542">
        <f t="shared" si="215"/>
        <v>2.2727272727272707E-2</v>
      </c>
      <c r="AD185" s="542">
        <f t="shared" si="215"/>
        <v>0.44444444444444442</v>
      </c>
      <c r="AE185" s="542">
        <f t="shared" si="215"/>
        <v>0.23076923076923084</v>
      </c>
      <c r="AF185" s="542">
        <f t="shared" si="215"/>
        <v>0.3125</v>
      </c>
      <c r="AG185" s="542">
        <f t="shared" si="215"/>
        <v>-2.5680394186541999E-2</v>
      </c>
      <c r="AH185" s="543">
        <f t="shared" si="215"/>
        <v>1.6633789965214696E-4</v>
      </c>
      <c r="AI185" s="542">
        <f t="shared" si="215"/>
        <v>-0.28244851810824045</v>
      </c>
      <c r="AJ185" s="542">
        <f t="shared" si="215"/>
        <v>-0.43018330333400989</v>
      </c>
      <c r="AK185" s="542">
        <f t="shared" si="215"/>
        <v>-0.36121244778907891</v>
      </c>
      <c r="AL185" s="543">
        <f t="shared" si="215"/>
        <v>-6.9430770276979192E-3</v>
      </c>
      <c r="AM185" s="542">
        <f t="shared" si="215"/>
        <v>-0.1968767200443664</v>
      </c>
      <c r="AN185" s="542">
        <f t="shared" si="215"/>
        <v>-9.3287992292178545E-2</v>
      </c>
      <c r="AO185" s="542">
        <f t="shared" si="215"/>
        <v>7.878063147833525E-2</v>
      </c>
      <c r="AP185" s="542">
        <f t="shared" si="215"/>
        <v>0.12751790205801306</v>
      </c>
      <c r="AQ185" s="543">
        <f t="shared" si="215"/>
        <v>-7.7852861943586982E-3</v>
      </c>
      <c r="AR185" s="542">
        <f t="shared" si="215"/>
        <v>-0.14877909752890428</v>
      </c>
      <c r="AS185" s="542">
        <f t="shared" si="215"/>
        <v>-0.3066769780364007</v>
      </c>
      <c r="AT185" s="542">
        <f t="shared" si="215"/>
        <v>-0.13816766969847838</v>
      </c>
      <c r="AU185" s="542">
        <f t="shared" si="215"/>
        <v>0.21138773333708372</v>
      </c>
      <c r="AV185" s="542">
        <f t="shared" si="215"/>
        <v>-6.7019813801913242E-2</v>
      </c>
      <c r="AW185" s="542">
        <f t="shared" si="215"/>
        <v>-1.3903378717768478E-2</v>
      </c>
      <c r="AX185" s="542">
        <f t="shared" si="215"/>
        <v>-4.1123273708644548E-2</v>
      </c>
      <c r="AY185" s="542">
        <f t="shared" si="215"/>
        <v>1.2253406983129045E-2</v>
      </c>
      <c r="AZ185" s="542">
        <f t="shared" si="215"/>
        <v>-1.2710332455813544E-2</v>
      </c>
      <c r="BA185" s="542">
        <f t="shared" si="215"/>
        <v>-3.4330565861075524E-2</v>
      </c>
      <c r="BB185" s="542">
        <f t="shared" si="215"/>
        <v>1.2912655715218824E-2</v>
      </c>
      <c r="BC185" s="542">
        <f t="shared" si="215"/>
        <v>1.4327441166765986E-2</v>
      </c>
      <c r="BD185" s="542">
        <f t="shared" si="216"/>
        <v>-1</v>
      </c>
      <c r="BE185" s="542" t="str">
        <f t="shared" si="217"/>
        <v>-</v>
      </c>
    </row>
    <row r="186" spans="23:61">
      <c r="W186" s="1"/>
      <c r="X186" s="370"/>
      <c r="Y186" s="289" t="str">
        <f>'リンク切公表時非表示（グラフの添え物）'!$W$84</f>
        <v>PFCsの製造時の漏出</v>
      </c>
      <c r="Z186" s="104"/>
      <c r="AA186" s="114"/>
      <c r="AB186" s="542">
        <f t="shared" si="215"/>
        <v>0.15789473684210531</v>
      </c>
      <c r="AC186" s="542">
        <f t="shared" si="215"/>
        <v>2.2727272727272707E-2</v>
      </c>
      <c r="AD186" s="542">
        <f t="shared" si="215"/>
        <v>0.44444444444444442</v>
      </c>
      <c r="AE186" s="542">
        <f t="shared" si="215"/>
        <v>0.23076923076923084</v>
      </c>
      <c r="AF186" s="542">
        <f t="shared" si="215"/>
        <v>0.31249999999999978</v>
      </c>
      <c r="AG186" s="542">
        <f t="shared" si="215"/>
        <v>0.31975764999234424</v>
      </c>
      <c r="AH186" s="542">
        <f t="shared" si="215"/>
        <v>0.3965162915575593</v>
      </c>
      <c r="AI186" s="542">
        <f t="shared" si="215"/>
        <v>-2.3438519872304386E-2</v>
      </c>
      <c r="AJ186" s="542">
        <f t="shared" si="215"/>
        <v>-4.6081445654287512E-2</v>
      </c>
      <c r="AK186" s="542">
        <f t="shared" si="215"/>
        <v>5.8193374061497272E-2</v>
      </c>
      <c r="AL186" s="542">
        <f t="shared" si="215"/>
        <v>-0.19943417124145224</v>
      </c>
      <c r="AM186" s="542">
        <f t="shared" si="215"/>
        <v>-5.4633057736901192E-2</v>
      </c>
      <c r="AN186" s="542">
        <f t="shared" si="215"/>
        <v>-3.6364316028581922E-2</v>
      </c>
      <c r="AO186" s="542">
        <f t="shared" si="215"/>
        <v>-0.10362146051900678</v>
      </c>
      <c r="AP186" s="542">
        <f t="shared" si="215"/>
        <v>-4.1840195131473523E-2</v>
      </c>
      <c r="AQ186" s="542">
        <f t="shared" si="215"/>
        <v>4.8711922098564564E-2</v>
      </c>
      <c r="AR186" s="542">
        <f t="shared" si="215"/>
        <v>-0.1048687691979836</v>
      </c>
      <c r="AS186" s="542">
        <f t="shared" si="215"/>
        <v>-0.33565482845833583</v>
      </c>
      <c r="AT186" s="542">
        <f t="shared" si="215"/>
        <v>-0.29318819900086623</v>
      </c>
      <c r="AU186" s="542">
        <f t="shared" si="215"/>
        <v>-0.45843634318303683</v>
      </c>
      <c r="AV186" s="542">
        <f t="shared" si="215"/>
        <v>-0.16892098610373085</v>
      </c>
      <c r="AW186" s="542">
        <f t="shared" si="215"/>
        <v>-0.28492128844756603</v>
      </c>
      <c r="AX186" s="542">
        <f t="shared" si="215"/>
        <v>-0.24947164494540341</v>
      </c>
      <c r="AY186" s="542">
        <f t="shared" si="215"/>
        <v>-3.0920856686431963E-2</v>
      </c>
      <c r="AZ186" s="542">
        <f t="shared" si="215"/>
        <v>6.716772372942903E-2</v>
      </c>
      <c r="BA186" s="542">
        <f t="shared" si="215"/>
        <v>-0.15255049687785494</v>
      </c>
      <c r="BB186" s="542">
        <f t="shared" si="215"/>
        <v>-0.20024200896967959</v>
      </c>
      <c r="BC186" s="542">
        <f t="shared" si="215"/>
        <v>0.12515369100912244</v>
      </c>
      <c r="BD186" s="542">
        <f t="shared" si="216"/>
        <v>-1</v>
      </c>
      <c r="BE186" s="542" t="str">
        <f t="shared" si="217"/>
        <v>-</v>
      </c>
    </row>
    <row r="187" spans="23:61">
      <c r="W187" s="1"/>
      <c r="X187" s="369"/>
      <c r="Y187" s="289" t="str">
        <f>'リンク切公表時非表示（グラフの添え物）'!$W$85</f>
        <v>その他</v>
      </c>
      <c r="Z187" s="109"/>
      <c r="AA187" s="135"/>
      <c r="AB187" s="278" t="str">
        <f t="shared" ref="AB187:BC187" si="218">IF(OR(AB21="NO",AA21=0,AA21="NO"),"-",AB21/AA21-1)</f>
        <v>-</v>
      </c>
      <c r="AC187" s="278" t="str">
        <f t="shared" si="218"/>
        <v>-</v>
      </c>
      <c r="AD187" s="278" t="str">
        <f t="shared" si="218"/>
        <v>-</v>
      </c>
      <c r="AE187" s="278" t="str">
        <f t="shared" si="218"/>
        <v>-</v>
      </c>
      <c r="AF187" s="278" t="str">
        <f t="shared" si="218"/>
        <v>-</v>
      </c>
      <c r="AG187" s="278" t="str">
        <f t="shared" si="218"/>
        <v>-</v>
      </c>
      <c r="AH187" s="278" t="str">
        <f t="shared" si="218"/>
        <v>-</v>
      </c>
      <c r="AI187" s="278" t="str">
        <f t="shared" si="218"/>
        <v>-</v>
      </c>
      <c r="AJ187" s="278" t="str">
        <f t="shared" si="218"/>
        <v>-</v>
      </c>
      <c r="AK187" s="278" t="str">
        <f t="shared" si="218"/>
        <v>-</v>
      </c>
      <c r="AL187" s="278" t="str">
        <f t="shared" si="218"/>
        <v>-</v>
      </c>
      <c r="AM187" s="278" t="str">
        <f t="shared" si="218"/>
        <v>-</v>
      </c>
      <c r="AN187" s="278">
        <f t="shared" si="218"/>
        <v>1.4791830531111576</v>
      </c>
      <c r="AO187" s="285">
        <f t="shared" si="218"/>
        <v>0.74210958769578372</v>
      </c>
      <c r="AP187" s="285">
        <f t="shared" si="218"/>
        <v>0.70860736338830566</v>
      </c>
      <c r="AQ187" s="278">
        <f t="shared" si="218"/>
        <v>1.1938409771783638</v>
      </c>
      <c r="AR187" s="278">
        <f t="shared" si="218"/>
        <v>1.1892718689643371</v>
      </c>
      <c r="AS187" s="285">
        <f t="shared" si="218"/>
        <v>0.66910752932883555</v>
      </c>
      <c r="AT187" s="285">
        <f t="shared" si="218"/>
        <v>0.35224903161008503</v>
      </c>
      <c r="AU187" s="285">
        <f t="shared" si="218"/>
        <v>0.38525936665306193</v>
      </c>
      <c r="AV187" s="285">
        <f t="shared" si="218"/>
        <v>0.36823666809984856</v>
      </c>
      <c r="AW187" s="278" t="str">
        <f t="shared" si="218"/>
        <v>-</v>
      </c>
      <c r="AX187" s="278" t="str">
        <f t="shared" si="218"/>
        <v>-</v>
      </c>
      <c r="AY187" s="278">
        <f t="shared" si="218"/>
        <v>-0.13123723237929374</v>
      </c>
      <c r="AZ187" s="278">
        <f t="shared" si="218"/>
        <v>-0.13072826091748369</v>
      </c>
      <c r="BA187" s="278">
        <f t="shared" si="218"/>
        <v>1.6592267810722294</v>
      </c>
      <c r="BB187" s="285">
        <f t="shared" si="218"/>
        <v>-6.1493450136840488E-2</v>
      </c>
      <c r="BC187" s="278">
        <f t="shared" si="218"/>
        <v>1.0110057189260218</v>
      </c>
      <c r="BD187" s="278">
        <f t="shared" ref="BD187" si="219">IF(OR(BD21="NO",BC21=0,BC21="NO"),"-",BD21/BC21-1)</f>
        <v>-1</v>
      </c>
      <c r="BE187" s="278" t="str">
        <f t="shared" ref="BE187" si="220">IF(OR(BE21="NO",BD21=0,BD21="NO"),"-",BE21/BD21-1)</f>
        <v>-</v>
      </c>
    </row>
    <row r="188" spans="23:61">
      <c r="W188" s="1"/>
      <c r="X188" s="371"/>
      <c r="Y188" s="289" t="str">
        <f>'リンク切公表時非表示（グラフの添え物）'!$W$86</f>
        <v>アルミニウム精錬</v>
      </c>
      <c r="Z188" s="104"/>
      <c r="AA188" s="114"/>
      <c r="AB188" s="542">
        <f t="shared" ref="AB188:BC188" si="221">IF(OR(AB22="NO",AA22=0),"-",AB22/AA22-1)</f>
        <v>-0.16076246334310862</v>
      </c>
      <c r="AC188" s="542">
        <f t="shared" si="221"/>
        <v>-0.32972255223984903</v>
      </c>
      <c r="AD188" s="542">
        <f t="shared" si="221"/>
        <v>-7.8928161818371367E-2</v>
      </c>
      <c r="AE188" s="543">
        <f t="shared" si="221"/>
        <v>-2.3205795788996397E-3</v>
      </c>
      <c r="AF188" s="542">
        <f t="shared" si="221"/>
        <v>-1.6395302660690891E-2</v>
      </c>
      <c r="AG188" s="542">
        <f t="shared" si="221"/>
        <v>-5.5309284862866903E-2</v>
      </c>
      <c r="AH188" s="542">
        <f t="shared" si="221"/>
        <v>-9.78311431561808E-2</v>
      </c>
      <c r="AI188" s="542">
        <f t="shared" si="221"/>
        <v>-0.16884958359612712</v>
      </c>
      <c r="AJ188" s="542">
        <f t="shared" si="221"/>
        <v>-0.41045751633986938</v>
      </c>
      <c r="AK188" s="542">
        <f t="shared" si="221"/>
        <v>-0.38930437070164225</v>
      </c>
      <c r="AL188" s="542">
        <f t="shared" si="221"/>
        <v>-0.13342031274680133</v>
      </c>
      <c r="AM188" s="542">
        <f t="shared" si="221"/>
        <v>-4.6028701226834112E-2</v>
      </c>
      <c r="AN188" s="542">
        <f t="shared" si="221"/>
        <v>1.463729138436598E-2</v>
      </c>
      <c r="AO188" s="542">
        <f t="shared" si="221"/>
        <v>-1.8775366467552068E-2</v>
      </c>
      <c r="AP188" s="543">
        <f t="shared" si="221"/>
        <v>1.0212002865248593E-3</v>
      </c>
      <c r="AQ188" s="543">
        <f t="shared" si="221"/>
        <v>2.6002619241936031E-3</v>
      </c>
      <c r="AR188" s="543">
        <f t="shared" si="221"/>
        <v>-8.8493598716222754E-3</v>
      </c>
      <c r="AS188" s="543">
        <f t="shared" si="221"/>
        <v>-1.5128593040849569E-3</v>
      </c>
      <c r="AT188" s="542">
        <f t="shared" si="221"/>
        <v>-0.24861036399497927</v>
      </c>
      <c r="AU188" s="542">
        <f t="shared" si="221"/>
        <v>-5.8310464145090113E-2</v>
      </c>
      <c r="AV188" s="543">
        <f t="shared" si="221"/>
        <v>-2.0444807182208313E-3</v>
      </c>
      <c r="AW188" s="542">
        <f t="shared" si="221"/>
        <v>-0.12966451942129054</v>
      </c>
      <c r="AX188" s="542">
        <f t="shared" si="221"/>
        <v>-0.27701408007269401</v>
      </c>
      <c r="AY188" s="542">
        <f t="shared" si="221"/>
        <v>-0.80067796610169495</v>
      </c>
      <c r="AZ188" s="541" t="str">
        <f t="shared" si="221"/>
        <v>-</v>
      </c>
      <c r="BA188" s="541" t="str">
        <f t="shared" si="221"/>
        <v>-</v>
      </c>
      <c r="BB188" s="541" t="str">
        <f t="shared" si="221"/>
        <v>-</v>
      </c>
      <c r="BC188" s="541" t="str">
        <f t="shared" si="221"/>
        <v>-</v>
      </c>
      <c r="BD188" s="541" t="e">
        <f t="shared" ref="BD188" si="222">IF(OR(BD22="NO",BC22=0),"-",BD22/BC22-1)</f>
        <v>#VALUE!</v>
      </c>
      <c r="BE188" s="541" t="str">
        <f t="shared" ref="BE188" si="223">IF(OR(BE22="NO",BD22=0),"-",BE22/BD22-1)</f>
        <v>-</v>
      </c>
    </row>
    <row r="189" spans="23:61" ht="14.25" customHeight="1">
      <c r="W189" s="1"/>
      <c r="X189" s="372" t="s">
        <v>131</v>
      </c>
      <c r="Y189" s="373"/>
      <c r="Z189" s="259"/>
      <c r="AA189" s="260"/>
      <c r="AB189" s="616">
        <f t="shared" ref="AB189:BC189" si="224">AB23/AA23-1</f>
        <v>0.10552257582449287</v>
      </c>
      <c r="AC189" s="616">
        <f t="shared" si="224"/>
        <v>0.10064606961838884</v>
      </c>
      <c r="AD189" s="632">
        <f t="shared" si="224"/>
        <v>4.2304064926494966E-3</v>
      </c>
      <c r="AE189" s="616">
        <f t="shared" si="224"/>
        <v>-4.3434980255246614E-2</v>
      </c>
      <c r="AF189" s="616">
        <f t="shared" si="224"/>
        <v>9.50448141033986E-2</v>
      </c>
      <c r="AG189" s="616">
        <f t="shared" si="224"/>
        <v>3.4939182679158742E-2</v>
      </c>
      <c r="AH189" s="616">
        <f t="shared" si="224"/>
        <v>-0.14755137946247887</v>
      </c>
      <c r="AI189" s="616">
        <f t="shared" si="224"/>
        <v>-8.8655500632454087E-2</v>
      </c>
      <c r="AJ189" s="616">
        <f t="shared" si="224"/>
        <v>-0.30606878168539509</v>
      </c>
      <c r="AK189" s="616">
        <f t="shared" si="224"/>
        <v>-0.2337743671460053</v>
      </c>
      <c r="AL189" s="616">
        <f t="shared" si="224"/>
        <v>-0.13729097892168241</v>
      </c>
      <c r="AM189" s="616">
        <f t="shared" si="224"/>
        <v>-5.4489790068685706E-2</v>
      </c>
      <c r="AN189" s="616">
        <f t="shared" si="224"/>
        <v>-5.7391871569899111E-2</v>
      </c>
      <c r="AO189" s="616">
        <f t="shared" si="224"/>
        <v>-2.7302997855100264E-2</v>
      </c>
      <c r="AP189" s="616">
        <f t="shared" si="224"/>
        <v>-3.9115336950364621E-2</v>
      </c>
      <c r="AQ189" s="616">
        <f t="shared" si="224"/>
        <v>3.4810148218546999E-2</v>
      </c>
      <c r="AR189" s="616">
        <f t="shared" si="224"/>
        <v>-9.4752335719466729E-2</v>
      </c>
      <c r="AS189" s="616">
        <f t="shared" si="224"/>
        <v>-0.11752161703756925</v>
      </c>
      <c r="AT189" s="616">
        <f t="shared" si="224"/>
        <v>-0.41428427034835358</v>
      </c>
      <c r="AU189" s="616">
        <f t="shared" si="224"/>
        <v>-9.3033058214081477E-3</v>
      </c>
      <c r="AV189" s="616">
        <f t="shared" si="224"/>
        <v>-7.2705550252961881E-2</v>
      </c>
      <c r="AW189" s="632">
        <f t="shared" si="224"/>
        <v>-5.8280806256055806E-3</v>
      </c>
      <c r="AX189" s="616">
        <f t="shared" si="224"/>
        <v>-5.9399266293567843E-2</v>
      </c>
      <c r="AY189" s="616">
        <f t="shared" si="224"/>
        <v>-1.7482954621356961E-2</v>
      </c>
      <c r="AZ189" s="616">
        <f t="shared" si="224"/>
        <v>4.2441991401084067E-2</v>
      </c>
      <c r="BA189" s="616">
        <f t="shared" si="224"/>
        <v>3.935574273150233E-2</v>
      </c>
      <c r="BB189" s="616">
        <f t="shared" si="224"/>
        <v>-3.9972139209419222E-2</v>
      </c>
      <c r="BC189" s="616">
        <f t="shared" si="224"/>
        <v>-1.2657068887456435E-2</v>
      </c>
      <c r="BD189" s="616">
        <f t="shared" ref="BD189" si="225">BD23/BC23-1</f>
        <v>-1</v>
      </c>
      <c r="BE189" s="616" t="e">
        <f t="shared" ref="BE189" si="226">BE23/BD23-1</f>
        <v>#DIV/0!</v>
      </c>
    </row>
    <row r="190" spans="23:61">
      <c r="W190" s="1"/>
      <c r="X190" s="374"/>
      <c r="Y190" s="289" t="str">
        <f>'リンク切公表時非表示（グラフの添え物）'!$W$90</f>
        <v>粒子加速器等</v>
      </c>
      <c r="Z190" s="109"/>
      <c r="AA190" s="115"/>
      <c r="AB190" s="283">
        <f t="shared" ref="AB190:BC195" si="227">IF(OR(AB24="NO",AB24=0),"-",AB24/AA24-1)</f>
        <v>-5.1194122204485271E-2</v>
      </c>
      <c r="AC190" s="283">
        <f t="shared" si="227"/>
        <v>5.5890919951882445E-2</v>
      </c>
      <c r="AD190" s="283">
        <f t="shared" si="227"/>
        <v>8.6467794674832676E-2</v>
      </c>
      <c r="AE190" s="283">
        <f t="shared" si="227"/>
        <v>3.5618444105532276E-2</v>
      </c>
      <c r="AF190" s="283">
        <f t="shared" si="227"/>
        <v>1.3591760528540053E-2</v>
      </c>
      <c r="AG190" s="283">
        <f t="shared" si="227"/>
        <v>2.0385036789092092E-2</v>
      </c>
      <c r="AH190" s="631">
        <f t="shared" si="227"/>
        <v>4.4277389875184703E-3</v>
      </c>
      <c r="AI190" s="631">
        <f t="shared" si="227"/>
        <v>5.1042553593014794E-3</v>
      </c>
      <c r="AJ190" s="631">
        <f t="shared" si="227"/>
        <v>-1.0406489599599222E-3</v>
      </c>
      <c r="AK190" s="283">
        <f t="shared" si="227"/>
        <v>-1.2566194431621658E-2</v>
      </c>
      <c r="AL190" s="631">
        <f t="shared" si="227"/>
        <v>-8.0852574215632966E-3</v>
      </c>
      <c r="AM190" s="283">
        <f t="shared" si="227"/>
        <v>2.6405203378312869E-2</v>
      </c>
      <c r="AN190" s="283">
        <f t="shared" si="227"/>
        <v>-2.6903763205532449E-2</v>
      </c>
      <c r="AO190" s="283">
        <f t="shared" si="227"/>
        <v>5.6024140639568953E-2</v>
      </c>
      <c r="AP190" s="283">
        <f t="shared" si="227"/>
        <v>1.7806345557403347E-2</v>
      </c>
      <c r="AQ190" s="283">
        <f t="shared" si="227"/>
        <v>1.6715090367854568E-2</v>
      </c>
      <c r="AR190" s="631">
        <f t="shared" si="227"/>
        <v>-8.2773064540020425E-3</v>
      </c>
      <c r="AS190" s="631">
        <f t="shared" si="227"/>
        <v>-1.571630063678553E-3</v>
      </c>
      <c r="AT190" s="283">
        <f t="shared" si="227"/>
        <v>-9.7836365098628031E-3</v>
      </c>
      <c r="AU190" s="283">
        <f t="shared" si="227"/>
        <v>-4.580418639476791E-2</v>
      </c>
      <c r="AV190" s="631">
        <f t="shared" si="227"/>
        <v>8.4681848756975597E-3</v>
      </c>
      <c r="AW190" s="283">
        <f t="shared" si="227"/>
        <v>2.7084238041158004E-2</v>
      </c>
      <c r="AX190" s="631">
        <f t="shared" si="227"/>
        <v>9.7206113029879582E-4</v>
      </c>
      <c r="AY190" s="631">
        <f t="shared" si="227"/>
        <v>-2.0892446592319924E-3</v>
      </c>
      <c r="AZ190" s="283">
        <f t="shared" si="227"/>
        <v>3.9099182480750949E-2</v>
      </c>
      <c r="BA190" s="283">
        <f t="shared" si="227"/>
        <v>-2.109538085181728E-2</v>
      </c>
      <c r="BB190" s="633">
        <f t="shared" si="227"/>
        <v>1.1824644154268427E-2</v>
      </c>
      <c r="BC190" s="284">
        <f t="shared" si="227"/>
        <v>2.3468365127812252E-3</v>
      </c>
      <c r="BD190" s="284" t="str">
        <f t="shared" ref="BD190:BD195" si="228">IF(OR(BD24="NO",BD24=0),"-",BD24/BC24-1)</f>
        <v>-</v>
      </c>
      <c r="BE190" s="284" t="str">
        <f t="shared" ref="BE190:BE195" si="229">IF(OR(BE24="NO",BE24=0),"-",BE24/BD24-1)</f>
        <v>-</v>
      </c>
    </row>
    <row r="191" spans="23:61">
      <c r="W191" s="1"/>
      <c r="X191" s="374"/>
      <c r="Y191" s="289" t="str">
        <f>'リンク切公表時非表示（グラフの添え物）'!$W$91</f>
        <v>電気絶縁ガス使用機器</v>
      </c>
      <c r="Z191" s="104"/>
      <c r="AA191" s="114"/>
      <c r="AB191" s="283">
        <f t="shared" si="227"/>
        <v>0.11764705882352944</v>
      </c>
      <c r="AC191" s="283">
        <f t="shared" si="227"/>
        <v>0.10526315789473695</v>
      </c>
      <c r="AD191" s="631">
        <f t="shared" si="227"/>
        <v>0</v>
      </c>
      <c r="AE191" s="283">
        <f t="shared" si="227"/>
        <v>-4.7619047619047561E-2</v>
      </c>
      <c r="AF191" s="283">
        <f t="shared" si="227"/>
        <v>9.9999999999999645E-2</v>
      </c>
      <c r="AG191" s="283">
        <f t="shared" si="227"/>
        <v>7.0234113712374535E-2</v>
      </c>
      <c r="AH191" s="283">
        <f t="shared" si="227"/>
        <v>-0.11189123376623367</v>
      </c>
      <c r="AI191" s="283">
        <f t="shared" si="227"/>
        <v>-0.11586619750491234</v>
      </c>
      <c r="AJ191" s="283">
        <f t="shared" si="227"/>
        <v>-0.44946894525959646</v>
      </c>
      <c r="AK191" s="283">
        <f t="shared" si="227"/>
        <v>-0.40093322640727902</v>
      </c>
      <c r="AL191" s="283">
        <f t="shared" si="227"/>
        <v>-0.27019019235624042</v>
      </c>
      <c r="AM191" s="283">
        <f t="shared" si="227"/>
        <v>-0.2384438072194115</v>
      </c>
      <c r="AN191" s="283">
        <f t="shared" si="227"/>
        <v>-0.14674239412176271</v>
      </c>
      <c r="AO191" s="283">
        <f t="shared" si="227"/>
        <v>-0.14557424967713772</v>
      </c>
      <c r="AP191" s="283">
        <f t="shared" si="227"/>
        <v>-0.23713324686316484</v>
      </c>
      <c r="AQ191" s="283">
        <f t="shared" si="227"/>
        <v>7.5074113475554149E-2</v>
      </c>
      <c r="AR191" s="283">
        <f t="shared" si="227"/>
        <v>-8.9961988639016277E-2</v>
      </c>
      <c r="AS191" s="283">
        <f t="shared" si="227"/>
        <v>-5.8918651390290955E-2</v>
      </c>
      <c r="AT191" s="283">
        <f t="shared" si="227"/>
        <v>-0.14124023684998921</v>
      </c>
      <c r="AU191" s="283">
        <f t="shared" si="227"/>
        <v>-0.12503772863553053</v>
      </c>
      <c r="AV191" s="283">
        <f t="shared" si="227"/>
        <v>0.13557788867679998</v>
      </c>
      <c r="AW191" s="283">
        <f t="shared" si="227"/>
        <v>1.7424646437372404E-2</v>
      </c>
      <c r="AX191" s="283">
        <f t="shared" si="227"/>
        <v>-0.10592889151929319</v>
      </c>
      <c r="AY191" s="283">
        <f t="shared" si="227"/>
        <v>-6.3851103145802224E-2</v>
      </c>
      <c r="AZ191" s="283">
        <f t="shared" si="227"/>
        <v>1.3944366493060745E-2</v>
      </c>
      <c r="BA191" s="283">
        <f t="shared" si="227"/>
        <v>7.4219169008749253E-2</v>
      </c>
      <c r="BB191" s="284">
        <f t="shared" si="227"/>
        <v>-5.4062354984515504E-2</v>
      </c>
      <c r="BC191" s="284">
        <f t="shared" si="227"/>
        <v>-7.7232613429149444E-2</v>
      </c>
      <c r="BD191" s="284" t="str">
        <f t="shared" si="228"/>
        <v>-</v>
      </c>
      <c r="BE191" s="284" t="str">
        <f t="shared" si="229"/>
        <v>-</v>
      </c>
    </row>
    <row r="192" spans="23:61">
      <c r="W192" s="1"/>
      <c r="X192" s="374"/>
      <c r="Y192" s="289" t="str">
        <f>'リンク切公表時非表示（グラフの添え物）'!$W$92</f>
        <v>マグネシウム鋳造</v>
      </c>
      <c r="Z192" s="104"/>
      <c r="AA192" s="114"/>
      <c r="AB192" s="283">
        <f t="shared" si="227"/>
        <v>-0.13720109760878085</v>
      </c>
      <c r="AC192" s="283">
        <f t="shared" si="227"/>
        <v>-0.15356656065424812</v>
      </c>
      <c r="AD192" s="283">
        <f t="shared" si="227"/>
        <v>5.0187869028448739E-2</v>
      </c>
      <c r="AE192" s="283">
        <f t="shared" si="227"/>
        <v>-2.8622540250447193E-2</v>
      </c>
      <c r="AF192" s="283">
        <f t="shared" si="227"/>
        <v>4.4198895027624197E-2</v>
      </c>
      <c r="AG192" s="283">
        <f t="shared" si="227"/>
        <v>0.20000000000000018</v>
      </c>
      <c r="AH192" s="283">
        <f t="shared" si="227"/>
        <v>0.33333333333333326</v>
      </c>
      <c r="AI192" s="279">
        <f t="shared" si="227"/>
        <v>1.125</v>
      </c>
      <c r="AJ192" s="283">
        <f t="shared" si="227"/>
        <v>0.58823529411764697</v>
      </c>
      <c r="AK192" s="283">
        <f t="shared" si="227"/>
        <v>0.59259259259259256</v>
      </c>
      <c r="AL192" s="283">
        <f t="shared" si="227"/>
        <v>0.11627906976744207</v>
      </c>
      <c r="AM192" s="283">
        <f t="shared" si="227"/>
        <v>-2.0833333333333481E-2</v>
      </c>
      <c r="AN192" s="631">
        <f t="shared" si="227"/>
        <v>1.9827294578473875E-3</v>
      </c>
      <c r="AO192" s="283">
        <f t="shared" si="227"/>
        <v>-1.2888360227989004E-2</v>
      </c>
      <c r="AP192" s="283">
        <f t="shared" si="227"/>
        <v>4.1664378981135064E-2</v>
      </c>
      <c r="AQ192" s="283">
        <f t="shared" si="227"/>
        <v>-5.7224894604820942E-2</v>
      </c>
      <c r="AR192" s="631">
        <f t="shared" si="227"/>
        <v>-1.5965773487649493E-3</v>
      </c>
      <c r="AS192" s="283">
        <f t="shared" si="227"/>
        <v>-0.40104209697230075</v>
      </c>
      <c r="AT192" s="283">
        <f t="shared" si="227"/>
        <v>-0.63369963369963367</v>
      </c>
      <c r="AU192" s="283">
        <f t="shared" si="227"/>
        <v>0.2883</v>
      </c>
      <c r="AV192" s="283">
        <f t="shared" si="227"/>
        <v>-0.37902662423348599</v>
      </c>
      <c r="AW192" s="283">
        <f t="shared" si="227"/>
        <v>0</v>
      </c>
      <c r="AX192" s="283">
        <f t="shared" si="227"/>
        <v>-0.12500000000000011</v>
      </c>
      <c r="AY192" s="283">
        <f t="shared" si="227"/>
        <v>0.14285714285714302</v>
      </c>
      <c r="AZ192" s="283">
        <f t="shared" si="227"/>
        <v>0.25</v>
      </c>
      <c r="BA192" s="283">
        <f t="shared" si="227"/>
        <v>0.37999999999999989</v>
      </c>
      <c r="BB192" s="284">
        <f t="shared" si="227"/>
        <v>-0.21739130434782594</v>
      </c>
      <c r="BC192" s="284">
        <f t="shared" si="227"/>
        <v>0.11111111111111094</v>
      </c>
      <c r="BD192" s="284" t="str">
        <f t="shared" si="228"/>
        <v>-</v>
      </c>
      <c r="BE192" s="284" t="str">
        <f t="shared" si="229"/>
        <v>-</v>
      </c>
    </row>
    <row r="193" spans="2:61">
      <c r="W193" s="1"/>
      <c r="X193" s="374"/>
      <c r="Y193" s="289" t="str">
        <f>'リンク切公表時非表示（グラフの添え物）'!$W$93</f>
        <v>半導体製造</v>
      </c>
      <c r="Z193" s="104"/>
      <c r="AA193" s="114"/>
      <c r="AB193" s="283">
        <f t="shared" si="227"/>
        <v>0.11764705882352944</v>
      </c>
      <c r="AC193" s="283">
        <f t="shared" si="227"/>
        <v>0.10526315789473695</v>
      </c>
      <c r="AD193" s="631">
        <f t="shared" si="227"/>
        <v>0</v>
      </c>
      <c r="AE193" s="283">
        <f t="shared" si="227"/>
        <v>-4.7619047619047561E-2</v>
      </c>
      <c r="AF193" s="283">
        <f t="shared" si="227"/>
        <v>9.9999999999999867E-2</v>
      </c>
      <c r="AG193" s="283">
        <f t="shared" si="227"/>
        <v>7.3560671085237228E-2</v>
      </c>
      <c r="AH193" s="283">
        <f t="shared" si="227"/>
        <v>0.23396930733627319</v>
      </c>
      <c r="AI193" s="631">
        <f t="shared" si="227"/>
        <v>6.7513614336049965E-3</v>
      </c>
      <c r="AJ193" s="283">
        <f t="shared" si="227"/>
        <v>3.4130788149483671E-2</v>
      </c>
      <c r="AK193" s="283">
        <f t="shared" si="227"/>
        <v>0.13964493878978423</v>
      </c>
      <c r="AL193" s="283">
        <f t="shared" si="227"/>
        <v>-0.26238062709568954</v>
      </c>
      <c r="AM193" s="283">
        <f t="shared" si="227"/>
        <v>6.5152180348021949E-2</v>
      </c>
      <c r="AN193" s="283">
        <f t="shared" si="227"/>
        <v>4.5512867232338383E-2</v>
      </c>
      <c r="AO193" s="283">
        <f t="shared" si="227"/>
        <v>0.13845337539958535</v>
      </c>
      <c r="AP193" s="283">
        <f t="shared" si="227"/>
        <v>-8.1203238264977107E-2</v>
      </c>
      <c r="AQ193" s="283">
        <f t="shared" si="227"/>
        <v>-0.14226886379615145</v>
      </c>
      <c r="AR193" s="283">
        <f t="shared" si="227"/>
        <v>-7.0678541021771957E-2</v>
      </c>
      <c r="AS193" s="283">
        <f t="shared" si="227"/>
        <v>-0.23684311373016531</v>
      </c>
      <c r="AT193" s="283">
        <f t="shared" si="227"/>
        <v>-0.35815155907310969</v>
      </c>
      <c r="AU193" s="283">
        <f t="shared" si="227"/>
        <v>6.5726171925468035E-2</v>
      </c>
      <c r="AV193" s="283">
        <f t="shared" si="227"/>
        <v>-0.12584641410040343</v>
      </c>
      <c r="AW193" s="283">
        <f t="shared" si="227"/>
        <v>-6.5914200440639559E-2</v>
      </c>
      <c r="AX193" s="283">
        <f t="shared" si="227"/>
        <v>-1.1339415821545296E-2</v>
      </c>
      <c r="AY193" s="283">
        <f t="shared" si="227"/>
        <v>-3.6972442776658454E-2</v>
      </c>
      <c r="AZ193" s="283">
        <f t="shared" si="227"/>
        <v>5.2742163701065881E-2</v>
      </c>
      <c r="BA193" s="283">
        <f t="shared" si="227"/>
        <v>4.4433493933183188E-2</v>
      </c>
      <c r="BB193" s="284">
        <f t="shared" si="227"/>
        <v>4.0594002487640335E-2</v>
      </c>
      <c r="BC193" s="284">
        <f t="shared" si="227"/>
        <v>-8.9196798993302684E-2</v>
      </c>
      <c r="BD193" s="284" t="str">
        <f t="shared" si="228"/>
        <v>-</v>
      </c>
      <c r="BE193" s="284" t="str">
        <f t="shared" si="229"/>
        <v>-</v>
      </c>
    </row>
    <row r="194" spans="2:61">
      <c r="W194" s="1"/>
      <c r="X194" s="374"/>
      <c r="Y194" s="289" t="str">
        <f>'リンク切公表時非表示（グラフの添え物）'!$W$94</f>
        <v>液晶製造</v>
      </c>
      <c r="Z194" s="110"/>
      <c r="AA194" s="114"/>
      <c r="AB194" s="283">
        <f t="shared" si="227"/>
        <v>0.11764705882352944</v>
      </c>
      <c r="AC194" s="283">
        <f t="shared" si="227"/>
        <v>0.10526315789473695</v>
      </c>
      <c r="AD194" s="631">
        <f t="shared" si="227"/>
        <v>0</v>
      </c>
      <c r="AE194" s="283">
        <f t="shared" si="227"/>
        <v>-4.7619047619047672E-2</v>
      </c>
      <c r="AF194" s="283">
        <f t="shared" si="227"/>
        <v>0.10000000000000009</v>
      </c>
      <c r="AG194" s="283">
        <f t="shared" si="227"/>
        <v>1.90574553028988</v>
      </c>
      <c r="AH194" s="283">
        <f t="shared" si="227"/>
        <v>0.29949223416965354</v>
      </c>
      <c r="AI194" s="283">
        <f t="shared" si="227"/>
        <v>0.2105408325097109</v>
      </c>
      <c r="AJ194" s="283">
        <f t="shared" si="227"/>
        <v>0.33895228511211961</v>
      </c>
      <c r="AK194" s="283">
        <f t="shared" si="227"/>
        <v>1.0385912369219152E-2</v>
      </c>
      <c r="AL194" s="283">
        <f t="shared" si="227"/>
        <v>-6.0672832661997966E-2</v>
      </c>
      <c r="AM194" s="283">
        <f t="shared" si="227"/>
        <v>9.5454817116901847E-2</v>
      </c>
      <c r="AN194" s="283">
        <f t="shared" si="227"/>
        <v>-5.3792729068178446E-2</v>
      </c>
      <c r="AO194" s="631">
        <f t="shared" si="227"/>
        <v>-4.6934889372907129E-3</v>
      </c>
      <c r="AP194" s="283">
        <f t="shared" si="227"/>
        <v>-0.16273963714623785</v>
      </c>
      <c r="AQ194" s="283">
        <f t="shared" si="227"/>
        <v>-0.19574967479899819</v>
      </c>
      <c r="AR194" s="283">
        <f t="shared" si="227"/>
        <v>-0.3614818136985446</v>
      </c>
      <c r="AS194" s="283">
        <f t="shared" si="227"/>
        <v>-0.19037628584815081</v>
      </c>
      <c r="AT194" s="283">
        <f t="shared" si="227"/>
        <v>-0.32621559076246132</v>
      </c>
      <c r="AU194" s="283">
        <f t="shared" si="227"/>
        <v>0.34849126094794292</v>
      </c>
      <c r="AV194" s="283">
        <f t="shared" si="227"/>
        <v>-0.26389284978363869</v>
      </c>
      <c r="AW194" s="283">
        <f t="shared" si="227"/>
        <v>-0.13072626900752449</v>
      </c>
      <c r="AX194" s="283">
        <f t="shared" si="227"/>
        <v>-1.2808010654652868E-2</v>
      </c>
      <c r="AY194" s="283">
        <f t="shared" si="227"/>
        <v>0.12497538361093397</v>
      </c>
      <c r="AZ194" s="631">
        <f t="shared" si="227"/>
        <v>9.6335384862600293E-4</v>
      </c>
      <c r="BA194" s="283">
        <f t="shared" si="227"/>
        <v>-0.18120748428264766</v>
      </c>
      <c r="BB194" s="284">
        <f t="shared" si="227"/>
        <v>3.8730666785592671E-2</v>
      </c>
      <c r="BC194" s="284">
        <f t="shared" si="227"/>
        <v>2.6122182766154411E-2</v>
      </c>
      <c r="BD194" s="284" t="str">
        <f t="shared" si="228"/>
        <v>-</v>
      </c>
      <c r="BE194" s="284" t="str">
        <f t="shared" si="229"/>
        <v>-</v>
      </c>
    </row>
    <row r="195" spans="2:61" ht="13.5" customHeight="1">
      <c r="W195" s="1"/>
      <c r="X195" s="375"/>
      <c r="Y195" s="289" t="str">
        <f>'リンク切公表時非表示（グラフの添え物）'!$W$95</f>
        <v>SF6 製造時の漏出</v>
      </c>
      <c r="Z195" s="104"/>
      <c r="AA195" s="114"/>
      <c r="AB195" s="283">
        <f t="shared" si="227"/>
        <v>0.11764705882352966</v>
      </c>
      <c r="AC195" s="283">
        <f t="shared" si="227"/>
        <v>0.10526315789473673</v>
      </c>
      <c r="AD195" s="631">
        <f t="shared" si="227"/>
        <v>0</v>
      </c>
      <c r="AE195" s="283">
        <f t="shared" si="227"/>
        <v>-4.7619047619047672E-2</v>
      </c>
      <c r="AF195" s="283">
        <f t="shared" si="227"/>
        <v>0.10000000000000009</v>
      </c>
      <c r="AG195" s="283">
        <f t="shared" si="227"/>
        <v>-0.11167512690355341</v>
      </c>
      <c r="AH195" s="283">
        <f t="shared" si="227"/>
        <v>-0.38285714285714278</v>
      </c>
      <c r="AI195" s="283">
        <f t="shared" si="227"/>
        <v>-0.18518518518518523</v>
      </c>
      <c r="AJ195" s="283">
        <f t="shared" si="227"/>
        <v>-0.27272727272727271</v>
      </c>
      <c r="AK195" s="283">
        <f t="shared" si="227"/>
        <v>-0.4375</v>
      </c>
      <c r="AL195" s="283">
        <f t="shared" si="227"/>
        <v>-8.3333333333333259E-2</v>
      </c>
      <c r="AM195" s="283">
        <f t="shared" si="227"/>
        <v>9.0909090909090828E-2</v>
      </c>
      <c r="AN195" s="283">
        <f t="shared" si="227"/>
        <v>-5.5555555555555469E-2</v>
      </c>
      <c r="AO195" s="283">
        <f t="shared" si="227"/>
        <v>-5.8823529411764719E-2</v>
      </c>
      <c r="AP195" s="283">
        <f t="shared" si="227"/>
        <v>0.27499999999999991</v>
      </c>
      <c r="AQ195" s="283">
        <f t="shared" si="227"/>
        <v>0.40122549019607878</v>
      </c>
      <c r="AR195" s="283">
        <f t="shared" si="227"/>
        <v>-0.12261675704040598</v>
      </c>
      <c r="AS195" s="283">
        <f t="shared" si="227"/>
        <v>7.4561403508772051E-2</v>
      </c>
      <c r="AT195" s="283">
        <f t="shared" si="227"/>
        <v>-0.81076066790352508</v>
      </c>
      <c r="AU195" s="283">
        <f t="shared" si="227"/>
        <v>-0.18627450980392135</v>
      </c>
      <c r="AV195" s="283">
        <f t="shared" si="227"/>
        <v>-0.30120481927710852</v>
      </c>
      <c r="AW195" s="283">
        <f t="shared" si="227"/>
        <v>-6.8965517241379226E-2</v>
      </c>
      <c r="AX195" s="283">
        <f t="shared" si="227"/>
        <v>-0.24629629629629635</v>
      </c>
      <c r="AY195" s="283">
        <f t="shared" si="227"/>
        <v>-0.33660933660933656</v>
      </c>
      <c r="AZ195" s="283">
        <f t="shared" si="227"/>
        <v>-0.14814814814814847</v>
      </c>
      <c r="BA195" s="283">
        <f t="shared" si="227"/>
        <v>-3.8260890089947153E-2</v>
      </c>
      <c r="BB195" s="284">
        <f t="shared" si="227"/>
        <v>-0.19303797255173705</v>
      </c>
      <c r="BC195" s="284">
        <f t="shared" si="227"/>
        <v>0.11932774975264904</v>
      </c>
      <c r="BD195" s="284" t="str">
        <f t="shared" si="228"/>
        <v>-</v>
      </c>
      <c r="BE195" s="284" t="str">
        <f t="shared" si="229"/>
        <v>-</v>
      </c>
    </row>
    <row r="196" spans="2:61" ht="14.25" customHeight="1">
      <c r="W196" s="1"/>
      <c r="X196" s="324" t="s">
        <v>132</v>
      </c>
      <c r="Y196" s="376"/>
      <c r="Z196" s="257"/>
      <c r="AA196" s="258"/>
      <c r="AB196" s="658">
        <f t="shared" ref="AB196:BC196" si="230">AB30/AA30-1</f>
        <v>0</v>
      </c>
      <c r="AC196" s="658">
        <f t="shared" si="230"/>
        <v>0</v>
      </c>
      <c r="AD196" s="286">
        <f t="shared" si="230"/>
        <v>0.33333333333333348</v>
      </c>
      <c r="AE196" s="286">
        <f t="shared" si="230"/>
        <v>0.75</v>
      </c>
      <c r="AF196" s="281">
        <f t="shared" si="230"/>
        <v>1.6428571428571415</v>
      </c>
      <c r="AG196" s="286">
        <f t="shared" si="230"/>
        <v>-4.2467520647312407E-2</v>
      </c>
      <c r="AH196" s="286">
        <f t="shared" si="230"/>
        <v>-0.11162980772508435</v>
      </c>
      <c r="AI196" s="286">
        <f t="shared" si="230"/>
        <v>9.9821013115414026E-2</v>
      </c>
      <c r="AJ196" s="286">
        <f t="shared" si="230"/>
        <v>0.67576329380784284</v>
      </c>
      <c r="AK196" s="286">
        <f t="shared" si="230"/>
        <v>-9.3559909122447271E-2</v>
      </c>
      <c r="AL196" s="286">
        <f t="shared" si="230"/>
        <v>3.16345720341209E-2</v>
      </c>
      <c r="AM196" s="286">
        <f t="shared" si="230"/>
        <v>0.26006297501653153</v>
      </c>
      <c r="AN196" s="286">
        <f t="shared" si="230"/>
        <v>0.12009555900319513</v>
      </c>
      <c r="AO196" s="286">
        <f t="shared" si="230"/>
        <v>0.16809107081034691</v>
      </c>
      <c r="AP196" s="281">
        <f t="shared" si="230"/>
        <v>2.0280588839155294</v>
      </c>
      <c r="AQ196" s="286">
        <f t="shared" si="230"/>
        <v>-4.7860599852782681E-2</v>
      </c>
      <c r="AR196" s="286">
        <f t="shared" si="230"/>
        <v>0.13236415694472492</v>
      </c>
      <c r="AS196" s="286">
        <f t="shared" si="230"/>
        <v>-6.6648583281892271E-2</v>
      </c>
      <c r="AT196" s="286">
        <f t="shared" si="230"/>
        <v>-8.5672423433385214E-2</v>
      </c>
      <c r="AU196" s="286">
        <f t="shared" si="230"/>
        <v>0.13704931824637456</v>
      </c>
      <c r="AV196" s="286">
        <f t="shared" si="230"/>
        <v>0.16927419451494807</v>
      </c>
      <c r="AW196" s="286">
        <f t="shared" si="230"/>
        <v>-0.1602593477525599</v>
      </c>
      <c r="AX196" s="286">
        <f t="shared" si="230"/>
        <v>6.9705962559551304E-2</v>
      </c>
      <c r="AY196" s="286">
        <f t="shared" si="230"/>
        <v>-0.30568798223277371</v>
      </c>
      <c r="AZ196" s="286">
        <f t="shared" si="230"/>
        <v>-0.49145276331225485</v>
      </c>
      <c r="BA196" s="286">
        <f t="shared" si="230"/>
        <v>0.11103458970769187</v>
      </c>
      <c r="BB196" s="286">
        <f t="shared" si="230"/>
        <v>-0.29106197453269911</v>
      </c>
      <c r="BC196" s="286">
        <f t="shared" si="230"/>
        <v>-0.37191548465880908</v>
      </c>
      <c r="BD196" s="286">
        <f t="shared" ref="BD196" si="231">BD30/BC30-1</f>
        <v>-1</v>
      </c>
      <c r="BE196" s="286" t="e">
        <f t="shared" ref="BE196" si="232">BE30/BD30-1</f>
        <v>#DIV/0!</v>
      </c>
    </row>
    <row r="197" spans="2:61">
      <c r="W197" s="1"/>
      <c r="X197" s="324"/>
      <c r="Y197" s="350" t="str">
        <f>'リンク切公表時非表示（グラフの添え物）'!$W$99</f>
        <v>半導体製造</v>
      </c>
      <c r="Z197" s="109"/>
      <c r="AA197" s="115"/>
      <c r="AB197" s="631">
        <f t="shared" ref="AB197:BC199" si="233">IF(OR(AB31="NO",AB31=0),"-",AB31/AA31-1)</f>
        <v>0</v>
      </c>
      <c r="AC197" s="631">
        <f t="shared" si="233"/>
        <v>0</v>
      </c>
      <c r="AD197" s="283">
        <f t="shared" si="233"/>
        <v>0.33333333333333326</v>
      </c>
      <c r="AE197" s="283">
        <f t="shared" si="233"/>
        <v>0.75</v>
      </c>
      <c r="AF197" s="279">
        <f t="shared" si="233"/>
        <v>1.6428571428571415</v>
      </c>
      <c r="AG197" s="631">
        <f t="shared" si="233"/>
        <v>3.9558038143612251E-3</v>
      </c>
      <c r="AH197" s="283">
        <f t="shared" si="233"/>
        <v>-0.2643292338880725</v>
      </c>
      <c r="AI197" s="283">
        <f t="shared" si="233"/>
        <v>-4.4987541285180899E-2</v>
      </c>
      <c r="AJ197" s="283">
        <f t="shared" si="233"/>
        <v>0.78253200818654567</v>
      </c>
      <c r="AK197" s="283">
        <f t="shared" si="233"/>
        <v>-0.52949743521128267</v>
      </c>
      <c r="AL197" s="283">
        <f t="shared" si="233"/>
        <v>0.17759067485712654</v>
      </c>
      <c r="AM197" s="283">
        <f t="shared" si="233"/>
        <v>0.42051455996848786</v>
      </c>
      <c r="AN197" s="283">
        <f t="shared" si="233"/>
        <v>-0.21735162579931588</v>
      </c>
      <c r="AO197" s="283">
        <f t="shared" si="233"/>
        <v>0.39284637572437986</v>
      </c>
      <c r="AP197" s="283">
        <f t="shared" si="233"/>
        <v>-0.1128852292436261</v>
      </c>
      <c r="AQ197" s="283">
        <f t="shared" si="233"/>
        <v>0.19945856843650289</v>
      </c>
      <c r="AR197" s="283">
        <f t="shared" si="233"/>
        <v>0.2692134308069285</v>
      </c>
      <c r="AS197" s="283">
        <f t="shared" si="233"/>
        <v>-7.2890234072835569E-2</v>
      </c>
      <c r="AT197" s="283">
        <f t="shared" si="233"/>
        <v>-0.19868570867244095</v>
      </c>
      <c r="AU197" s="283">
        <f t="shared" si="233"/>
        <v>4.7004942394059057E-2</v>
      </c>
      <c r="AV197" s="283">
        <f t="shared" si="233"/>
        <v>-8.3222353677957828E-2</v>
      </c>
      <c r="AW197" s="283">
        <f t="shared" si="233"/>
        <v>1.2635925158163142E-2</v>
      </c>
      <c r="AX197" s="283">
        <f t="shared" si="233"/>
        <v>-0.37990761400694939</v>
      </c>
      <c r="AY197" s="283">
        <f t="shared" si="233"/>
        <v>0.20253333189432898</v>
      </c>
      <c r="AZ197" s="284">
        <f t="shared" si="233"/>
        <v>9.5781308904241635E-2</v>
      </c>
      <c r="BA197" s="284">
        <f t="shared" si="233"/>
        <v>0.26579658924095728</v>
      </c>
      <c r="BB197" s="284">
        <f t="shared" si="233"/>
        <v>5.8105034504576158E-2</v>
      </c>
      <c r="BC197" s="284">
        <f t="shared" si="233"/>
        <v>4.9846200445426092E-2</v>
      </c>
      <c r="BD197" s="284" t="str">
        <f t="shared" ref="BD197:BD199" si="234">IF(OR(BD31="NO",BD31=0),"-",BD31/BC31-1)</f>
        <v>-</v>
      </c>
      <c r="BE197" s="284" t="str">
        <f t="shared" ref="BE197:BE199" si="235">IF(OR(BE31="NO",BE31=0),"-",BE31/BD31-1)</f>
        <v>-</v>
      </c>
    </row>
    <row r="198" spans="2:61" ht="17.100000000000001" customHeight="1">
      <c r="W198" s="1"/>
      <c r="X198" s="324"/>
      <c r="Y198" s="350" t="str">
        <f>'リンク切公表時非表示（グラフの添え物）'!$W$100</f>
        <v>NF3の製造時の漏出</v>
      </c>
      <c r="Z198" s="109"/>
      <c r="AA198" s="115"/>
      <c r="AB198" s="631">
        <f t="shared" si="233"/>
        <v>0</v>
      </c>
      <c r="AC198" s="631">
        <f t="shared" si="233"/>
        <v>0</v>
      </c>
      <c r="AD198" s="283">
        <f t="shared" si="233"/>
        <v>0.33333333333333348</v>
      </c>
      <c r="AE198" s="283">
        <f t="shared" si="233"/>
        <v>0.75</v>
      </c>
      <c r="AF198" s="279">
        <f t="shared" si="233"/>
        <v>1.6428571428571428</v>
      </c>
      <c r="AG198" s="631">
        <f t="shared" si="233"/>
        <v>0</v>
      </c>
      <c r="AH198" s="631">
        <f t="shared" si="233"/>
        <v>0</v>
      </c>
      <c r="AI198" s="279">
        <f t="shared" si="233"/>
        <v>1</v>
      </c>
      <c r="AJ198" s="283">
        <f t="shared" si="233"/>
        <v>0.5</v>
      </c>
      <c r="AK198" s="279">
        <f t="shared" si="233"/>
        <v>1.3333333333333335</v>
      </c>
      <c r="AL198" s="631">
        <f t="shared" si="233"/>
        <v>0</v>
      </c>
      <c r="AM198" s="283">
        <f t="shared" si="233"/>
        <v>0.28571428571428581</v>
      </c>
      <c r="AN198" s="283">
        <f t="shared" si="233"/>
        <v>-0.11111111111111116</v>
      </c>
      <c r="AO198" s="283">
        <f t="shared" si="233"/>
        <v>1.2499999999999956E-2</v>
      </c>
      <c r="AP198" s="279">
        <f t="shared" si="233"/>
        <v>7.9012345679012341</v>
      </c>
      <c r="AQ198" s="283">
        <f t="shared" si="233"/>
        <v>-9.4313453536754133E-2</v>
      </c>
      <c r="AR198" s="283">
        <f t="shared" si="233"/>
        <v>9.3415007656967308E-2</v>
      </c>
      <c r="AS198" s="631">
        <f t="shared" si="233"/>
        <v>-4.2016806722685596E-3</v>
      </c>
      <c r="AT198" s="283">
        <f t="shared" si="233"/>
        <v>-6.0478199718705938E-2</v>
      </c>
      <c r="AU198" s="283">
        <f t="shared" si="233"/>
        <v>0.15119760479041866</v>
      </c>
      <c r="AV198" s="283">
        <f t="shared" si="233"/>
        <v>0.2106631989596881</v>
      </c>
      <c r="AW198" s="283">
        <f t="shared" si="233"/>
        <v>-0.17937701396348027</v>
      </c>
      <c r="AX198" s="283">
        <f t="shared" si="233"/>
        <v>0.13089005235602102</v>
      </c>
      <c r="AY198" s="283">
        <f t="shared" si="233"/>
        <v>-0.35086342592592579</v>
      </c>
      <c r="AZ198" s="284">
        <f t="shared" si="233"/>
        <v>-0.58099612376839604</v>
      </c>
      <c r="BA198" s="284">
        <f t="shared" si="233"/>
        <v>6.8085122615733074E-2</v>
      </c>
      <c r="BB198" s="284">
        <f t="shared" si="233"/>
        <v>-0.45776892247494216</v>
      </c>
      <c r="BC198" s="284">
        <f t="shared" si="233"/>
        <v>-0.75238795647401768</v>
      </c>
      <c r="BD198" s="284" t="str">
        <f t="shared" si="234"/>
        <v>-</v>
      </c>
      <c r="BE198" s="284" t="str">
        <f t="shared" si="235"/>
        <v>-</v>
      </c>
    </row>
    <row r="199" spans="2:61" ht="15" thickBot="1">
      <c r="W199" s="1"/>
      <c r="X199" s="324"/>
      <c r="Y199" s="290" t="str">
        <f>'リンク切公表時非表示（グラフの添え物）'!$W$101</f>
        <v>液晶製造</v>
      </c>
      <c r="Z199" s="111"/>
      <c r="AA199" s="116"/>
      <c r="AB199" s="659">
        <f t="shared" si="233"/>
        <v>0</v>
      </c>
      <c r="AC199" s="659">
        <f t="shared" si="233"/>
        <v>0</v>
      </c>
      <c r="AD199" s="287">
        <f t="shared" si="233"/>
        <v>0.33333333333333326</v>
      </c>
      <c r="AE199" s="287">
        <f t="shared" si="233"/>
        <v>0.75</v>
      </c>
      <c r="AF199" s="282">
        <f t="shared" si="233"/>
        <v>1.6428571428571432</v>
      </c>
      <c r="AG199" s="287">
        <f t="shared" si="233"/>
        <v>-0.58961798703967971</v>
      </c>
      <c r="AH199" s="282">
        <f t="shared" si="233"/>
        <v>3.6150896568489577</v>
      </c>
      <c r="AI199" s="287">
        <f t="shared" si="233"/>
        <v>0.18487563483902258</v>
      </c>
      <c r="AJ199" s="287">
        <f t="shared" si="233"/>
        <v>0.48662093428045394</v>
      </c>
      <c r="AK199" s="287">
        <f t="shared" si="233"/>
        <v>0.26371325548722946</v>
      </c>
      <c r="AL199" s="287">
        <f t="shared" si="233"/>
        <v>-0.13124533002343641</v>
      </c>
      <c r="AM199" s="287">
        <f t="shared" si="233"/>
        <v>-0.12288023671850612</v>
      </c>
      <c r="AN199" s="282">
        <f t="shared" si="233"/>
        <v>1.9540338970496327</v>
      </c>
      <c r="AO199" s="287">
        <f t="shared" si="233"/>
        <v>0.11488468747453373</v>
      </c>
      <c r="AP199" s="287">
        <f t="shared" si="233"/>
        <v>-0.57264488704650929</v>
      </c>
      <c r="AQ199" s="287">
        <f t="shared" si="233"/>
        <v>0.20399019801328855</v>
      </c>
      <c r="AR199" s="287">
        <f t="shared" si="233"/>
        <v>0.33605345508107676</v>
      </c>
      <c r="AS199" s="287">
        <f t="shared" si="233"/>
        <v>-0.72851934828429599</v>
      </c>
      <c r="AT199" s="287">
        <f t="shared" si="233"/>
        <v>-0.25186957711976143</v>
      </c>
      <c r="AU199" s="287">
        <f t="shared" si="233"/>
        <v>0.14329844704403749</v>
      </c>
      <c r="AV199" s="287">
        <f t="shared" si="233"/>
        <v>-8.0838308720684759E-2</v>
      </c>
      <c r="AW199" s="287">
        <f t="shared" si="233"/>
        <v>-0.14427401457273592</v>
      </c>
      <c r="AX199" s="287">
        <f t="shared" si="233"/>
        <v>3.0902631029477545E-2</v>
      </c>
      <c r="AY199" s="287">
        <f t="shared" si="233"/>
        <v>0.22485927846622511</v>
      </c>
      <c r="AZ199" s="634">
        <f t="shared" si="233"/>
        <v>-0.15317259649490189</v>
      </c>
      <c r="BA199" s="634">
        <f t="shared" si="233"/>
        <v>-0.11562340239717028</v>
      </c>
      <c r="BB199" s="634">
        <f t="shared" si="233"/>
        <v>0.11873942339179311</v>
      </c>
      <c r="BC199" s="634">
        <f t="shared" si="233"/>
        <v>-3.6808412109511468E-2</v>
      </c>
      <c r="BD199" s="634" t="str">
        <f t="shared" si="234"/>
        <v>-</v>
      </c>
      <c r="BE199" s="634" t="str">
        <f t="shared" si="235"/>
        <v>-</v>
      </c>
    </row>
    <row r="200" spans="2:61" ht="15" thickTop="1">
      <c r="B200" s="1" t="s">
        <v>15</v>
      </c>
      <c r="W200" s="1"/>
      <c r="X200" s="171" t="s">
        <v>259</v>
      </c>
      <c r="Y200" s="378"/>
      <c r="Z200" s="108"/>
      <c r="AA200" s="60"/>
      <c r="AB200" s="619">
        <f t="shared" ref="AB200:AZ200" si="236">AB34/AA34-1</f>
        <v>0.10581172541317163</v>
      </c>
      <c r="AC200" s="619">
        <f t="shared" si="236"/>
        <v>5.0076865619440358E-2</v>
      </c>
      <c r="AD200" s="619">
        <f t="shared" si="236"/>
        <v>9.1697523746909537E-2</v>
      </c>
      <c r="AE200" s="619">
        <f t="shared" si="236"/>
        <v>0.10652104334496171</v>
      </c>
      <c r="AF200" s="619">
        <f t="shared" si="236"/>
        <v>0.19923465422177511</v>
      </c>
      <c r="AG200" s="619">
        <f t="shared" si="236"/>
        <v>1.0077019525430497E-2</v>
      </c>
      <c r="AH200" s="619">
        <f t="shared" si="236"/>
        <v>-1.6120101712698398E-2</v>
      </c>
      <c r="AI200" s="619">
        <f t="shared" si="236"/>
        <v>-9.1025669907791706E-2</v>
      </c>
      <c r="AJ200" s="619">
        <f t="shared" si="236"/>
        <v>-0.12554420556794621</v>
      </c>
      <c r="AK200" s="619">
        <f t="shared" si="236"/>
        <v>-0.10506967392116773</v>
      </c>
      <c r="AL200" s="619">
        <f t="shared" si="236"/>
        <v>-0.15081071021675385</v>
      </c>
      <c r="AM200" s="619">
        <f t="shared" si="236"/>
        <v>-0.11649334533489364</v>
      </c>
      <c r="AN200" s="619">
        <f t="shared" si="236"/>
        <v>-2.0192370194646814E-2</v>
      </c>
      <c r="AO200" s="619">
        <f t="shared" si="236"/>
        <v>-0.11395653421250751</v>
      </c>
      <c r="AP200" s="619">
        <f t="shared" si="236"/>
        <v>2.001857119853323E-2</v>
      </c>
      <c r="AQ200" s="619">
        <f t="shared" si="236"/>
        <v>8.3307197927817489E-2</v>
      </c>
      <c r="AR200" s="619">
        <f t="shared" si="236"/>
        <v>2.2842047592912973E-2</v>
      </c>
      <c r="AS200" s="619">
        <f t="shared" si="236"/>
        <v>-8.2391361211604508E-3</v>
      </c>
      <c r="AT200" s="619">
        <f t="shared" si="236"/>
        <v>-6.232125852964987E-2</v>
      </c>
      <c r="AU200" s="619">
        <f t="shared" si="236"/>
        <v>9.5430424896235655E-2</v>
      </c>
      <c r="AV200" s="619">
        <f t="shared" si="236"/>
        <v>7.5489049754637882E-2</v>
      </c>
      <c r="AW200" s="619">
        <f t="shared" si="236"/>
        <v>7.7711901889307988E-2</v>
      </c>
      <c r="AX200" s="619">
        <f t="shared" si="236"/>
        <v>7.0039435384166682E-2</v>
      </c>
      <c r="AY200" s="619">
        <f t="shared" si="236"/>
        <v>8.2597182044581663E-2</v>
      </c>
      <c r="AZ200" s="619">
        <f t="shared" si="236"/>
        <v>6.9963591082815801E-2</v>
      </c>
      <c r="BA200" s="619">
        <f>BA34/AZ34-1</f>
        <v>7.7873018764101909E-2</v>
      </c>
      <c r="BB200" s="619">
        <f t="shared" ref="BB200:BC200" si="237">BB34/BA34-1</f>
        <v>4.4632485576926673E-2</v>
      </c>
      <c r="BC200" s="619">
        <f t="shared" si="237"/>
        <v>7.8133510012541985E-2</v>
      </c>
      <c r="BD200" s="619">
        <f t="shared" ref="BD200" si="238">BD34/BC34-1</f>
        <v>-1</v>
      </c>
      <c r="BE200" s="619" t="e">
        <f t="shared" ref="BE200" si="239">BE34/BD34-1</f>
        <v>#DIV/0!</v>
      </c>
      <c r="BG200" s="48"/>
      <c r="BH200" s="48"/>
      <c r="BI200" s="48"/>
    </row>
    <row r="201" spans="2:61" s="75" customFormat="1" ht="17.100000000000001" customHeight="1">
      <c r="U201" s="100"/>
      <c r="V201" s="100"/>
      <c r="X201" s="1"/>
      <c r="Y201" s="1"/>
      <c r="Z201" s="101"/>
      <c r="AA201" s="101"/>
      <c r="AB201" s="101"/>
      <c r="AC201" s="101"/>
      <c r="AD201" s="101"/>
      <c r="AE201" s="101"/>
      <c r="AF201" s="101"/>
      <c r="AG201" s="101"/>
      <c r="AH201" s="101"/>
      <c r="AI201" s="101"/>
      <c r="AJ201" s="101"/>
      <c r="AK201" s="101"/>
      <c r="AL201" s="101"/>
      <c r="AM201" s="101"/>
      <c r="AN201" s="101"/>
      <c r="AO201" s="101"/>
      <c r="AP201" s="101"/>
      <c r="AQ201" s="101"/>
      <c r="AR201" s="101"/>
      <c r="AS201" s="101"/>
      <c r="AT201" s="101"/>
      <c r="AU201" s="101"/>
      <c r="AV201" s="101"/>
      <c r="AW201" s="101"/>
      <c r="AX201" s="101"/>
      <c r="AY201" s="101"/>
      <c r="AZ201" s="101"/>
      <c r="BA201" s="101"/>
      <c r="BB201" s="101"/>
      <c r="BC201" s="101"/>
      <c r="BD201" s="101"/>
      <c r="BE201" s="101"/>
      <c r="BG201" s="102"/>
      <c r="BH201" s="102"/>
      <c r="BI201" s="102"/>
    </row>
  </sheetData>
  <mergeCells count="1">
    <mergeCell ref="X1:Y1"/>
  </mergeCells>
  <phoneticPr fontId="9"/>
  <pageMargins left="0.78740157480314965" right="0.78740157480314965" top="0.98425196850393704" bottom="0.98425196850393704" header="0.51181102362204722" footer="0.51181102362204722"/>
  <pageSetup paperSize="9" scale="14"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2</vt:i4>
      </vt:variant>
    </vt:vector>
  </HeadingPairs>
  <TitlesOfParts>
    <vt:vector size="12" baseType="lpstr">
      <vt:lpstr>0.Contents</vt:lpstr>
      <vt:lpstr>Notes</vt:lpstr>
      <vt:lpstr>1.Total</vt:lpstr>
      <vt:lpstr>2.CO2-Sector</vt:lpstr>
      <vt:lpstr>3.Allocated_CO2-Sector</vt:lpstr>
      <vt:lpstr>4.CO2-Share</vt:lpstr>
      <vt:lpstr>5.CH4</vt:lpstr>
      <vt:lpstr>6.N2O</vt:lpstr>
      <vt:lpstr>7.F-gas</vt:lpstr>
      <vt:lpstr>リンク切公表時非表示（グラフの添え物）</vt:lpstr>
      <vt:lpstr>'0.Contents'!Print_Area</vt:lpstr>
      <vt:lpstr>'1.Total'!Print_Area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GIO</dc:creator>
  <cp:lastModifiedBy>GIO-Yoshinaga</cp:lastModifiedBy>
  <cp:lastPrinted>2018-04-05T09:10:31Z</cp:lastPrinted>
  <dcterms:created xsi:type="dcterms:W3CDTF">2003-03-19T00:52:35Z</dcterms:created>
  <dcterms:modified xsi:type="dcterms:W3CDTF">2019-11-27T06:00:01Z</dcterms:modified>
</cp:coreProperties>
</file>