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270" windowWidth="19440" windowHeight="10980" tabRatio="624" activeTab="0"/>
  </bookViews>
  <sheets>
    <sheet name="0) Contents" sheetId="1" r:id="rId1"/>
    <sheet name="0.1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2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<sst xmlns="http://schemas.openxmlformats.org/spreadsheetml/2006/main" count="598" uniqueCount="234">
  <si>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</si>
  <si>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</si>
  <si>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</si>
  <si>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</si>
  <si>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</si>
  <si>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</si>
  <si>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</si>
  <si>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</si>
  <si>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</si>
  <si>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</si>
  <si>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</si>
  <si>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</si>
  <si>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</si>
  <si>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</si>
  <si>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</si>
  <si>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</si>
  <si>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</si>
  <si>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</si>
  <si>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</si>
  <si>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</si>
  <si>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</si>
  <si>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</si>
  <si>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</si>
  <si>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</si>
  <si>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</si>
  <si>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</si>
  <si>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</si>
  <si>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</si>
  <si>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</si>
  <si>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</si>
  <si>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</si>
  <si>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</si>
  <si>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</si>
  <si>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</si>
  <si>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</si>
  <si>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</si>
  <si>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</si>
  <si>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</si>
  <si>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</si>
  <si>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</si>
  <si>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</si>
  <si>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</si>
  <si>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</si>
  <si>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</si>
  <si>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</si>
  <si>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</si>
  <si>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</si>
  <si>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</si>
  <si>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</si>
  <si>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</si>
  <si>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</si>
  <si>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</si>
  <si>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</si>
  <si>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</si>
  <si>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</si>
  <si>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</si>
  <si>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</si>
  <si>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</si>
  <si>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</si>
  <si>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</si>
  <si>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</si>
  <si>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</si>
  <si>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</si>
  <si>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</si>
  <si>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</si>
  <si>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</si>
  <si>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</si>
  <si>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</si>
  <si>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</si>
  <si>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</si>
  <si>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</si>
  <si>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</si>
  <si>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</si>
  <si>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</si>
  <si>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</si>
  <si>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</si>
  <si>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</si>
  <si>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</si>
  <si>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</si>
  <si>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</si>
  <si>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</si>
  <si>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</si>
  <si>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</si>
  <si>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</si>
  <si>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</si>
  <si>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</si>
  <si>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</si>
  <si>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</si>
  <si>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</si>
  <si>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</si>
  <si>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</si>
  <si>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</si>
  <si>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</si>
  <si>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</si>
  <si>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</si>
  <si>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</si>
  <si>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</si>
  <si>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</si>
  <si>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</si>
  <si>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</si>
  <si>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</si>
  <si>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</si>
  <si>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</si>
  <si>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</si>
  <si>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</si>
  <si>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</si>
  <si>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</si>
  <si>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</si>
  <si>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</si>
  <si>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</si>
  <si>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</si>
  <si>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</si>
  <si>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</si>
  <si>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</si>
  <si>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</si>
  <si>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</si>
  <si>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</si>
  <si>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</si>
  <si>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</si>
  <si>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</si>
  <si>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</si>
  <si>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</si>
  <si>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</si>
  <si>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</si>
  <si>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</si>
  <si>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</si>
  <si>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</si>
  <si>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</si>
  <si>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</si>
  <si>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</si>
  <si>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2) CO2-Sector</t>
  </si>
  <si>
    <t>3) Allocated_CO2-Sector</t>
  </si>
  <si>
    <t>4) CO2-Share-KPBY</t>
  </si>
  <si>
    <t>6) CH4</t>
  </si>
  <si>
    <t>7) N2O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</si>
  <si>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</si>
  <si>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</si>
  <si>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</si>
  <si>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</si>
  <si>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</si>
  <si>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</si>
  <si>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</si>
  <si>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</si>
  <si>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</si>
  <si>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</si>
  <si>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</si>
  <si>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</si>
  <si>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</si>
  <si>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</si>
  <si>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</si>
  <si>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</si>
  <si>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</si>
  <si>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</si>
  <si>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</si>
  <si>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</si>
  <si>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</si>
  <si>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</si>
  <si>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</si>
  <si>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</si>
  <si>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</si>
  <si>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</si>
  <si>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</si>
  <si>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</si>
  <si>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</si>
  <si>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</si>
  <si>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</si>
  <si>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</si>
  <si>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</si>
  <si>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</si>
  <si>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</si>
  <si>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</si>
  <si>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</si>
  <si>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</si>
  <si>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</si>
  <si>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</si>
  <si>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</si>
  <si>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</si>
  <si>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1 Tg</t>
  </si>
  <si>
    <t>1 Gg</t>
  </si>
  <si>
    <t>1 Mg</t>
  </si>
  <si>
    <t>1 kg</t>
  </si>
  <si>
    <t>■単位に関して</t>
  </si>
  <si>
    <t>■地球温暖化係数（GWP)：時間枠＝100年</t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</si>
  <si>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</si>
  <si>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</si>
  <si>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</si>
  <si>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</si>
  <si>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</si>
  <si>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</si>
  <si>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</si>
  <si>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</si>
  <si>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</si>
  <si>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</si>
  <si>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単位／地球温暖化係数／その他注意事項</t>
  </si>
  <si>
    <t>単位／地球温暖化係数／その他注意事項</t>
  </si>
  <si>
    <t>1) Total</t>
  </si>
  <si>
    <t>温室効果ガス排出量</t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</si>
  <si>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排出量（直接排出量[自家発・産業用蒸気配分後]）（簡約表）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</si>
  <si>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</si>
  <si>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</si>
  <si>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</si>
  <si>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排出量（間接排出量[電気・熱配分後]）（簡約表）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</si>
  <si>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O排出量（簡約表）</t>
    </r>
  </si>
  <si>
    <t>温室効果ガス排出量</t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</si>
  <si>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</si>
  <si>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排出量（直接排出量[自家発・産業用蒸気配分後]）（簡約表）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</si>
  <si>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排出量（間接排出量[電気・熱配分後]）（簡約表）</t>
    </r>
  </si>
  <si>
    <r>
      <t>京都議定書の基準年の部門別CO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</si>
  <si>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r>
      <t>CH</t>
    </r>
    <r>
      <rPr>
        <vertAlign val="subscript"/>
        <sz val="11"/>
        <rFont val="ＭＳ Ｐゴシック"/>
        <family val="3"/>
      </rPr>
      <t xml:space="preserve">4 </t>
    </r>
    <r>
      <rPr>
        <sz val="11"/>
        <rFont val="ＭＳ Ｐゴシック"/>
        <family val="3"/>
      </rPr>
      <t>排出量（簡約表）</t>
    </r>
  </si>
  <si>
    <r>
      <t>N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O 排出量（簡約表）</t>
    </r>
  </si>
  <si>
    <r>
      <t>F-gas（HFCs, PFCs, SF</t>
    </r>
    <r>
      <rPr>
        <vertAlign val="subscript"/>
        <sz val="11"/>
        <rFont val="ＭＳ Ｐゴシック"/>
        <family val="3"/>
      </rPr>
      <t>6</t>
    </r>
    <r>
      <rPr>
        <sz val="11"/>
        <rFont val="ＭＳ Ｐゴシック"/>
        <family val="3"/>
      </rPr>
      <t>）排出量</t>
    </r>
  </si>
  <si>
    <t>8) F-gas</t>
  </si>
  <si>
    <r>
      <t xml:space="preserve">0.1) </t>
    </r>
    <r>
      <rPr>
        <sz val="11"/>
        <rFont val="ＭＳ Ｐゴシック"/>
        <family val="3"/>
      </rPr>
      <t>計量単位</t>
    </r>
  </si>
  <si>
    <t>0) Contents</t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</si>
  <si>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</si>
  <si>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</si>
  <si>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</si>
  <si>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</si>
  <si>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</si>
  <si>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</si>
  <si>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</si>
  <si>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</si>
  <si>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r>
      <t xml:space="preserve">2012
</t>
    </r>
    <r>
      <rPr>
        <sz val="11"/>
        <rFont val="ＭＳ Ｐゴシック"/>
        <family val="3"/>
      </rPr>
      <t>（速報値）</t>
    </r>
  </si>
  <si>
    <r>
      <t xml:space="preserve">2012
</t>
    </r>
    <r>
      <rPr>
        <sz val="11"/>
        <rFont val="ＭＳ Ｐゴシック"/>
        <family val="3"/>
      </rPr>
      <t>（速報値）</t>
    </r>
  </si>
  <si>
    <r>
      <t xml:space="preserve">2012
</t>
    </r>
    <r>
      <rPr>
        <sz val="11"/>
        <rFont val="ＭＳ Ｐ明朝"/>
        <family val="1"/>
      </rPr>
      <t>（速報値）</t>
    </r>
  </si>
  <si>
    <r>
      <t>2012年度（速報値）の部門別CO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</si>
  <si>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2012</t>
    </r>
    <r>
      <rPr>
        <sz val="11"/>
        <rFont val="ＭＳ Ｐ明朝"/>
        <family val="1"/>
      </rPr>
      <t>※</t>
    </r>
    <r>
      <rPr>
        <sz val="11"/>
        <rFont val="Century"/>
        <family val="1"/>
      </rPr>
      <t xml:space="preserve">
</t>
    </r>
    <r>
      <rPr>
        <sz val="11"/>
        <rFont val="ＭＳ Ｐ明朝"/>
        <family val="1"/>
      </rPr>
      <t>（速報値）</t>
    </r>
  </si>
  <si>
    <r>
      <t>2012年度（速報値）の部門別CO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</si>
  <si>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t>5) CO2-Share-2012</t>
  </si>
  <si>
    <t>日本の温室効果ガス排出量データ（1990～2012年度速報値）</t>
  </si>
  <si>
    <r>
      <t>※</t>
    </r>
    <r>
      <rPr>
        <sz val="11"/>
        <rFont val="Century"/>
        <family val="1"/>
      </rPr>
      <t>2012</t>
    </r>
    <r>
      <rPr>
        <sz val="11"/>
        <rFont val="ＭＳ Ｐ明朝"/>
        <family val="1"/>
      </rPr>
      <t>年度速報値では、一部のデータを除き</t>
    </r>
    <r>
      <rPr>
        <sz val="11"/>
        <rFont val="Century"/>
        <family val="1"/>
      </rPr>
      <t>2012</t>
    </r>
    <r>
      <rPr>
        <sz val="11"/>
        <rFont val="ＭＳ Ｐ明朝"/>
        <family val="1"/>
      </rPr>
      <t>年度値に</t>
    </r>
    <r>
      <rPr>
        <sz val="11"/>
        <rFont val="Century"/>
        <family val="1"/>
      </rPr>
      <t>2011</t>
    </r>
    <r>
      <rPr>
        <sz val="11"/>
        <rFont val="ＭＳ Ｐ明朝"/>
        <family val="1"/>
      </rPr>
      <t>年度値を使用している。</t>
    </r>
  </si>
  <si>
    <t>2．2014年春報告予定の確定値との間には誤差が生じることがある。</t>
  </si>
  <si>
    <t>NO</t>
  </si>
  <si>
    <t>―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</si>
</sst>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  <numFmt numFmtId="226" formatCode="0.00000%"/>
    <numFmt numFmtId="227" formatCode="0.000000%"/>
  </numFmts>
  <fonts count="112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b/>
      <sz val="16"/>
      <color indexed="8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 Schoolbook"/>
      <family val="1"/>
    </font>
    <font>
      <sz val="11"/>
      <color indexed="8"/>
      <name val="Century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Century Schoolbook"/>
      <family val="1"/>
    </font>
    <font>
      <sz val="11"/>
      <color theme="1"/>
      <name val="Century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  <xf numFmtId="0" fontId="95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6" fillId="0" borderId="11" applyNumberFormat="0" applyFill="0" applyAlignment="0" applyProtection="0"/>
    <xf numFmtId="0" fontId="97" fillId="35" borderId="0" applyNumberFormat="0" applyBorder="0" applyAlignment="0" applyProtection="0"/>
    <xf numFmtId="0" fontId="98" fillId="36" borderId="12" applyNumberFormat="0" applyAlignment="0" applyProtection="0"/>
    <xf numFmtId="0" fontId="9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0" fillId="0" borderId="13" applyNumberFormat="0" applyFill="0" applyAlignment="0" applyProtection="0"/>
    <xf numFmtId="0" fontId="101" fillId="0" borderId="14" applyNumberFormat="0" applyFill="0" applyAlignment="0" applyProtection="0"/>
    <xf numFmtId="0" fontId="102" fillId="0" borderId="1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6" applyNumberFormat="0" applyFill="0" applyAlignment="0" applyProtection="0"/>
    <xf numFmtId="0" fontId="104" fillId="36" borderId="17" applyNumberFormat="0" applyAlignment="0" applyProtection="0"/>
    <xf numFmtId="0" fontId="10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6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7" fillId="38" borderId="0" applyNumberFormat="0" applyBorder="0" applyAlignment="0" applyProtection="0"/>
  </cellStyleXfs>
  <cellXfs count="454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3" xfId="90" applyFont="1" applyFill="1" applyBorder="1" applyAlignment="1">
      <alignment horizontal="centerContinuous" vertical="center"/>
      <protection/>
    </xf>
    <xf numFmtId="176" fontId="10" fillId="39" borderId="34" xfId="90" applyNumberFormat="1" applyFont="1" applyFill="1" applyBorder="1" applyAlignment="1">
      <alignment horizontal="centerContinuous"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6" xfId="90" applyNumberFormat="1" applyFont="1" applyFill="1" applyBorder="1" applyAlignment="1">
      <alignment vertical="center"/>
      <protection/>
    </xf>
    <xf numFmtId="179" fontId="10" fillId="39" borderId="37" xfId="90" applyNumberFormat="1" applyFont="1" applyFill="1" applyBorder="1" applyAlignment="1">
      <alignment vertical="center"/>
      <protection/>
    </xf>
    <xf numFmtId="0" fontId="10" fillId="39" borderId="33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179" fontId="10" fillId="39" borderId="41" xfId="67" applyNumberFormat="1" applyFont="1" applyFill="1" applyBorder="1" applyAlignment="1">
      <alignment horizontal="center" vertical="center"/>
    </xf>
    <xf numFmtId="179" fontId="10" fillId="39" borderId="42" xfId="67" applyNumberFormat="1" applyFont="1" applyFill="1" applyBorder="1" applyAlignment="1">
      <alignment horizontal="center" vertical="center"/>
    </xf>
    <xf numFmtId="179" fontId="10" fillId="39" borderId="43" xfId="67" applyNumberFormat="1" applyFont="1" applyFill="1" applyBorder="1" applyAlignment="1">
      <alignment horizontal="center" vertical="center"/>
    </xf>
    <xf numFmtId="0" fontId="11" fillId="39" borderId="44" xfId="90" applyFont="1" applyFill="1" applyBorder="1" applyAlignment="1">
      <alignment vertical="center" wrapText="1"/>
      <protection/>
    </xf>
    <xf numFmtId="0" fontId="11" fillId="39" borderId="45" xfId="90" applyFont="1" applyFill="1" applyBorder="1" applyAlignment="1">
      <alignment vertical="center" wrapText="1"/>
      <protection/>
    </xf>
    <xf numFmtId="0" fontId="11" fillId="39" borderId="46" xfId="90" applyFont="1" applyFill="1" applyBorder="1" applyAlignment="1">
      <alignment vertical="center" wrapText="1"/>
      <protection/>
    </xf>
    <xf numFmtId="0" fontId="11" fillId="39" borderId="33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5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47" xfId="90" applyFont="1" applyFill="1" applyBorder="1">
      <alignment/>
      <protection/>
    </xf>
    <xf numFmtId="0" fontId="13" fillId="39" borderId="48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1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5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49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5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2" xfId="90" applyNumberFormat="1" applyFont="1" applyFill="1" applyBorder="1" applyAlignment="1">
      <alignment vertical="center"/>
      <protection/>
    </xf>
    <xf numFmtId="185" fontId="10" fillId="39" borderId="50" xfId="90" applyNumberFormat="1" applyFont="1" applyFill="1" applyBorder="1" applyAlignment="1">
      <alignment vertical="center"/>
      <protection/>
    </xf>
    <xf numFmtId="0" fontId="10" fillId="23" borderId="51" xfId="90" applyFont="1" applyFill="1" applyBorder="1" applyAlignment="1">
      <alignment horizontal="center" vertical="center"/>
      <protection/>
    </xf>
    <xf numFmtId="0" fontId="10" fillId="39" borderId="52" xfId="90" applyFont="1" applyFill="1" applyBorder="1" applyAlignment="1">
      <alignment vertical="center"/>
      <protection/>
    </xf>
    <xf numFmtId="0" fontId="10" fillId="39" borderId="53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5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1" xfId="90" applyNumberFormat="1" applyFont="1" applyFill="1" applyBorder="1" applyAlignment="1">
      <alignment vertical="center"/>
      <protection/>
    </xf>
    <xf numFmtId="10" fontId="10" fillId="39" borderId="42" xfId="90" applyNumberFormat="1" applyFont="1" applyFill="1" applyBorder="1" applyAlignment="1">
      <alignment vertical="center"/>
      <protection/>
    </xf>
    <xf numFmtId="10" fontId="10" fillId="39" borderId="50" xfId="90" applyNumberFormat="1" applyFont="1" applyFill="1" applyBorder="1" applyAlignment="1">
      <alignment vertical="center"/>
      <protection/>
    </xf>
    <xf numFmtId="0" fontId="11" fillId="39" borderId="54" xfId="90" applyFont="1" applyFill="1" applyBorder="1" applyAlignment="1">
      <alignment vertical="center" wrapText="1"/>
      <protection/>
    </xf>
    <xf numFmtId="0" fontId="11" fillId="21" borderId="55" xfId="90" applyFont="1" applyFill="1" applyBorder="1" applyAlignment="1">
      <alignment vertical="center"/>
      <protection/>
    </xf>
    <xf numFmtId="0" fontId="10" fillId="21" borderId="56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4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5" xfId="75" applyNumberFormat="1" applyFont="1" applyFill="1" applyBorder="1" applyAlignment="1">
      <alignment vertical="center"/>
    </xf>
    <xf numFmtId="40" fontId="10" fillId="39" borderId="45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46" xfId="75" applyNumberFormat="1" applyFont="1" applyFill="1" applyBorder="1" applyAlignment="1">
      <alignment vertical="center"/>
    </xf>
    <xf numFmtId="40" fontId="10" fillId="39" borderId="46" xfId="75" applyNumberFormat="1" applyFont="1" applyFill="1" applyBorder="1" applyAlignment="1">
      <alignment vertical="center" wrapText="1"/>
    </xf>
    <xf numFmtId="40" fontId="10" fillId="39" borderId="58" xfId="75" applyNumberFormat="1" applyFont="1" applyFill="1" applyBorder="1" applyAlignment="1">
      <alignment vertical="center" wrapText="1"/>
    </xf>
    <xf numFmtId="40" fontId="10" fillId="39" borderId="54" xfId="75" applyNumberFormat="1" applyFont="1" applyFill="1" applyBorder="1" applyAlignment="1">
      <alignment vertical="center" wrapText="1"/>
    </xf>
    <xf numFmtId="40" fontId="10" fillId="39" borderId="59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/>
    </xf>
    <xf numFmtId="40" fontId="10" fillId="39" borderId="61" xfId="75" applyNumberFormat="1" applyFont="1" applyFill="1" applyBorder="1" applyAlignment="1">
      <alignment vertical="center"/>
    </xf>
    <xf numFmtId="0" fontId="11" fillId="40" borderId="55" xfId="90" applyFont="1" applyFill="1" applyBorder="1" applyAlignment="1">
      <alignment vertical="center"/>
      <protection/>
    </xf>
    <xf numFmtId="0" fontId="10" fillId="40" borderId="56" xfId="90" applyFont="1" applyFill="1" applyBorder="1" applyAlignment="1">
      <alignment vertical="center"/>
      <protection/>
    </xf>
    <xf numFmtId="0" fontId="10" fillId="40" borderId="62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5" xfId="90" applyFont="1" applyFill="1" applyBorder="1" applyAlignment="1">
      <alignment vertical="center"/>
      <protection/>
    </xf>
    <xf numFmtId="0" fontId="10" fillId="22" borderId="56" xfId="90" applyFont="1" applyFill="1" applyBorder="1" applyAlignment="1">
      <alignment vertical="center"/>
      <protection/>
    </xf>
    <xf numFmtId="0" fontId="10" fillId="22" borderId="62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5" xfId="90" applyFont="1" applyFill="1" applyBorder="1" applyAlignment="1">
      <alignment vertical="center"/>
      <protection/>
    </xf>
    <xf numFmtId="0" fontId="10" fillId="41" borderId="56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3" xfId="75" applyNumberFormat="1" applyFont="1" applyFill="1" applyBorder="1" applyAlignment="1">
      <alignment vertical="center" wrapText="1"/>
    </xf>
    <xf numFmtId="0" fontId="10" fillId="43" borderId="64" xfId="90" applyFont="1" applyFill="1" applyBorder="1" applyAlignment="1">
      <alignment vertical="center"/>
      <protection/>
    </xf>
    <xf numFmtId="0" fontId="10" fillId="43" borderId="65" xfId="90" applyFont="1" applyFill="1" applyBorder="1" applyAlignment="1">
      <alignment vertical="center"/>
      <protection/>
    </xf>
    <xf numFmtId="0" fontId="10" fillId="43" borderId="66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4" xfId="90" applyFont="1" applyFill="1" applyBorder="1" applyAlignment="1">
      <alignment vertical="center"/>
      <protection/>
    </xf>
    <xf numFmtId="0" fontId="10" fillId="23" borderId="67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68" xfId="75" applyNumberFormat="1" applyFont="1" applyFill="1" applyBorder="1" applyAlignment="1">
      <alignment vertical="center" wrapText="1"/>
    </xf>
    <xf numFmtId="40" fontId="10" fillId="44" borderId="69" xfId="75" applyNumberFormat="1" applyFont="1" applyFill="1" applyBorder="1" applyAlignment="1">
      <alignment vertical="center" wrapText="1"/>
    </xf>
    <xf numFmtId="40" fontId="15" fillId="39" borderId="38" xfId="75" applyNumberFormat="1" applyFont="1" applyFill="1" applyBorder="1" applyAlignment="1">
      <alignment vertical="center"/>
    </xf>
    <xf numFmtId="40" fontId="15" fillId="39" borderId="38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5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4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0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3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6" xfId="90" applyFont="1" applyFill="1" applyBorder="1" applyAlignment="1">
      <alignment vertical="center"/>
      <protection/>
    </xf>
    <xf numFmtId="40" fontId="10" fillId="39" borderId="71" xfId="75" applyNumberFormat="1" applyFont="1" applyFill="1" applyBorder="1" applyAlignment="1">
      <alignment vertical="center"/>
    </xf>
    <xf numFmtId="0" fontId="14" fillId="39" borderId="60" xfId="90" applyFont="1" applyFill="1" applyBorder="1" applyAlignment="1">
      <alignment vertical="center" wrapText="1"/>
      <protection/>
    </xf>
    <xf numFmtId="40" fontId="10" fillId="39" borderId="72" xfId="75" applyNumberFormat="1" applyFont="1" applyFill="1" applyBorder="1" applyAlignment="1">
      <alignment vertical="center"/>
    </xf>
    <xf numFmtId="0" fontId="14" fillId="39" borderId="61" xfId="90" applyFont="1" applyFill="1" applyBorder="1" applyAlignment="1">
      <alignment vertical="center" wrapText="1"/>
      <protection/>
    </xf>
    <xf numFmtId="184" fontId="10" fillId="39" borderId="49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5" xfId="90" applyNumberFormat="1" applyFont="1" applyFill="1" applyBorder="1" applyAlignment="1">
      <alignment horizontal="center" vertical="center"/>
      <protection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6" xfId="67" applyNumberFormat="1" applyFont="1" applyFill="1" applyBorder="1" applyAlignment="1">
      <alignment horizontal="right" vertical="center"/>
    </xf>
    <xf numFmtId="194" fontId="10" fillId="39" borderId="36" xfId="90" applyNumberFormat="1" applyFont="1" applyFill="1" applyBorder="1" applyAlignment="1">
      <alignment vertical="center"/>
      <protection/>
    </xf>
    <xf numFmtId="194" fontId="10" fillId="39" borderId="53" xfId="67" applyNumberFormat="1" applyFont="1" applyFill="1" applyBorder="1" applyAlignment="1">
      <alignment horizontal="right" vertical="center"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41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2" xfId="67" applyNumberFormat="1" applyFont="1" applyFill="1" applyBorder="1" applyAlignment="1">
      <alignment horizontal="center" vertical="center"/>
    </xf>
    <xf numFmtId="194" fontId="10" fillId="39" borderId="35" xfId="67" applyNumberFormat="1" applyFont="1" applyFill="1" applyBorder="1" applyAlignment="1">
      <alignment horizontal="center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39" borderId="43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194" fontId="10" fillId="39" borderId="73" xfId="90" applyNumberFormat="1" applyFont="1" applyFill="1" applyBorder="1" applyAlignment="1">
      <alignment vertical="center"/>
      <protection/>
    </xf>
    <xf numFmtId="194" fontId="10" fillId="39" borderId="74" xfId="90" applyNumberFormat="1" applyFont="1" applyFill="1" applyBorder="1" applyAlignment="1">
      <alignment vertical="center"/>
      <protection/>
    </xf>
    <xf numFmtId="194" fontId="10" fillId="39" borderId="75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6" xfId="90" applyNumberFormat="1" applyFont="1" applyFill="1" applyBorder="1">
      <alignment/>
      <protection/>
    </xf>
    <xf numFmtId="176" fontId="25" fillId="39" borderId="77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4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49" xfId="90" applyNumberFormat="1" applyFont="1" applyFill="1" applyBorder="1" applyAlignment="1">
      <alignment vertical="center"/>
      <protection/>
    </xf>
    <xf numFmtId="176" fontId="10" fillId="48" borderId="49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49" xfId="67" applyFont="1" applyFill="1" applyBorder="1" applyAlignment="1">
      <alignment vertical="center"/>
    </xf>
    <xf numFmtId="9" fontId="10" fillId="47" borderId="49" xfId="67" applyFont="1" applyFill="1" applyBorder="1" applyAlignment="1">
      <alignment vertical="center"/>
    </xf>
    <xf numFmtId="9" fontId="10" fillId="39" borderId="35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1" xfId="90" applyNumberFormat="1" applyFont="1" applyFill="1" applyBorder="1" applyAlignment="1">
      <alignment vertical="center"/>
      <protection/>
    </xf>
    <xf numFmtId="194" fontId="10" fillId="39" borderId="49" xfId="67" applyNumberFormat="1" applyFont="1" applyFill="1" applyBorder="1" applyAlignment="1">
      <alignment vertical="center"/>
    </xf>
    <xf numFmtId="185" fontId="10" fillId="47" borderId="41" xfId="90" applyNumberFormat="1" applyFont="1" applyFill="1" applyBorder="1" applyAlignment="1">
      <alignment vertical="center"/>
      <protection/>
    </xf>
    <xf numFmtId="194" fontId="10" fillId="47" borderId="49" xfId="67" applyNumberFormat="1" applyFont="1" applyFill="1" applyBorder="1" applyAlignment="1">
      <alignment vertical="center"/>
    </xf>
    <xf numFmtId="194" fontId="10" fillId="39" borderId="35" xfId="67" applyNumberFormat="1" applyFont="1" applyFill="1" applyBorder="1" applyAlignment="1">
      <alignment vertical="center"/>
    </xf>
    <xf numFmtId="185" fontId="10" fillId="49" borderId="50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4" xfId="90" applyFont="1" applyFill="1" applyBorder="1" applyAlignment="1">
      <alignment vertical="center"/>
      <protection/>
    </xf>
    <xf numFmtId="0" fontId="10" fillId="51" borderId="64" xfId="90" applyFont="1" applyFill="1" applyBorder="1" applyAlignment="1">
      <alignment vertical="center"/>
      <protection/>
    </xf>
    <xf numFmtId="0" fontId="10" fillId="51" borderId="66" xfId="90" applyFont="1" applyFill="1" applyBorder="1" applyAlignment="1">
      <alignment vertical="center"/>
      <protection/>
    </xf>
    <xf numFmtId="0" fontId="10" fillId="51" borderId="78" xfId="90" applyFont="1" applyFill="1" applyBorder="1" applyAlignment="1">
      <alignment vertical="center" wrapText="1"/>
      <protection/>
    </xf>
    <xf numFmtId="40" fontId="10" fillId="51" borderId="79" xfId="75" applyNumberFormat="1" applyFont="1" applyFill="1" applyBorder="1" applyAlignment="1">
      <alignment vertical="center"/>
    </xf>
    <xf numFmtId="40" fontId="10" fillId="51" borderId="79" xfId="75" applyNumberFormat="1" applyFont="1" applyFill="1" applyBorder="1" applyAlignment="1">
      <alignment vertical="center" wrapText="1"/>
    </xf>
    <xf numFmtId="40" fontId="10" fillId="52" borderId="79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0" xfId="75" applyNumberFormat="1" applyFont="1" applyFill="1" applyBorder="1" applyAlignment="1">
      <alignment vertical="center"/>
    </xf>
    <xf numFmtId="38" fontId="10" fillId="56" borderId="54" xfId="75" applyNumberFormat="1" applyFont="1" applyFill="1" applyBorder="1" applyAlignment="1">
      <alignment vertical="center"/>
    </xf>
    <xf numFmtId="38" fontId="10" fillId="55" borderId="61" xfId="75" applyNumberFormat="1" applyFont="1" applyFill="1" applyBorder="1" applyAlignment="1">
      <alignment vertical="center"/>
    </xf>
    <xf numFmtId="38" fontId="10" fillId="55" borderId="45" xfId="75" applyNumberFormat="1" applyFont="1" applyFill="1" applyBorder="1" applyAlignment="1">
      <alignment vertical="center"/>
    </xf>
    <xf numFmtId="38" fontId="10" fillId="55" borderId="46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4" xfId="75" applyNumberFormat="1" applyFont="1" applyFill="1" applyBorder="1" applyAlignment="1">
      <alignment vertical="center"/>
    </xf>
    <xf numFmtId="38" fontId="10" fillId="56" borderId="46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79" xfId="75" applyNumberFormat="1" applyFont="1" applyFill="1" applyBorder="1" applyAlignment="1">
      <alignment vertical="center"/>
    </xf>
    <xf numFmtId="38" fontId="10" fillId="61" borderId="79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38" xfId="75" applyNumberFormat="1" applyFont="1" applyFill="1" applyBorder="1" applyAlignment="1">
      <alignment vertical="center"/>
    </xf>
    <xf numFmtId="38" fontId="15" fillId="39" borderId="38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79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67" xfId="90" applyFont="1" applyFill="1" applyBorder="1" applyAlignment="1">
      <alignment vertical="center"/>
      <protection/>
    </xf>
    <xf numFmtId="0" fontId="10" fillId="44" borderId="80" xfId="90" applyFont="1" applyFill="1" applyBorder="1" applyAlignment="1">
      <alignment vertical="center"/>
      <protection/>
    </xf>
    <xf numFmtId="0" fontId="10" fillId="65" borderId="81" xfId="90" applyFont="1" applyFill="1" applyBorder="1" applyAlignment="1">
      <alignment vertical="center" wrapText="1"/>
      <protection/>
    </xf>
    <xf numFmtId="38" fontId="10" fillId="66" borderId="82" xfId="75" applyNumberFormat="1" applyFont="1" applyFill="1" applyBorder="1" applyAlignment="1">
      <alignment vertical="center"/>
    </xf>
    <xf numFmtId="40" fontId="10" fillId="65" borderId="82" xfId="75" applyNumberFormat="1" applyFont="1" applyFill="1" applyBorder="1" applyAlignment="1">
      <alignment vertical="center"/>
    </xf>
    <xf numFmtId="40" fontId="10" fillId="65" borderId="82" xfId="75" applyNumberFormat="1" applyFont="1" applyFill="1" applyBorder="1" applyAlignment="1">
      <alignment vertical="center" wrapText="1"/>
    </xf>
    <xf numFmtId="0" fontId="14" fillId="65" borderId="83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6" xfId="90" applyFont="1" applyFill="1" applyBorder="1" applyAlignment="1">
      <alignment vertical="center"/>
      <protection/>
    </xf>
    <xf numFmtId="38" fontId="14" fillId="67" borderId="82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4" xfId="90" applyNumberFormat="1" applyFont="1" applyFill="1" applyBorder="1">
      <alignment/>
      <protection/>
    </xf>
    <xf numFmtId="176" fontId="25" fillId="39" borderId="85" xfId="90" applyNumberFormat="1" applyFont="1" applyFill="1" applyBorder="1">
      <alignment/>
      <protection/>
    </xf>
    <xf numFmtId="176" fontId="25" fillId="39" borderId="86" xfId="90" applyNumberFormat="1" applyFont="1" applyFill="1" applyBorder="1">
      <alignment/>
      <protection/>
    </xf>
    <xf numFmtId="176" fontId="25" fillId="39" borderId="87" xfId="90" applyNumberFormat="1" applyFont="1" applyFill="1" applyBorder="1">
      <alignment/>
      <protection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88" xfId="90" applyFont="1" applyFill="1" applyBorder="1">
      <alignment/>
      <protection/>
    </xf>
    <xf numFmtId="0" fontId="13" fillId="31" borderId="89" xfId="90" applyFont="1" applyFill="1" applyBorder="1" applyAlignment="1">
      <alignment vertical="top"/>
      <protection/>
    </xf>
    <xf numFmtId="0" fontId="13" fillId="31" borderId="90" xfId="90" applyFont="1" applyFill="1" applyBorder="1" applyAlignment="1">
      <alignment vertical="top"/>
      <protection/>
    </xf>
    <xf numFmtId="0" fontId="13" fillId="31" borderId="91" xfId="90" applyFont="1" applyFill="1" applyBorder="1" applyAlignment="1">
      <alignment horizontal="center" vertical="top" wrapText="1"/>
      <protection/>
    </xf>
    <xf numFmtId="0" fontId="13" fillId="31" borderId="90" xfId="90" applyFont="1" applyFill="1" applyBorder="1" applyAlignment="1">
      <alignment horizontal="center" vertical="top" wrapText="1"/>
      <protection/>
    </xf>
    <xf numFmtId="0" fontId="11" fillId="31" borderId="48" xfId="90" applyFont="1" applyFill="1" applyBorder="1" applyAlignment="1">
      <alignment horizontal="left" vertical="center"/>
      <protection/>
    </xf>
    <xf numFmtId="0" fontId="10" fillId="31" borderId="92" xfId="90" applyFont="1" applyFill="1" applyBorder="1" applyAlignment="1">
      <alignment horizontal="left" vertical="center"/>
      <protection/>
    </xf>
    <xf numFmtId="0" fontId="10" fillId="31" borderId="93" xfId="90" applyFont="1" applyFill="1" applyBorder="1" applyAlignment="1">
      <alignment horizontal="center" vertical="center"/>
      <protection/>
    </xf>
    <xf numFmtId="0" fontId="14" fillId="31" borderId="94" xfId="90" applyFont="1" applyFill="1" applyBorder="1" applyAlignment="1">
      <alignment horizontal="center" vertical="center" wrapText="1"/>
      <protection/>
    </xf>
    <xf numFmtId="0" fontId="10" fillId="31" borderId="94" xfId="90" applyFont="1" applyFill="1" applyBorder="1" applyAlignment="1">
      <alignment horizontal="center" vertical="center"/>
      <protection/>
    </xf>
    <xf numFmtId="0" fontId="11" fillId="31" borderId="94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5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4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5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9" fontId="25" fillId="39" borderId="96" xfId="90" applyNumberFormat="1" applyFont="1" applyFill="1" applyBorder="1">
      <alignment/>
      <protection/>
    </xf>
    <xf numFmtId="9" fontId="25" fillId="39" borderId="85" xfId="90" applyNumberFormat="1" applyFont="1" applyFill="1" applyBorder="1">
      <alignment/>
      <protection/>
    </xf>
    <xf numFmtId="221" fontId="25" fillId="39" borderId="97" xfId="90" applyNumberFormat="1" applyFont="1" applyFill="1" applyBorder="1">
      <alignment/>
      <protection/>
    </xf>
    <xf numFmtId="221" fontId="25" fillId="39" borderId="87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49" xfId="67" applyNumberFormat="1" applyFont="1" applyFill="1" applyBorder="1" applyAlignment="1">
      <alignment vertical="center"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98" xfId="90" applyNumberFormat="1" applyFont="1" applyFill="1" applyBorder="1" applyAlignment="1">
      <alignment vertical="center"/>
      <protection/>
    </xf>
    <xf numFmtId="194" fontId="10" fillId="39" borderId="99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37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0" fontId="37" fillId="39" borderId="0" xfId="90" applyFont="1" applyFill="1" applyAlignment="1">
      <alignment vertical="center"/>
      <protection/>
    </xf>
    <xf numFmtId="0" fontId="37" fillId="31" borderId="32" xfId="90" applyFont="1" applyFill="1" applyBorder="1" applyAlignment="1">
      <alignment vertical="center"/>
      <protection/>
    </xf>
    <xf numFmtId="0" fontId="37" fillId="31" borderId="26" xfId="90" applyFont="1" applyFill="1" applyBorder="1" applyAlignment="1">
      <alignment horizontal="center" vertical="center"/>
      <protection/>
    </xf>
    <xf numFmtId="0" fontId="37" fillId="46" borderId="55" xfId="90" applyFont="1" applyFill="1" applyBorder="1" applyAlignment="1">
      <alignment vertical="center"/>
      <protection/>
    </xf>
    <xf numFmtId="0" fontId="37" fillId="46" borderId="26" xfId="90" applyFont="1" applyFill="1" applyBorder="1" applyAlignment="1">
      <alignment vertical="center"/>
      <protection/>
    </xf>
    <xf numFmtId="0" fontId="37" fillId="46" borderId="56" xfId="90" applyFont="1" applyFill="1" applyBorder="1" applyAlignment="1">
      <alignment vertical="center"/>
      <protection/>
    </xf>
    <xf numFmtId="0" fontId="37" fillId="39" borderId="1" xfId="90" applyFont="1" applyFill="1" applyBorder="1" applyAlignment="1">
      <alignment vertical="center"/>
      <protection/>
    </xf>
    <xf numFmtId="0" fontId="37" fillId="39" borderId="100" xfId="90" applyFont="1" applyFill="1" applyBorder="1" applyAlignment="1">
      <alignment vertical="center"/>
      <protection/>
    </xf>
    <xf numFmtId="0" fontId="37" fillId="39" borderId="49" xfId="90" applyFont="1" applyFill="1" applyBorder="1" applyAlignment="1">
      <alignment vertical="center"/>
      <protection/>
    </xf>
    <xf numFmtId="0" fontId="37" fillId="47" borderId="55" xfId="90" applyFont="1" applyFill="1" applyBorder="1" applyAlignment="1">
      <alignment vertical="center"/>
      <protection/>
    </xf>
    <xf numFmtId="0" fontId="37" fillId="47" borderId="101" xfId="90" applyFont="1" applyFill="1" applyBorder="1" applyAlignment="1">
      <alignment vertical="center"/>
      <protection/>
    </xf>
    <xf numFmtId="0" fontId="37" fillId="47" borderId="56" xfId="90" applyFont="1" applyFill="1" applyBorder="1" applyAlignment="1">
      <alignment vertical="center"/>
      <protection/>
    </xf>
    <xf numFmtId="0" fontId="37" fillId="47" borderId="4" xfId="90" applyFont="1" applyFill="1" applyBorder="1" applyAlignment="1">
      <alignment vertical="center"/>
      <protection/>
    </xf>
    <xf numFmtId="0" fontId="37" fillId="48" borderId="56" xfId="90" applyFont="1" applyFill="1" applyBorder="1" applyAlignment="1">
      <alignment vertical="center"/>
      <protection/>
    </xf>
    <xf numFmtId="0" fontId="37" fillId="48" borderId="102" xfId="90" applyFont="1" applyFill="1" applyBorder="1" applyAlignment="1">
      <alignment vertical="center"/>
      <protection/>
    </xf>
    <xf numFmtId="0" fontId="37" fillId="48" borderId="82" xfId="90" applyFont="1" applyFill="1" applyBorder="1" applyAlignment="1">
      <alignment vertical="center"/>
      <protection/>
    </xf>
    <xf numFmtId="0" fontId="37" fillId="39" borderId="35" xfId="90" applyFont="1" applyFill="1" applyBorder="1" applyAlignment="1">
      <alignment vertical="center"/>
      <protection/>
    </xf>
    <xf numFmtId="0" fontId="37" fillId="49" borderId="103" xfId="90" applyFont="1" applyFill="1" applyBorder="1" applyAlignment="1">
      <alignment vertical="center"/>
      <protection/>
    </xf>
    <xf numFmtId="0" fontId="37" fillId="49" borderId="104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5" xfId="90" applyNumberFormat="1" applyFont="1" applyFill="1" applyBorder="1" applyAlignment="1">
      <alignment vertical="center"/>
      <protection/>
    </xf>
    <xf numFmtId="176" fontId="10" fillId="48" borderId="100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7" fillId="47" borderId="100" xfId="90" applyFont="1" applyFill="1" applyBorder="1" applyAlignment="1">
      <alignment vertical="center"/>
      <protection/>
    </xf>
    <xf numFmtId="185" fontId="10" fillId="48" borderId="50" xfId="90" applyNumberFormat="1" applyFont="1" applyFill="1" applyBorder="1" applyAlignment="1">
      <alignment vertical="center"/>
      <protection/>
    </xf>
    <xf numFmtId="194" fontId="10" fillId="48" borderId="100" xfId="67" applyNumberFormat="1" applyFont="1" applyFill="1" applyBorder="1" applyAlignment="1">
      <alignment vertical="center"/>
    </xf>
    <xf numFmtId="9" fontId="10" fillId="48" borderId="100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25" fillId="39" borderId="0" xfId="90" applyFont="1" applyFill="1" applyAlignment="1">
      <alignment vertical="center"/>
      <protection/>
    </xf>
    <xf numFmtId="0" fontId="108" fillId="39" borderId="0" xfId="90" applyFont="1" applyFill="1" applyAlignment="1">
      <alignment vertical="center"/>
      <protection/>
    </xf>
    <xf numFmtId="177" fontId="19" fillId="45" borderId="3" xfId="90" applyNumberFormat="1" applyFont="1" applyFill="1" applyBorder="1" applyAlignment="1">
      <alignment vertical="center"/>
      <protection/>
    </xf>
    <xf numFmtId="177" fontId="19" fillId="39" borderId="105" xfId="90" applyNumberFormat="1" applyFont="1" applyFill="1" applyBorder="1" applyAlignment="1">
      <alignment vertical="center"/>
      <protection/>
    </xf>
    <xf numFmtId="177" fontId="10" fillId="39" borderId="4" xfId="75" applyNumberFormat="1" applyFont="1" applyFill="1" applyBorder="1" applyAlignment="1">
      <alignment vertical="center"/>
    </xf>
    <xf numFmtId="0" fontId="108" fillId="68" borderId="0" xfId="89" applyFont="1" applyFill="1" applyAlignment="1">
      <alignment vertical="center"/>
      <protection/>
    </xf>
    <xf numFmtId="0" fontId="10" fillId="68" borderId="0" xfId="90" applyFont="1" applyFill="1" applyAlignment="1">
      <alignment vertical="center"/>
      <protection/>
    </xf>
    <xf numFmtId="0" fontId="37" fillId="68" borderId="0" xfId="90" applyFont="1" applyFill="1" applyAlignment="1">
      <alignment vertical="center"/>
      <protection/>
    </xf>
    <xf numFmtId="0" fontId="10" fillId="68" borderId="0" xfId="90" applyFont="1" applyFill="1">
      <alignment/>
      <protection/>
    </xf>
    <xf numFmtId="0" fontId="22" fillId="68" borderId="0" xfId="89" applyFont="1" applyFill="1">
      <alignment/>
      <protection/>
    </xf>
    <xf numFmtId="0" fontId="11" fillId="68" borderId="0" xfId="90" applyFont="1" applyFill="1">
      <alignment/>
      <protection/>
    </xf>
    <xf numFmtId="0" fontId="10" fillId="68" borderId="0" xfId="90" applyFont="1" applyFill="1" applyBorder="1">
      <alignment/>
      <protection/>
    </xf>
    <xf numFmtId="0" fontId="108" fillId="68" borderId="0" xfId="90" applyFont="1" applyFill="1" applyAlignment="1">
      <alignment vertical="center"/>
      <protection/>
    </xf>
    <xf numFmtId="0" fontId="40" fillId="68" borderId="0" xfId="90" applyFont="1" applyFill="1" applyAlignment="1">
      <alignment vertical="center"/>
      <protection/>
    </xf>
    <xf numFmtId="0" fontId="25" fillId="68" borderId="0" xfId="90" applyFont="1" applyFill="1" applyAlignment="1">
      <alignment horizontal="right"/>
      <protection/>
    </xf>
    <xf numFmtId="0" fontId="10" fillId="68" borderId="0" xfId="90" applyFont="1" applyFill="1" applyAlignment="1">
      <alignment horizontal="center" vertical="center"/>
      <protection/>
    </xf>
    <xf numFmtId="0" fontId="10" fillId="68" borderId="0" xfId="90" applyFont="1" applyFill="1" applyAlignment="1">
      <alignment horizontal="left" vertical="center"/>
      <protection/>
    </xf>
    <xf numFmtId="0" fontId="17" fillId="68" borderId="0" xfId="90" applyFont="1" applyFill="1" applyAlignment="1">
      <alignment vertical="center"/>
      <protection/>
    </xf>
    <xf numFmtId="0" fontId="10" fillId="68" borderId="0" xfId="90" applyFont="1" applyFill="1" applyAlignment="1">
      <alignment horizontal="right" vertical="center"/>
      <protection/>
    </xf>
    <xf numFmtId="0" fontId="17" fillId="68" borderId="0" xfId="90" applyFont="1" applyFill="1" applyAlignment="1">
      <alignment horizontal="right" vertical="center"/>
      <protection/>
    </xf>
    <xf numFmtId="0" fontId="10" fillId="68" borderId="7" xfId="90" applyFont="1" applyFill="1" applyBorder="1" applyAlignment="1">
      <alignment horizontal="right" vertical="center"/>
      <protection/>
    </xf>
    <xf numFmtId="177" fontId="10" fillId="68" borderId="0" xfId="90" applyNumberFormat="1" applyFont="1" applyFill="1" applyAlignment="1">
      <alignment horizontal="center" vertical="center"/>
      <protection/>
    </xf>
    <xf numFmtId="0" fontId="11" fillId="68" borderId="0" xfId="90" applyFont="1" applyFill="1" applyAlignment="1">
      <alignment vertical="center"/>
      <protection/>
    </xf>
    <xf numFmtId="177" fontId="10" fillId="68" borderId="0" xfId="90" applyNumberFormat="1" applyFont="1" applyFill="1" applyAlignment="1">
      <alignment vertical="center"/>
      <protection/>
    </xf>
    <xf numFmtId="177" fontId="10" fillId="68" borderId="0" xfId="90" applyNumberFormat="1" applyFont="1" applyFill="1" applyBorder="1" applyAlignment="1">
      <alignment vertical="center"/>
      <protection/>
    </xf>
    <xf numFmtId="0" fontId="42" fillId="68" borderId="0" xfId="91" applyFont="1" applyFill="1">
      <alignment vertical="center"/>
      <protection/>
    </xf>
    <xf numFmtId="0" fontId="32" fillId="68" borderId="0" xfId="91" applyFill="1">
      <alignment vertical="center"/>
      <protection/>
    </xf>
    <xf numFmtId="0" fontId="32" fillId="68" borderId="1" xfId="91" applyFill="1" applyBorder="1" applyAlignment="1">
      <alignment horizontal="center" vertical="center"/>
      <protection/>
    </xf>
    <xf numFmtId="38" fontId="32" fillId="68" borderId="32" xfId="75" applyFont="1" applyFill="1" applyBorder="1" applyAlignment="1">
      <alignment horizontal="right" vertical="center"/>
    </xf>
    <xf numFmtId="0" fontId="32" fillId="68" borderId="1" xfId="91" applyFill="1" applyBorder="1" applyAlignment="1">
      <alignment horizontal="right" vertical="center"/>
      <protection/>
    </xf>
    <xf numFmtId="0" fontId="32" fillId="68" borderId="32" xfId="91" applyFill="1" applyBorder="1" applyAlignment="1">
      <alignment horizontal="right" vertical="center"/>
      <protection/>
    </xf>
    <xf numFmtId="0" fontId="32" fillId="68" borderId="0" xfId="91" applyFill="1" applyBorder="1" applyAlignment="1">
      <alignment vertical="center"/>
      <protection/>
    </xf>
    <xf numFmtId="0" fontId="32" fillId="68" borderId="1" xfId="91" applyFill="1" applyBorder="1">
      <alignment vertical="center"/>
      <protection/>
    </xf>
    <xf numFmtId="0" fontId="32" fillId="68" borderId="1" xfId="91" applyFont="1" applyFill="1" applyBorder="1" applyAlignment="1">
      <alignment horizontal="center" vertical="center"/>
      <protection/>
    </xf>
    <xf numFmtId="0" fontId="32" fillId="68" borderId="0" xfId="91" applyFill="1" applyAlignment="1">
      <alignment vertical="center"/>
      <protection/>
    </xf>
    <xf numFmtId="0" fontId="0" fillId="68" borderId="0" xfId="0" applyFill="1" applyAlignment="1">
      <alignment vertical="center"/>
    </xf>
    <xf numFmtId="0" fontId="39" fillId="68" borderId="0" xfId="0" applyFont="1" applyFill="1" applyAlignment="1">
      <alignment vertical="center"/>
    </xf>
    <xf numFmtId="0" fontId="0" fillId="68" borderId="0" xfId="0" applyFill="1" applyAlignment="1">
      <alignment horizontal="right" vertical="center"/>
    </xf>
    <xf numFmtId="0" fontId="6" fillId="68" borderId="0" xfId="69" applyFill="1" applyAlignment="1" applyProtection="1">
      <alignment horizontal="right" vertical="center"/>
      <protection/>
    </xf>
    <xf numFmtId="0" fontId="11" fillId="68" borderId="0" xfId="0" applyFont="1" applyFill="1" applyAlignment="1">
      <alignment vertical="center"/>
    </xf>
    <xf numFmtId="0" fontId="109" fillId="68" borderId="0" xfId="90" applyFont="1" applyFill="1" applyAlignment="1">
      <alignment vertical="center"/>
      <protection/>
    </xf>
    <xf numFmtId="0" fontId="0" fillId="68" borderId="1" xfId="0" applyFont="1" applyFill="1" applyBorder="1" applyAlignment="1">
      <alignment vertical="center"/>
    </xf>
    <xf numFmtId="0" fontId="0" fillId="68" borderId="1" xfId="0" applyFont="1" applyFill="1" applyBorder="1" applyAlignment="1">
      <alignment vertical="center" wrapText="1"/>
    </xf>
    <xf numFmtId="0" fontId="109" fillId="39" borderId="0" xfId="90" applyFont="1" applyFill="1">
      <alignment/>
      <protection/>
    </xf>
    <xf numFmtId="0" fontId="109" fillId="39" borderId="0" xfId="90" applyFont="1" applyFill="1" applyAlignment="1">
      <alignment vertical="center"/>
      <protection/>
    </xf>
    <xf numFmtId="31" fontId="0" fillId="65" borderId="0" xfId="0" applyNumberFormat="1" applyFont="1" applyFill="1" applyAlignment="1">
      <alignment horizontal="right" vertical="center"/>
    </xf>
    <xf numFmtId="0" fontId="110" fillId="68" borderId="0" xfId="90" applyFont="1" applyFill="1" applyAlignment="1">
      <alignment vertical="center"/>
      <protection/>
    </xf>
    <xf numFmtId="0" fontId="14" fillId="31" borderId="1" xfId="90" applyFont="1" applyFill="1" applyBorder="1" applyAlignment="1">
      <alignment horizontal="center" vertical="center"/>
      <protection/>
    </xf>
    <xf numFmtId="176" fontId="111" fillId="69" borderId="1" xfId="90" applyNumberFormat="1" applyFont="1" applyFill="1" applyBorder="1" applyAlignment="1">
      <alignment vertical="center"/>
      <protection/>
    </xf>
    <xf numFmtId="176" fontId="111" fillId="69" borderId="49" xfId="90" applyNumberFormat="1" applyFont="1" applyFill="1" applyBorder="1" applyAlignment="1">
      <alignment vertical="center"/>
      <protection/>
    </xf>
    <xf numFmtId="176" fontId="111" fillId="69" borderId="35" xfId="90" applyNumberFormat="1" applyFont="1" applyFill="1" applyBorder="1" applyAlignment="1">
      <alignment vertical="center"/>
      <protection/>
    </xf>
    <xf numFmtId="176" fontId="111" fillId="69" borderId="4" xfId="90" applyNumberFormat="1" applyFont="1" applyFill="1" applyBorder="1" applyAlignment="1">
      <alignment vertical="center"/>
      <protection/>
    </xf>
    <xf numFmtId="0" fontId="0" fillId="31" borderId="1" xfId="0" applyFont="1" applyFill="1" applyBorder="1" applyAlignment="1">
      <alignment vertical="center"/>
    </xf>
    <xf numFmtId="177" fontId="19" fillId="45" borderId="32" xfId="90" applyNumberFormat="1" applyFont="1" applyFill="1" applyBorder="1" applyAlignment="1">
      <alignment vertical="center"/>
      <protection/>
    </xf>
    <xf numFmtId="177" fontId="19" fillId="39" borderId="106" xfId="90" applyNumberFormat="1" applyFont="1" applyFill="1" applyBorder="1" applyAlignment="1">
      <alignment vertical="center"/>
      <protection/>
    </xf>
    <xf numFmtId="0" fontId="10" fillId="31" borderId="4" xfId="90" applyFont="1" applyFill="1" applyBorder="1" applyAlignment="1">
      <alignment horizontal="center" vertical="center" wrapText="1"/>
      <protection/>
    </xf>
    <xf numFmtId="0" fontId="10" fillId="39" borderId="7" xfId="90" applyFont="1" applyFill="1" applyBorder="1" applyAlignment="1">
      <alignment vertical="center"/>
      <protection/>
    </xf>
    <xf numFmtId="184" fontId="14" fillId="0" borderId="49" xfId="90" applyNumberFormat="1" applyFont="1" applyFill="1" applyBorder="1" applyAlignment="1">
      <alignment horizontal="left" vertical="top" wrapText="1"/>
      <protection/>
    </xf>
    <xf numFmtId="184" fontId="14" fillId="0" borderId="100" xfId="90" applyNumberFormat="1" applyFont="1" applyFill="1" applyBorder="1" applyAlignment="1">
      <alignment horizontal="left" vertical="top" wrapText="1"/>
      <protection/>
    </xf>
    <xf numFmtId="184" fontId="14" fillId="0" borderId="4" xfId="90" applyNumberFormat="1" applyFont="1" applyFill="1" applyBorder="1" applyAlignment="1">
      <alignment horizontal="left" vertical="top" wrapText="1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速報値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））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055"/>
          <c:w val="0.74625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Total'!$Z$6:$AW$6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Total'!$Z$7:$AW$7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Total'!$Z$8:$AW$8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Total'!$Z$9:$AW$9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Total'!$Z$10:$AW$10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Total'!$Z$11:$AW$11</c:f>
              <c:numCache/>
            </c:numRef>
          </c:val>
        </c:ser>
        <c:overlap val="100"/>
        <c:gapWidth val="47"/>
        <c:axId val="42107079"/>
        <c:axId val="43419392"/>
      </c:barChart>
      <c:catAx>
        <c:axId val="42107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19392"/>
        <c:crossesAt val="0"/>
        <c:auto val="1"/>
        <c:lblOffset val="100"/>
        <c:tickLblSkip val="1"/>
        <c:noMultiLvlLbl val="0"/>
      </c:catAx>
      <c:valAx>
        <c:axId val="43419392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0707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75"/>
          <c:y val="0.41675"/>
          <c:w val="0.0695"/>
          <c:h val="0.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18475"/>
          <c:w val="0.74025"/>
          <c:h val="0.740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F-gas'!$AW$21:$AW$24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230209"/>
        <c:axId val="27309834"/>
      </c:lineChart>
      <c:catAx>
        <c:axId val="55230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309834"/>
        <c:crosses val="autoZero"/>
        <c:auto val="1"/>
        <c:lblOffset val="100"/>
        <c:tickLblSkip val="1"/>
        <c:noMultiLvlLbl val="0"/>
      </c:catAx>
      <c:valAx>
        <c:axId val="27309834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23020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年度（速報値））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4572A7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Allocated_CO2-Sector'!$Z$35:$AW$35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Allocated_CO2-Sector'!$Z$36:$BE$36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Pt>
            <c:idx val="1"/>
            <c:spPr>
              <a:solidFill>
                <a:srgbClr val="89A54E"/>
              </a:solidFill>
              <a:ln w="3175">
                <a:noFill/>
              </a:ln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00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Allocated_CO2-Sector'!$Z$37:$AW$37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71588F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Allocated_CO2-Sector'!$Z$38:$AW$38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Pt>
            <c:idx val="1"/>
            <c:spPr>
              <a:solidFill>
                <a:srgbClr val="4198AF"/>
              </a:solidFill>
              <a:ln w="3175">
                <a:noFill/>
              </a:ln>
            </c:spPr>
            <c:marker>
              <c:size val="7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Allocated_CO2-Sector'!$Z$39:$AW$39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Pt>
            <c:idx val="1"/>
            <c:spPr>
              <a:solidFill>
                <a:srgbClr val="DB843D"/>
              </a:solidFill>
              <a:ln w="3175">
                <a:noFill/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Allocated_CO2-Sector'!$Z$40:$AW$40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  <c:marker>
              <c:size val="7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Allocated_CO2-Sector'!$Z$41:$AW$41</c:f>
              <c:numCache/>
            </c:numRef>
          </c:val>
          <c:smooth val="0"/>
        </c:ser>
        <c:marker val="1"/>
        <c:axId val="44461915"/>
        <c:axId val="64612916"/>
      </c:lineChart>
      <c:catAx>
        <c:axId val="44461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12916"/>
        <c:crosses val="autoZero"/>
        <c:auto val="1"/>
        <c:lblOffset val="100"/>
        <c:tickLblSkip val="1"/>
        <c:noMultiLvlLbl val="0"/>
      </c:catAx>
      <c:valAx>
        <c:axId val="64612916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619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CO2-Share-2012'!$C$4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CO2-Share-2012'!$B$5:$B$12</c:f>
              <c:strCache/>
            </c:strRef>
          </c:cat>
          <c:val>
            <c:numRef>
              <c:f>'5) CO2-Share-2012'!$C$5:$C$12</c:f>
              <c:numCache/>
            </c:numRef>
          </c:val>
        </c:ser>
        <c:ser>
          <c:idx val="1"/>
          <c:order val="1"/>
          <c:tx>
            <c:strRef>
              <c:f>'5) CO2-Share-2012'!$D$4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CO2-Share-2012'!$B$5:$B$12</c:f>
              <c:strCache/>
            </c:strRef>
          </c:cat>
          <c:val>
            <c:numRef>
              <c:f>'5) CO2-Share-2012'!$D$5:$D$12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5"/>
          <c:y val="0.20325"/>
          <c:w val="0.705"/>
          <c:h val="0.704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'6) CH4'!$AW$6:$AW$10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5"/>
          <c:y val="0.1655"/>
          <c:w val="0.73175"/>
          <c:h val="0.731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'7) N2O'!$AW$6:$AW$10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17975"/>
          <c:w val="0.73525"/>
          <c:h val="0.736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製造時の副生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F-gas'!$AW$7:$AW$13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25"/>
          <c:y val="0.15625"/>
          <c:w val="0.72825"/>
          <c:h val="0.72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F-gas'!$AW$15:$AW$19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0.15125</cdr:x>
      <cdr:y>0.12275</cdr:y>
    </cdr:from>
    <cdr:to>
      <cdr:x>0.15125</cdr:x>
      <cdr:y>0.709</cdr:y>
    </cdr:to>
    <cdr:sp>
      <cdr:nvSpPr>
        <cdr:cNvPr id="1" name="Line 1"/>
        <cdr:cNvSpPr>
          <a:spLocks/>
        </cdr:cNvSpPr>
      </cdr:nvSpPr>
      <cdr:spPr>
        <a:xfrm flipH="1" flipV="1">
          <a:off x="1228725" y="733425"/>
          <a:ext cx="0" cy="35052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0.22575</cdr:y>
    </cdr:from>
    <cdr:to>
      <cdr:x>0.83075</cdr:x>
      <cdr:y>0.22675</cdr:y>
    </cdr:to>
    <cdr:sp>
      <cdr:nvSpPr>
        <cdr:cNvPr id="2" name="Line 2"/>
        <cdr:cNvSpPr>
          <a:spLocks/>
        </cdr:cNvSpPr>
      </cdr:nvSpPr>
      <cdr:spPr>
        <a:xfrm>
          <a:off x="971550" y="134302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0.68525</cdr:y>
    </cdr:from>
    <cdr:to>
      <cdr:x>0.1025</cdr:x>
      <cdr:y>0.72625</cdr:y>
    </cdr:to>
    <cdr:sp>
      <cdr:nvSpPr>
        <cdr:cNvPr id="3" name="Rectangle 10"/>
        <cdr:cNvSpPr>
          <a:spLocks/>
        </cdr:cNvSpPr>
      </cdr:nvSpPr>
      <cdr:spPr>
        <a:xfrm>
          <a:off x="-47624" y="4095750"/>
          <a:ext cx="885825" cy="24765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0.20225</cdr:y>
    </cdr:from>
    <cdr:to>
      <cdr:x>0.88475</cdr:x>
      <cdr:y>0.245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38950" y="1209675"/>
          <a:ext cx="3905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0.12025</cdr:x>
      <cdr:y>0.1795</cdr:y>
    </cdr:from>
    <cdr:to>
      <cdr:x>0.83175</cdr:x>
      <cdr:y>0.1795</cdr:y>
    </cdr:to>
    <cdr:sp>
      <cdr:nvSpPr>
        <cdr:cNvPr id="5" name="Line 15"/>
        <cdr:cNvSpPr>
          <a:spLocks/>
        </cdr:cNvSpPr>
      </cdr:nvSpPr>
      <cdr:spPr>
        <a:xfrm flipV="1">
          <a:off x="981075" y="1066800"/>
          <a:ext cx="5810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</cdr:x>
      <cdr:y>0.132</cdr:y>
    </cdr:from>
    <cdr:to>
      <cdr:x>0.8295</cdr:x>
      <cdr:y>0.13325</cdr:y>
    </cdr:to>
    <cdr:sp>
      <cdr:nvSpPr>
        <cdr:cNvPr id="6" name="Line 16"/>
        <cdr:cNvSpPr>
          <a:spLocks/>
        </cdr:cNvSpPr>
      </cdr:nvSpPr>
      <cdr:spPr>
        <a:xfrm flipV="1">
          <a:off x="962025" y="781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0.15375</cdr:y>
    </cdr:from>
    <cdr:to>
      <cdr:x>0.87675</cdr:x>
      <cdr:y>0.19575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58000" y="91440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0.11025</cdr:y>
    </cdr:from>
    <cdr:to>
      <cdr:x>0.8985</cdr:x>
      <cdr:y>0.15375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67525" y="65722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0.098</cdr:x>
      <cdr:y>0.71475</cdr:y>
    </cdr:from>
    <cdr:to>
      <cdr:x>0.14725</cdr:x>
      <cdr:y>0.87225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0100" y="4267200"/>
          <a:ext cx="400050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0.0955</cdr:x>
      <cdr:y>0.60275</cdr:y>
    </cdr:from>
    <cdr:to>
      <cdr:x>0.137</cdr:x>
      <cdr:y>0.67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71525" y="3600450"/>
          <a:ext cx="3429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0.69825</cdr:y>
    </cdr:from>
    <cdr:to>
      <cdr:x>0.8235</cdr:x>
      <cdr:y>0.845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96050" y="4171950"/>
          <a:ext cx="22860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0.13025</cdr:x>
      <cdr:y>0.887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57275" y="5305425"/>
          <a:ext cx="558165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0.81325</cdr:y>
    </cdr:from>
    <cdr:to>
      <cdr:x>1</cdr:x>
      <cdr:y>0.9505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3524250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0.25625</cdr:x>
      <cdr:y>0.43225</cdr:y>
    </cdr:from>
    <cdr:to>
      <cdr:x>0.75725</cdr:x>
      <cdr:y>0.7455</cdr:y>
    </cdr:to>
    <cdr:sp>
      <cdr:nvSpPr>
        <cdr:cNvPr id="2" name="Text Box 2"/>
        <cdr:cNvSpPr txBox="1">
          <a:spLocks noChangeArrowheads="1"/>
        </cdr:cNvSpPr>
      </cdr:nvSpPr>
      <cdr:spPr>
        <a:xfrm>
          <a:off x="1104900" y="1876425"/>
          <a:ext cx="216217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0.00025</cdr:x>
      <cdr:y>0.07725</cdr:y>
    </cdr:from>
    <cdr:to>
      <cdr:x>0.2155</cdr:x>
      <cdr:y>0.15925</cdr:y>
    </cdr:to>
    <cdr:sp>
      <cdr:nvSpPr>
        <cdr:cNvPr id="3" name="Text Box 4"/>
        <cdr:cNvSpPr txBox="1">
          <a:spLocks noChangeArrowheads="1"/>
        </cdr:cNvSpPr>
      </cdr:nvSpPr>
      <cdr:spPr>
        <a:xfrm>
          <a:off x="0" y="333375"/>
          <a:ext cx="9334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0.63525</cdr:x>
      <cdr:y>0.0195</cdr:y>
    </cdr:from>
    <cdr:to>
      <cdr:x>0.83475</cdr:x>
      <cdr:y>0.103</cdr:y>
    </cdr:to>
    <cdr:sp>
      <cdr:nvSpPr>
        <cdr:cNvPr id="4" name="Text Box 5"/>
        <cdr:cNvSpPr txBox="1">
          <a:spLocks noChangeArrowheads="1"/>
        </cdr:cNvSpPr>
      </cdr:nvSpPr>
      <cdr:spPr>
        <a:xfrm>
          <a:off x="2743200" y="76200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0.18075</cdr:x>
      <cdr:y>-0.00975</cdr:y>
    </cdr:from>
    <cdr:to>
      <cdr:x>0.561</cdr:x>
      <cdr:y>0.112</cdr:y>
    </cdr:to>
    <cdr:sp>
      <cdr:nvSpPr>
        <cdr:cNvPr id="5" name="Text Box 6"/>
        <cdr:cNvSpPr txBox="1">
          <a:spLocks noChangeArrowheads="1"/>
        </cdr:cNvSpPr>
      </cdr:nvSpPr>
      <cdr:spPr>
        <a:xfrm>
          <a:off x="781050" y="-38099"/>
          <a:ext cx="164782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-0.00525</cdr:x>
      <cdr:y>0.222</cdr:y>
    </cdr:from>
    <cdr:to>
      <cdr:x>0.17725</cdr:x>
      <cdr:y>0.3215</cdr:y>
    </cdr:to>
    <cdr:sp>
      <cdr:nvSpPr>
        <cdr:cNvPr id="6" name="Text Box 4"/>
        <cdr:cNvSpPr txBox="1">
          <a:spLocks noChangeArrowheads="1"/>
        </cdr:cNvSpPr>
      </cdr:nvSpPr>
      <cdr:spPr>
        <a:xfrm>
          <a:off x="-19049" y="962025"/>
          <a:ext cx="7905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  <cdr:relSizeAnchor xmlns:cdr="http://schemas.openxmlformats.org/drawingml/2006/chartDrawing">
    <cdr:from>
      <cdr:x>0.50325</cdr:x>
      <cdr:y>0.103</cdr:y>
    </cdr:from>
    <cdr:to>
      <cdr:x>0.6485</cdr:x>
      <cdr:y>0.19875</cdr:y>
    </cdr:to>
    <cdr:sp>
      <cdr:nvSpPr>
        <cdr:cNvPr id="7" name="Line 10"/>
        <cdr:cNvSpPr>
          <a:spLocks/>
        </cdr:cNvSpPr>
      </cdr:nvSpPr>
      <cdr:spPr>
        <a:xfrm flipV="1">
          <a:off x="2171700" y="438150"/>
          <a:ext cx="6286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0.403</cdr:x>
      <cdr:y>0.139</cdr:y>
    </cdr:from>
    <cdr:to>
      <cdr:x>0.458</cdr:x>
      <cdr:y>0.20175</cdr:y>
    </cdr:to>
    <cdr:sp>
      <cdr:nvSpPr>
        <cdr:cNvPr id="8" name="Line 10"/>
        <cdr:cNvSpPr>
          <a:spLocks/>
        </cdr:cNvSpPr>
      </cdr:nvSpPr>
      <cdr:spPr>
        <a:xfrm flipH="1" flipV="1">
          <a:off x="1733550" y="600075"/>
          <a:ext cx="2381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0.69575</cdr:x>
      <cdr:y>0.86325</cdr:y>
    </cdr:from>
    <cdr:to>
      <cdr:x>0.77075</cdr:x>
      <cdr:y>0.969</cdr:y>
    </cdr:to>
    <cdr:sp>
      <cdr:nvSpPr>
        <cdr:cNvPr id="9" name="Line 10"/>
        <cdr:cNvSpPr>
          <a:spLocks/>
        </cdr:cNvSpPr>
      </cdr:nvSpPr>
      <cdr:spPr>
        <a:xfrm>
          <a:off x="3000375" y="3743325"/>
          <a:ext cx="323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0.175</cdr:y>
    </cdr:from>
    <cdr:to>
      <cdr:x>0.394</cdr:x>
      <cdr:y>0.21775</cdr:y>
    </cdr:to>
    <cdr:sp>
      <cdr:nvSpPr>
        <cdr:cNvPr id="10" name="Line 10"/>
        <cdr:cNvSpPr>
          <a:spLocks/>
        </cdr:cNvSpPr>
      </cdr:nvSpPr>
      <cdr:spPr>
        <a:xfrm flipH="1" flipV="1">
          <a:off x="714375" y="752475"/>
          <a:ext cx="9906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0.14125</cdr:x>
      <cdr:y>0.31925</cdr:y>
    </cdr:from>
    <cdr:to>
      <cdr:x>0.21325</cdr:x>
      <cdr:y>0.3575</cdr:y>
    </cdr:to>
    <cdr:sp>
      <cdr:nvSpPr>
        <cdr:cNvPr id="11" name="Line 10"/>
        <cdr:cNvSpPr>
          <a:spLocks/>
        </cdr:cNvSpPr>
      </cdr:nvSpPr>
      <cdr:spPr>
        <a:xfrm flipH="1" flipV="1">
          <a:off x="609600" y="1381125"/>
          <a:ext cx="314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95250</xdr:colOff>
      <xdr:row>5</xdr:row>
      <xdr:rowOff>66675</xdr:rowOff>
    </xdr:from>
    <xdr:ext cx="4324350" cy="4343400"/>
    <xdr:graphicFrame>
      <xdr:nvGraphicFramePr>
        <xdr:cNvPr id="1" name="Chart 1"/>
        <xdr:cNvGraphicFramePr/>
      </xdr:nvGraphicFramePr>
      <xdr:xfrm>
        <a:off x="19392900" y="1285875"/>
        <a:ext cx="43243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0.766</cdr:y>
    </cdr:from>
    <cdr:to>
      <cdr:x>1</cdr:x>
      <cdr:y>0.91275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305175" y="3324225"/>
          <a:ext cx="10668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0.25475</cdr:x>
      <cdr:y>0.382</cdr:y>
    </cdr:from>
    <cdr:to>
      <cdr:x>0.766</cdr:x>
      <cdr:y>0.70975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095375" y="1657350"/>
          <a:ext cx="2209800" cy="14192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2,140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0.10225</cdr:y>
    </cdr:from>
    <cdr:to>
      <cdr:x>0.2965</cdr:x>
      <cdr:y>0.19275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438150"/>
          <a:ext cx="13335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0.028</cdr:x>
      <cdr:y>0.7835</cdr:y>
    </cdr:from>
    <cdr:to>
      <cdr:x>0.157</cdr:x>
      <cdr:y>0.834</cdr:y>
    </cdr:to>
    <cdr:sp>
      <cdr:nvSpPr>
        <cdr:cNvPr id="4" name="Text Box 4"/>
        <cdr:cNvSpPr txBox="1">
          <a:spLocks noChangeArrowheads="1"/>
        </cdr:cNvSpPr>
      </cdr:nvSpPr>
      <cdr:spPr>
        <a:xfrm>
          <a:off x="114300" y="3400425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0.23</cdr:x>
      <cdr:y>-0.012</cdr:y>
    </cdr:from>
    <cdr:to>
      <cdr:x>0.468</cdr:x>
      <cdr:y>0.151</cdr:y>
    </cdr:to>
    <cdr:sp>
      <cdr:nvSpPr>
        <cdr:cNvPr id="5" name="Text Box 5"/>
        <cdr:cNvSpPr txBox="1">
          <a:spLocks noChangeArrowheads="1"/>
        </cdr:cNvSpPr>
      </cdr:nvSpPr>
      <cdr:spPr>
        <a:xfrm>
          <a:off x="990600" y="-47624"/>
          <a:ext cx="10287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0.5585</cdr:x>
      <cdr:y>0.01025</cdr:y>
    </cdr:from>
    <cdr:to>
      <cdr:x>0.7265</cdr:x>
      <cdr:y>0.0735</cdr:y>
    </cdr:to>
    <cdr:sp>
      <cdr:nvSpPr>
        <cdr:cNvPr id="6" name="Text Box 6"/>
        <cdr:cNvSpPr txBox="1">
          <a:spLocks noChangeArrowheads="1"/>
        </cdr:cNvSpPr>
      </cdr:nvSpPr>
      <cdr:spPr>
        <a:xfrm>
          <a:off x="2409825" y="38100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  <cdr:relSizeAnchor xmlns:cdr="http://schemas.openxmlformats.org/drawingml/2006/chartDrawing">
    <cdr:from>
      <cdr:x>0.67325</cdr:x>
      <cdr:y>0.86525</cdr:y>
    </cdr:from>
    <cdr:to>
      <cdr:x>0.81775</cdr:x>
      <cdr:y>0.9285</cdr:y>
    </cdr:to>
    <cdr:sp>
      <cdr:nvSpPr>
        <cdr:cNvPr id="7" name="Line 10"/>
        <cdr:cNvSpPr>
          <a:spLocks/>
        </cdr:cNvSpPr>
      </cdr:nvSpPr>
      <cdr:spPr>
        <a:xfrm flipH="1" flipV="1">
          <a:off x="2905125" y="3752850"/>
          <a:ext cx="628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0.39425</cdr:x>
      <cdr:y>0.133</cdr:y>
    </cdr:from>
    <cdr:to>
      <cdr:x>0.46375</cdr:x>
      <cdr:y>0.168</cdr:y>
    </cdr:to>
    <cdr:sp>
      <cdr:nvSpPr>
        <cdr:cNvPr id="8" name="Line 10"/>
        <cdr:cNvSpPr>
          <a:spLocks/>
        </cdr:cNvSpPr>
      </cdr:nvSpPr>
      <cdr:spPr>
        <a:xfrm flipH="1" flipV="1">
          <a:off x="1695450" y="571500"/>
          <a:ext cx="304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0.2475</cdr:y>
    </cdr:from>
    <cdr:to>
      <cdr:x>0.21325</cdr:x>
      <cdr:y>0.317</cdr:y>
    </cdr:to>
    <cdr:sp>
      <cdr:nvSpPr>
        <cdr:cNvPr id="9" name="Line 10"/>
        <cdr:cNvSpPr>
          <a:spLocks/>
        </cdr:cNvSpPr>
      </cdr:nvSpPr>
      <cdr:spPr>
        <a:xfrm flipH="1" flipV="1">
          <a:off x="619125" y="1066800"/>
          <a:ext cx="304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0.1345</cdr:x>
      <cdr:y>0.755</cdr:y>
    </cdr:from>
    <cdr:to>
      <cdr:x>0.216</cdr:x>
      <cdr:y>0.8565</cdr:y>
    </cdr:to>
    <cdr:sp>
      <cdr:nvSpPr>
        <cdr:cNvPr id="10" name="Line 10"/>
        <cdr:cNvSpPr>
          <a:spLocks/>
        </cdr:cNvSpPr>
      </cdr:nvSpPr>
      <cdr:spPr>
        <a:xfrm flipH="1">
          <a:off x="581025" y="3276600"/>
          <a:ext cx="352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0.51175</cdr:x>
      <cdr:y>0.103</cdr:y>
    </cdr:from>
    <cdr:to>
      <cdr:x>0.59</cdr:x>
      <cdr:y>0.1645</cdr:y>
    </cdr:to>
    <cdr:sp>
      <cdr:nvSpPr>
        <cdr:cNvPr id="11" name="Line 10"/>
        <cdr:cNvSpPr>
          <a:spLocks/>
        </cdr:cNvSpPr>
      </cdr:nvSpPr>
      <cdr:spPr>
        <a:xfrm flipH="1">
          <a:off x="2209800" y="438150"/>
          <a:ext cx="342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304800</xdr:colOff>
      <xdr:row>5</xdr:row>
      <xdr:rowOff>57150</xdr:rowOff>
    </xdr:from>
    <xdr:ext cx="4324350" cy="4343400"/>
    <xdr:graphicFrame>
      <xdr:nvGraphicFramePr>
        <xdr:cNvPr id="1" name="Chart 1"/>
        <xdr:cNvGraphicFramePr/>
      </xdr:nvGraphicFramePr>
      <xdr:xfrm>
        <a:off x="19345275" y="1276350"/>
        <a:ext cx="43243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0.40375</cdr:y>
    </cdr:from>
    <cdr:to>
      <cdr:x>0.72575</cdr:x>
      <cdr:y>0.69425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47775" y="1743075"/>
          <a:ext cx="1885950" cy="1257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2,050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0.08675</cdr:x>
      <cdr:y>0.1945</cdr:y>
    </cdr:from>
    <cdr:to>
      <cdr:x>0.40675</cdr:x>
      <cdr:y>0.241</cdr:y>
    </cdr:to>
    <cdr:sp>
      <cdr:nvSpPr>
        <cdr:cNvPr id="2" name="Line 10"/>
        <cdr:cNvSpPr>
          <a:spLocks/>
        </cdr:cNvSpPr>
      </cdr:nvSpPr>
      <cdr:spPr>
        <a:xfrm flipH="1">
          <a:off x="371475" y="838200"/>
          <a:ext cx="13811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0.14225</cdr:x>
      <cdr:y>0.12175</cdr:y>
    </cdr:from>
    <cdr:to>
      <cdr:x>0.42875</cdr:x>
      <cdr:y>0.18925</cdr:y>
    </cdr:to>
    <cdr:sp>
      <cdr:nvSpPr>
        <cdr:cNvPr id="3" name="Line 10"/>
        <cdr:cNvSpPr>
          <a:spLocks/>
        </cdr:cNvSpPr>
      </cdr:nvSpPr>
      <cdr:spPr>
        <a:xfrm flipH="1" flipV="1">
          <a:off x="609600" y="523875"/>
          <a:ext cx="1238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0.25125</cdr:x>
      <cdr:y>0.094</cdr:y>
    </cdr:from>
    <cdr:to>
      <cdr:x>0.4555</cdr:x>
      <cdr:y>0.18275</cdr:y>
    </cdr:to>
    <cdr:sp>
      <cdr:nvSpPr>
        <cdr:cNvPr id="4" name="Line 10"/>
        <cdr:cNvSpPr>
          <a:spLocks/>
        </cdr:cNvSpPr>
      </cdr:nvSpPr>
      <cdr:spPr>
        <a:xfrm flipH="1" flipV="1">
          <a:off x="1085850" y="4000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0.09575</cdr:y>
    </cdr:from>
    <cdr:to>
      <cdr:x>0.504</cdr:x>
      <cdr:y>0.182</cdr:y>
    </cdr:to>
    <cdr:sp>
      <cdr:nvSpPr>
        <cdr:cNvPr id="5" name="Line 10"/>
        <cdr:cNvSpPr>
          <a:spLocks/>
        </cdr:cNvSpPr>
      </cdr:nvSpPr>
      <cdr:spPr>
        <a:xfrm flipH="1" flipV="1">
          <a:off x="1733550" y="409575"/>
          <a:ext cx="438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0.10475</cdr:y>
    </cdr:from>
    <cdr:to>
      <cdr:x>0.5645</cdr:x>
      <cdr:y>0.18275</cdr:y>
    </cdr:to>
    <cdr:sp>
      <cdr:nvSpPr>
        <cdr:cNvPr id="6" name="Line 10"/>
        <cdr:cNvSpPr>
          <a:spLocks/>
        </cdr:cNvSpPr>
      </cdr:nvSpPr>
      <cdr:spPr>
        <a:xfrm flipH="1">
          <a:off x="2190750" y="4476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0.515</cdr:x>
      <cdr:y>0.12125</cdr:y>
    </cdr:from>
    <cdr:to>
      <cdr:x>0.70525</cdr:x>
      <cdr:y>0.182</cdr:y>
    </cdr:to>
    <cdr:sp>
      <cdr:nvSpPr>
        <cdr:cNvPr id="7" name="Line 10"/>
        <cdr:cNvSpPr>
          <a:spLocks/>
        </cdr:cNvSpPr>
      </cdr:nvSpPr>
      <cdr:spPr>
        <a:xfrm flipH="1">
          <a:off x="2219325" y="523875"/>
          <a:ext cx="8191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0.798</cdr:y>
    </cdr:from>
    <cdr:to>
      <cdr:x>0.22975</cdr:x>
      <cdr:y>0.8365</cdr:y>
    </cdr:to>
    <cdr:sp>
      <cdr:nvSpPr>
        <cdr:cNvPr id="8" name="Line 10"/>
        <cdr:cNvSpPr>
          <a:spLocks/>
        </cdr:cNvSpPr>
      </cdr:nvSpPr>
      <cdr:spPr>
        <a:xfrm flipH="1">
          <a:off x="485775" y="344805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0.39125</cdr:y>
    </cdr:from>
    <cdr:to>
      <cdr:x>0.7015</cdr:x>
      <cdr:y>0.675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04925" y="1685925"/>
          <a:ext cx="1724025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0.385</cdr:x>
      <cdr:y>0.11175</cdr:y>
    </cdr:from>
    <cdr:to>
      <cdr:x>0.49325</cdr:x>
      <cdr:y>0.16175</cdr:y>
    </cdr:to>
    <cdr:sp>
      <cdr:nvSpPr>
        <cdr:cNvPr id="2" name="Line 10"/>
        <cdr:cNvSpPr>
          <a:spLocks/>
        </cdr:cNvSpPr>
      </cdr:nvSpPr>
      <cdr:spPr>
        <a:xfrm flipH="1" flipV="1">
          <a:off x="1657350" y="476250"/>
          <a:ext cx="4667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0.108</cdr:y>
    </cdr:from>
    <cdr:to>
      <cdr:x>0.539</cdr:x>
      <cdr:y>0.1625</cdr:y>
    </cdr:to>
    <cdr:sp>
      <cdr:nvSpPr>
        <cdr:cNvPr id="3" name="Line 10"/>
        <cdr:cNvSpPr>
          <a:spLocks/>
        </cdr:cNvSpPr>
      </cdr:nvSpPr>
      <cdr:spPr>
        <a:xfrm flipV="1">
          <a:off x="2162175" y="466725"/>
          <a:ext cx="1619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0.10525</cdr:y>
    </cdr:from>
    <cdr:to>
      <cdr:x>0.6965</cdr:x>
      <cdr:y>0.17275</cdr:y>
    </cdr:to>
    <cdr:sp>
      <cdr:nvSpPr>
        <cdr:cNvPr id="4" name="Line 10"/>
        <cdr:cNvSpPr>
          <a:spLocks/>
        </cdr:cNvSpPr>
      </cdr:nvSpPr>
      <cdr:spPr>
        <a:xfrm flipV="1">
          <a:off x="2514600" y="447675"/>
          <a:ext cx="4857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0.69775</cdr:x>
      <cdr:y>0.82525</cdr:y>
    </cdr:from>
    <cdr:to>
      <cdr:x>0.76525</cdr:x>
      <cdr:y>0.85925</cdr:y>
    </cdr:to>
    <cdr:sp>
      <cdr:nvSpPr>
        <cdr:cNvPr id="5" name="Line 10"/>
        <cdr:cNvSpPr>
          <a:spLocks/>
        </cdr:cNvSpPr>
      </cdr:nvSpPr>
      <cdr:spPr>
        <a:xfrm flipH="1" flipV="1">
          <a:off x="3009900" y="3562350"/>
          <a:ext cx="295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0.2475</cdr:y>
    </cdr:from>
    <cdr:to>
      <cdr:x>0.22475</cdr:x>
      <cdr:y>0.28225</cdr:y>
    </cdr:to>
    <cdr:sp>
      <cdr:nvSpPr>
        <cdr:cNvPr id="6" name="Line 10"/>
        <cdr:cNvSpPr>
          <a:spLocks/>
        </cdr:cNvSpPr>
      </cdr:nvSpPr>
      <cdr:spPr>
        <a:xfrm flipH="1" flipV="1">
          <a:off x="676275" y="1066800"/>
          <a:ext cx="295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0.4185</cdr:y>
    </cdr:from>
    <cdr:to>
      <cdr:x>0.669</cdr:x>
      <cdr:y>0.7025</cdr:y>
    </cdr:to>
    <cdr:sp>
      <cdr:nvSpPr>
        <cdr:cNvPr id="1" name="テキスト ボックス 7"/>
        <cdr:cNvSpPr txBox="1">
          <a:spLocks noChangeArrowheads="1"/>
        </cdr:cNvSpPr>
      </cdr:nvSpPr>
      <cdr:spPr>
        <a:xfrm flipH="1">
          <a:off x="1200150" y="1800225"/>
          <a:ext cx="169545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0.1065</cdr:x>
      <cdr:y>0.264</cdr:y>
    </cdr:from>
    <cdr:to>
      <cdr:x>0.1825</cdr:x>
      <cdr:y>0.327</cdr:y>
    </cdr:to>
    <cdr:sp>
      <cdr:nvSpPr>
        <cdr:cNvPr id="2" name="Line 10"/>
        <cdr:cNvSpPr>
          <a:spLocks/>
        </cdr:cNvSpPr>
      </cdr:nvSpPr>
      <cdr:spPr>
        <a:xfrm flipH="1" flipV="1">
          <a:off x="457200" y="1133475"/>
          <a:ext cx="3333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0.70075</cdr:x>
      <cdr:y>0.8465</cdr:y>
    </cdr:from>
    <cdr:to>
      <cdr:x>0.808</cdr:x>
      <cdr:y>0.91975</cdr:y>
    </cdr:to>
    <cdr:sp>
      <cdr:nvSpPr>
        <cdr:cNvPr id="3" name="Line 10"/>
        <cdr:cNvSpPr>
          <a:spLocks/>
        </cdr:cNvSpPr>
      </cdr:nvSpPr>
      <cdr:spPr>
        <a:xfrm flipH="1" flipV="1">
          <a:off x="3028950" y="3657600"/>
          <a:ext cx="466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0.791</cdr:x>
      <cdr:y>0.335</cdr:y>
    </cdr:from>
    <cdr:to>
      <cdr:x>0.85225</cdr:x>
      <cdr:y>0.36325</cdr:y>
    </cdr:to>
    <cdr:sp>
      <cdr:nvSpPr>
        <cdr:cNvPr id="4" name="Line 10"/>
        <cdr:cNvSpPr>
          <a:spLocks/>
        </cdr:cNvSpPr>
      </cdr:nvSpPr>
      <cdr:spPr>
        <a:xfrm flipH="1">
          <a:off x="3419475" y="1447800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0.1635</cdr:y>
    </cdr:from>
    <cdr:to>
      <cdr:x>0.70225</cdr:x>
      <cdr:y>0.2205</cdr:y>
    </cdr:to>
    <cdr:sp>
      <cdr:nvSpPr>
        <cdr:cNvPr id="5" name="Line 10"/>
        <cdr:cNvSpPr>
          <a:spLocks/>
        </cdr:cNvSpPr>
      </cdr:nvSpPr>
      <cdr:spPr>
        <a:xfrm flipH="1">
          <a:off x="2705100" y="704850"/>
          <a:ext cx="323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209550</xdr:colOff>
      <xdr:row>5</xdr:row>
      <xdr:rowOff>9525</xdr:rowOff>
    </xdr:from>
    <xdr:ext cx="4324350" cy="4324350"/>
    <xdr:graphicFrame>
      <xdr:nvGraphicFramePr>
        <xdr:cNvPr id="1" name="Chart 1"/>
        <xdr:cNvGraphicFramePr/>
      </xdr:nvGraphicFramePr>
      <xdr:xfrm>
        <a:off x="18888075" y="1343025"/>
        <a:ext cx="43243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58</xdr:col>
      <xdr:colOff>228600</xdr:colOff>
      <xdr:row>29</xdr:row>
      <xdr:rowOff>19050</xdr:rowOff>
    </xdr:from>
    <xdr:ext cx="4324350" cy="4324350"/>
    <xdr:graphicFrame>
      <xdr:nvGraphicFramePr>
        <xdr:cNvPr id="2" name="Chart 1"/>
        <xdr:cNvGraphicFramePr/>
      </xdr:nvGraphicFramePr>
      <xdr:xfrm>
        <a:off x="18907125" y="5934075"/>
        <a:ext cx="43243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58</xdr:col>
      <xdr:colOff>314325</xdr:colOff>
      <xdr:row>52</xdr:row>
      <xdr:rowOff>47625</xdr:rowOff>
    </xdr:from>
    <xdr:ext cx="4324350" cy="4324350"/>
    <xdr:graphicFrame>
      <xdr:nvGraphicFramePr>
        <xdr:cNvPr id="3" name="Chart 1"/>
        <xdr:cNvGraphicFramePr/>
      </xdr:nvGraphicFramePr>
      <xdr:xfrm>
        <a:off x="18992850" y="10363200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542925</xdr:colOff>
      <xdr:row>5</xdr:row>
      <xdr:rowOff>104775</xdr:rowOff>
    </xdr:from>
    <xdr:to>
      <xdr:col>68</xdr:col>
      <xdr:colOff>238125</xdr:colOff>
      <xdr:row>20</xdr:row>
      <xdr:rowOff>342900</xdr:rowOff>
    </xdr:to>
    <xdr:graphicFrame>
      <xdr:nvGraphicFramePr>
        <xdr:cNvPr id="1" name="Chart 2"/>
        <xdr:cNvGraphicFramePr/>
      </xdr:nvGraphicFramePr>
      <xdr:xfrm>
        <a:off x="21431250" y="1590675"/>
        <a:ext cx="81724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1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7320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0.60925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59.5%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0.67825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52950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0.767</cdr:y>
    </cdr:from>
    <cdr:to>
      <cdr:x>0.5235</cdr:x>
      <cdr:y>0.8185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33.4%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0.80675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0.3015</cdr:y>
    </cdr:from>
    <cdr:to>
      <cdr:x>-0.00575</cdr:x>
      <cdr:y>0.286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0.84775</cdr:y>
    </cdr:from>
    <cdr:to>
      <cdr:x>0.9915</cdr:x>
      <cdr:y>1</cdr:y>
    </cdr:to>
    <cdr:grpSp>
      <cdr:nvGrpSpPr>
        <cdr:cNvPr id="11" name="グループ化 17"/>
        <cdr:cNvGrpSpPr>
          <a:grpSpLocks/>
        </cdr:cNvGrpSpPr>
      </cdr:nvGrpSpPr>
      <cdr:grpSpPr>
        <a:xfrm>
          <a:off x="742950" y="5686425"/>
          <a:ext cx="7810500" cy="1076325"/>
          <a:chOff x="743006" y="5270294"/>
          <a:chExt cx="7712955" cy="1167905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27"/>
            <a:ext cx="445423" cy="10855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219783"/>
            <a:ext cx="275738" cy="104118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  <cdr:relSizeAnchor xmlns:cdr="http://schemas.openxmlformats.org/drawingml/2006/chartDrawing">
    <cdr:from>
      <cdr:x>0.1335</cdr:x>
      <cdr:y>0.11425</cdr:y>
    </cdr:from>
    <cdr:to>
      <cdr:x>0.13425</cdr:x>
      <cdr:y>0.85</cdr:y>
    </cdr:to>
    <cdr:sp>
      <cdr:nvSpPr>
        <cdr:cNvPr id="14" name="直線コネクタ 22"/>
        <cdr:cNvSpPr>
          <a:spLocks/>
        </cdr:cNvSpPr>
      </cdr:nvSpPr>
      <cdr:spPr>
        <a:xfrm rot="16200000" flipH="1" flipV="1">
          <a:off x="1152525" y="762000"/>
          <a:ext cx="9525" cy="494347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400050</xdr:colOff>
      <xdr:row>3</xdr:row>
      <xdr:rowOff>57150</xdr:rowOff>
    </xdr:from>
    <xdr:to>
      <xdr:col>73</xdr:col>
      <xdr:colOff>123825</xdr:colOff>
      <xdr:row>38</xdr:row>
      <xdr:rowOff>123825</xdr:rowOff>
    </xdr:to>
    <xdr:graphicFrame>
      <xdr:nvGraphicFramePr>
        <xdr:cNvPr id="1" name="グラフ 3"/>
        <xdr:cNvGraphicFramePr/>
      </xdr:nvGraphicFramePr>
      <xdr:xfrm>
        <a:off x="28441650" y="10572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0.063</cdr:y>
    </cdr:from>
    <cdr:to>
      <cdr:x>0.48425</cdr:x>
      <cdr:y>0.2</cdr:y>
    </cdr:to>
    <cdr:sp>
      <cdr:nvSpPr>
        <cdr:cNvPr id="12" name="Line 12"/>
        <cdr:cNvSpPr>
          <a:spLocks/>
        </cdr:cNvSpPr>
      </cdr:nvSpPr>
      <cdr:spPr>
        <a:xfrm flipH="1" flipV="1">
          <a:off x="2305050" y="3429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0.18575</cdr:x>
      <cdr:y>0.283</cdr:y>
    </cdr:from>
    <cdr:to>
      <cdr:x>0.30725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38225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0.47275</cdr:y>
    </cdr:from>
    <cdr:to>
      <cdr:x>0.2295</cdr:x>
      <cdr:y>0.508</cdr:y>
    </cdr:to>
    <cdr:sp>
      <cdr:nvSpPr>
        <cdr:cNvPr id="15" name="Line 15"/>
        <cdr:cNvSpPr>
          <a:spLocks/>
        </cdr:cNvSpPr>
      </cdr:nvSpPr>
      <cdr:spPr>
        <a:xfrm flipH="1">
          <a:off x="704850" y="2619375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0.7795</cdr:x>
      <cdr:y>0.46875</cdr:y>
    </cdr:from>
    <cdr:to>
      <cdr:x>0.85975</cdr:x>
      <cdr:y>0.48375</cdr:y>
    </cdr:to>
    <cdr:sp>
      <cdr:nvSpPr>
        <cdr:cNvPr id="17" name="Line 17"/>
        <cdr:cNvSpPr>
          <a:spLocks/>
        </cdr:cNvSpPr>
      </cdr:nvSpPr>
      <cdr:spPr>
        <a:xfrm flipH="1" flipV="1">
          <a:off x="4381500" y="2590800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7,500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0.8045</cdr:x>
      <cdr:y>0.48875</cdr:y>
    </cdr:from>
    <cdr:to>
      <cdr:x>0.9885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24375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0.11525</cdr:x>
      <cdr:y>0.77</cdr:y>
    </cdr:from>
    <cdr:to>
      <cdr:x>0.355</cdr:x>
      <cdr:y>0.943</cdr:y>
    </cdr:to>
    <cdr:sp>
      <cdr:nvSpPr>
        <cdr:cNvPr id="6" name="Text Box 6"/>
        <cdr:cNvSpPr txBox="1">
          <a:spLocks noChangeArrowheads="1"/>
        </cdr:cNvSpPr>
      </cdr:nvSpPr>
      <cdr:spPr>
        <a:xfrm>
          <a:off x="647700" y="4267200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0.4015</cdr:x>
      <cdr:y>0.06</cdr:y>
    </cdr:from>
    <cdr:to>
      <cdr:x>0.47725</cdr:x>
      <cdr:y>0.194</cdr:y>
    </cdr:to>
    <cdr:sp>
      <cdr:nvSpPr>
        <cdr:cNvPr id="12" name="Line 12"/>
        <cdr:cNvSpPr>
          <a:spLocks/>
        </cdr:cNvSpPr>
      </cdr:nvSpPr>
      <cdr:spPr>
        <a:xfrm flipH="1" flipV="1">
          <a:off x="2257425" y="323850"/>
          <a:ext cx="428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0.18375</cdr:x>
      <cdr:y>0.49825</cdr:y>
    </cdr:from>
    <cdr:to>
      <cdr:x>0.22625</cdr:x>
      <cdr:y>0.51675</cdr:y>
    </cdr:to>
    <cdr:sp>
      <cdr:nvSpPr>
        <cdr:cNvPr id="15" name="Line 15"/>
        <cdr:cNvSpPr>
          <a:spLocks/>
        </cdr:cNvSpPr>
      </cdr:nvSpPr>
      <cdr:spPr>
        <a:xfrm flipH="1">
          <a:off x="1028700" y="275272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0.75375</cdr:y>
    </cdr:from>
    <cdr:to>
      <cdr:x>0.4475</cdr:x>
      <cdr:y>0.811</cdr:y>
    </cdr:to>
    <cdr:sp>
      <cdr:nvSpPr>
        <cdr:cNvPr id="16" name="Line 16"/>
        <cdr:cNvSpPr>
          <a:spLocks/>
        </cdr:cNvSpPr>
      </cdr:nvSpPr>
      <cdr:spPr>
        <a:xfrm flipH="1">
          <a:off x="2009775" y="417195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0.482</cdr:y>
    </cdr:from>
    <cdr:to>
      <cdr:x>0.8215</cdr:x>
      <cdr:y>0.49825</cdr:y>
    </cdr:to>
    <cdr:sp>
      <cdr:nvSpPr>
        <cdr:cNvPr id="17" name="Line 17"/>
        <cdr:cNvSpPr>
          <a:spLocks/>
        </cdr:cNvSpPr>
      </cdr:nvSpPr>
      <cdr:spPr>
        <a:xfrm flipH="1" flipV="1">
          <a:off x="4391025" y="2667000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9.00390625" style="429" customWidth="1"/>
    <col min="2" max="2" width="36.125" style="429" bestFit="1" customWidth="1"/>
    <col min="3" max="3" width="73.00390625" style="429" customWidth="1"/>
    <col min="4" max="16384" width="9.00390625" style="429" customWidth="1"/>
  </cols>
  <sheetData>
    <row r="2" ht="30" customHeight="1">
      <c r="B2" s="430" t="s">
        <v>229</v>
      </c>
    </row>
    <row r="3" ht="13.5">
      <c r="C3" s="439">
        <v>41597</v>
      </c>
    </row>
    <row r="4" ht="13.5">
      <c r="C4" s="431" t="s">
        <v>137</v>
      </c>
    </row>
    <row r="5" ht="13.5">
      <c r="C5" s="432" t="s">
        <v>138</v>
      </c>
    </row>
    <row r="7" spans="2:3" s="433" customFormat="1" ht="16.5" customHeight="1">
      <c r="B7" s="446" t="s">
        <v>80</v>
      </c>
      <c r="C7" s="446" t="s">
        <v>81</v>
      </c>
    </row>
    <row r="8" spans="2:3" s="433" customFormat="1" ht="16.5" customHeight="1">
      <c r="B8" s="435" t="s">
        <v>213</v>
      </c>
      <c r="C8" s="435" t="s">
        <v>82</v>
      </c>
    </row>
    <row r="9" spans="2:3" s="433" customFormat="1" ht="16.5" customHeight="1">
      <c r="B9" s="435" t="s">
        <v>212</v>
      </c>
      <c r="C9" s="436" t="s">
        <v>194</v>
      </c>
    </row>
    <row r="10" spans="2:3" s="433" customFormat="1" ht="16.5" customHeight="1">
      <c r="B10" s="435" t="s">
        <v>195</v>
      </c>
      <c r="C10" s="436" t="s">
        <v>203</v>
      </c>
    </row>
    <row r="11" spans="2:3" s="433" customFormat="1" ht="16.5" customHeight="1">
      <c r="B11" s="435" t="s">
        <v>130</v>
      </c>
      <c r="C11" s="436" t="s">
        <v>205</v>
      </c>
    </row>
    <row r="12" spans="2:3" s="433" customFormat="1" ht="16.5" customHeight="1">
      <c r="B12" s="435" t="s">
        <v>131</v>
      </c>
      <c r="C12" s="436" t="s">
        <v>206</v>
      </c>
    </row>
    <row r="13" spans="2:3" s="433" customFormat="1" ht="16.5" customHeight="1">
      <c r="B13" s="435" t="s">
        <v>132</v>
      </c>
      <c r="C13" s="435" t="s">
        <v>207</v>
      </c>
    </row>
    <row r="14" spans="2:3" s="433" customFormat="1" ht="16.5" customHeight="1">
      <c r="B14" s="435" t="s">
        <v>228</v>
      </c>
      <c r="C14" s="435" t="s">
        <v>227</v>
      </c>
    </row>
    <row r="15" spans="2:3" s="433" customFormat="1" ht="16.5" customHeight="1">
      <c r="B15" s="435" t="s">
        <v>133</v>
      </c>
      <c r="C15" s="436" t="s">
        <v>208</v>
      </c>
    </row>
    <row r="16" spans="2:3" s="433" customFormat="1" ht="16.5" customHeight="1">
      <c r="B16" s="435" t="s">
        <v>134</v>
      </c>
      <c r="C16" s="436" t="s">
        <v>209</v>
      </c>
    </row>
    <row r="17" spans="2:3" s="433" customFormat="1" ht="16.5" customHeight="1">
      <c r="B17" s="435" t="s">
        <v>211</v>
      </c>
      <c r="C17" s="436" t="s">
        <v>210</v>
      </c>
    </row>
    <row r="18" spans="2:3" ht="13.5">
      <c r="B18" s="433"/>
      <c r="C18" s="433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94"/>
  <sheetViews>
    <sheetView zoomScalePageLayoutView="0" workbookViewId="0" topLeftCell="A1">
      <pane xSplit="31" ySplit="5" topLeftCell="AS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E31" sqref="BE31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63" customWidth="1"/>
    <col min="25" max="25" width="27.625" style="363" customWidth="1"/>
    <col min="26" max="26" width="10.375" style="1" customWidth="1"/>
    <col min="27" max="31" width="9.625" style="1" hidden="1" customWidth="1"/>
    <col min="32" max="49" width="9.625" style="1" customWidth="1"/>
    <col min="50" max="55" width="9.625" style="1" hidden="1" customWidth="1"/>
    <col min="56" max="56" width="3.00390625" style="1" hidden="1" customWidth="1"/>
    <col min="57" max="57" width="23.125" style="1" customWidth="1"/>
    <col min="58" max="58" width="3.50390625" style="1" customWidth="1"/>
    <col min="59" max="16384" width="9.625" style="1" customWidth="1"/>
  </cols>
  <sheetData>
    <row r="1" spans="1:25" ht="30" customHeight="1">
      <c r="A1" s="399" t="s">
        <v>198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1"/>
      <c r="Y1" s="401"/>
    </row>
    <row r="2" spans="1:34" ht="14.25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1"/>
      <c r="Y2" s="440"/>
      <c r="AH2" s="171"/>
    </row>
    <row r="3" spans="1:25" ht="14.25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1"/>
      <c r="Y3" s="401"/>
    </row>
    <row r="4" spans="1:25" ht="18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1" t="s">
        <v>192</v>
      </c>
      <c r="Y4" s="401"/>
    </row>
    <row r="5" spans="24:57" ht="27.75">
      <c r="X5" s="364"/>
      <c r="Y5" s="365"/>
      <c r="Z5" s="313" t="s">
        <v>101</v>
      </c>
      <c r="AA5" s="314">
        <v>1990</v>
      </c>
      <c r="AB5" s="314">
        <f>AA5+1</f>
        <v>1991</v>
      </c>
      <c r="AC5" s="314">
        <f>AB5+1</f>
        <v>1992</v>
      </c>
      <c r="AD5" s="314">
        <f>AC5+1</f>
        <v>1993</v>
      </c>
      <c r="AE5" s="314">
        <f>AD5+1</f>
        <v>1994</v>
      </c>
      <c r="AF5" s="314">
        <f>AE5+1</f>
        <v>1995</v>
      </c>
      <c r="AG5" s="314">
        <f aca="true" t="shared" si="0" ref="AG5:BB5">AF5+1</f>
        <v>1996</v>
      </c>
      <c r="AH5" s="314">
        <f t="shared" si="0"/>
        <v>1997</v>
      </c>
      <c r="AI5" s="314">
        <f t="shared" si="0"/>
        <v>1998</v>
      </c>
      <c r="AJ5" s="314">
        <f t="shared" si="0"/>
        <v>1999</v>
      </c>
      <c r="AK5" s="314">
        <f t="shared" si="0"/>
        <v>2000</v>
      </c>
      <c r="AL5" s="314">
        <f t="shared" si="0"/>
        <v>2001</v>
      </c>
      <c r="AM5" s="314">
        <f t="shared" si="0"/>
        <v>2002</v>
      </c>
      <c r="AN5" s="314">
        <f t="shared" si="0"/>
        <v>2003</v>
      </c>
      <c r="AO5" s="314">
        <f t="shared" si="0"/>
        <v>2004</v>
      </c>
      <c r="AP5" s="314">
        <f t="shared" si="0"/>
        <v>2005</v>
      </c>
      <c r="AQ5" s="314">
        <f t="shared" si="0"/>
        <v>2006</v>
      </c>
      <c r="AR5" s="315">
        <v>2007</v>
      </c>
      <c r="AS5" s="315">
        <v>2008</v>
      </c>
      <c r="AT5" s="315">
        <v>2009</v>
      </c>
      <c r="AU5" s="315">
        <v>2010</v>
      </c>
      <c r="AV5" s="315">
        <v>2010</v>
      </c>
      <c r="AW5" s="315" t="s">
        <v>226</v>
      </c>
      <c r="AX5" s="62" t="e">
        <f t="shared" si="0"/>
        <v>#VALUE!</v>
      </c>
      <c r="AY5" s="62" t="e">
        <f t="shared" si="0"/>
        <v>#VALUE!</v>
      </c>
      <c r="AZ5" s="62" t="e">
        <f t="shared" si="0"/>
        <v>#VALUE!</v>
      </c>
      <c r="BA5" s="62" t="e">
        <f t="shared" si="0"/>
        <v>#VALUE!</v>
      </c>
      <c r="BB5" s="62" t="e">
        <f t="shared" si="0"/>
        <v>#VALUE!</v>
      </c>
      <c r="BE5" s="441" t="s">
        <v>37</v>
      </c>
    </row>
    <row r="6" spans="24:60" ht="14.25">
      <c r="X6" s="366" t="s">
        <v>126</v>
      </c>
      <c r="Y6" s="367"/>
      <c r="Z6" s="245">
        <f>SUM(Z7:Z13)</f>
        <v>20211.802792901606</v>
      </c>
      <c r="AA6" s="245">
        <f aca="true" t="shared" si="1" ref="AA6:AQ6">SUM(AA7:AA13)</f>
        <v>0</v>
      </c>
      <c r="AB6" s="245">
        <f t="shared" si="1"/>
        <v>0</v>
      </c>
      <c r="AC6" s="245">
        <f t="shared" si="1"/>
        <v>0</v>
      </c>
      <c r="AD6" s="245">
        <f t="shared" si="1"/>
        <v>0</v>
      </c>
      <c r="AE6" s="245">
        <f t="shared" si="1"/>
        <v>0</v>
      </c>
      <c r="AF6" s="245">
        <f t="shared" si="1"/>
        <v>20260.16584819474</v>
      </c>
      <c r="AG6" s="245">
        <f t="shared" si="1"/>
        <v>19906.195395109626</v>
      </c>
      <c r="AH6" s="245">
        <f t="shared" si="1"/>
        <v>19905.111968516052</v>
      </c>
      <c r="AI6" s="245">
        <f t="shared" si="1"/>
        <v>19415.961170153143</v>
      </c>
      <c r="AJ6" s="245">
        <f t="shared" si="1"/>
        <v>19934.455358486724</v>
      </c>
      <c r="AK6" s="245">
        <f t="shared" si="1"/>
        <v>18800.433378244776</v>
      </c>
      <c r="AL6" s="245">
        <f t="shared" si="1"/>
        <v>16168.055779994838</v>
      </c>
      <c r="AM6" s="245">
        <f t="shared" si="1"/>
        <v>13693.026133011563</v>
      </c>
      <c r="AN6" s="245">
        <f t="shared" si="1"/>
        <v>13761.68230325481</v>
      </c>
      <c r="AO6" s="245">
        <f t="shared" si="1"/>
        <v>10552.48649899472</v>
      </c>
      <c r="AP6" s="245">
        <f t="shared" si="1"/>
        <v>10518.217025518761</v>
      </c>
      <c r="AQ6" s="245">
        <f t="shared" si="1"/>
        <v>11742.217042901832</v>
      </c>
      <c r="AR6" s="245">
        <f aca="true" t="shared" si="2" ref="AR6:AW6">SUM(AR7:AR13)</f>
        <v>13279.244881306076</v>
      </c>
      <c r="AS6" s="245">
        <f t="shared" si="2"/>
        <v>15298.296998273463</v>
      </c>
      <c r="AT6" s="245">
        <f t="shared" si="2"/>
        <v>16554.1693964419</v>
      </c>
      <c r="AU6" s="245">
        <f t="shared" si="2"/>
        <v>18307.23496176308</v>
      </c>
      <c r="AV6" s="245">
        <f t="shared" si="2"/>
        <v>20467.0275751985</v>
      </c>
      <c r="AW6" s="442">
        <f t="shared" si="2"/>
        <v>20467.2112047985</v>
      </c>
      <c r="AX6" s="77"/>
      <c r="AY6" s="77"/>
      <c r="AZ6" s="77"/>
      <c r="BA6" s="77"/>
      <c r="BB6" s="77"/>
      <c r="BE6" s="451" t="s">
        <v>230</v>
      </c>
      <c r="BG6" s="215"/>
      <c r="BH6" s="215"/>
    </row>
    <row r="7" spans="24:57" ht="14.25">
      <c r="X7" s="368"/>
      <c r="Y7" s="369" t="s">
        <v>199</v>
      </c>
      <c r="Z7" s="63">
        <v>17023.5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16965</v>
      </c>
      <c r="AG7" s="63">
        <v>15596.1</v>
      </c>
      <c r="AH7" s="63">
        <v>14695.2</v>
      </c>
      <c r="AI7" s="63">
        <v>13782.6</v>
      </c>
      <c r="AJ7" s="63">
        <v>14098.5</v>
      </c>
      <c r="AK7" s="63">
        <v>12402</v>
      </c>
      <c r="AL7" s="63">
        <v>9336.6</v>
      </c>
      <c r="AM7" s="63">
        <v>6095.7</v>
      </c>
      <c r="AN7" s="63">
        <v>5022.81</v>
      </c>
      <c r="AO7" s="63">
        <v>1017.9</v>
      </c>
      <c r="AP7" s="63">
        <v>463.32</v>
      </c>
      <c r="AQ7" s="63">
        <v>656.955</v>
      </c>
      <c r="AR7" s="63">
        <v>217.62000000000003</v>
      </c>
      <c r="AS7" s="63">
        <v>469.17</v>
      </c>
      <c r="AT7" s="63">
        <v>39.78</v>
      </c>
      <c r="AU7" s="63">
        <v>42.12</v>
      </c>
      <c r="AV7" s="63">
        <v>12.870000000000001</v>
      </c>
      <c r="AW7" s="442">
        <v>12.870000000000001</v>
      </c>
      <c r="AX7" s="77"/>
      <c r="AY7" s="77"/>
      <c r="AZ7" s="77"/>
      <c r="BA7" s="77"/>
      <c r="BB7" s="77"/>
      <c r="BE7" s="452"/>
    </row>
    <row r="8" spans="24:57" ht="14.25">
      <c r="X8" s="368"/>
      <c r="Y8" s="370" t="s">
        <v>128</v>
      </c>
      <c r="Z8" s="63">
        <v>419.016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480.11600000000004</v>
      </c>
      <c r="AG8" s="63">
        <v>456.21600000000007</v>
      </c>
      <c r="AH8" s="63">
        <v>382.79</v>
      </c>
      <c r="AI8" s="63">
        <v>270.828</v>
      </c>
      <c r="AJ8" s="63">
        <v>162.054</v>
      </c>
      <c r="AK8" s="63">
        <v>257.83900000000006</v>
      </c>
      <c r="AL8" s="63">
        <v>376.828</v>
      </c>
      <c r="AM8" s="63">
        <v>360.92099999999994</v>
      </c>
      <c r="AN8" s="63">
        <v>436.691</v>
      </c>
      <c r="AO8" s="63">
        <v>451.8379999999999</v>
      </c>
      <c r="AP8" s="63">
        <v>352.688</v>
      </c>
      <c r="AQ8" s="63">
        <v>281.291</v>
      </c>
      <c r="AR8" s="63">
        <v>279.986</v>
      </c>
      <c r="AS8" s="63">
        <v>232.24000000000004</v>
      </c>
      <c r="AT8" s="63">
        <v>182.35899999999995</v>
      </c>
      <c r="AU8" s="63">
        <v>86.22200000000001</v>
      </c>
      <c r="AV8" s="63">
        <v>99.62299999999999</v>
      </c>
      <c r="AW8" s="442">
        <v>99.62299999999999</v>
      </c>
      <c r="AX8" s="77"/>
      <c r="AY8" s="77"/>
      <c r="AZ8" s="77"/>
      <c r="BA8" s="77"/>
      <c r="BB8" s="77"/>
      <c r="BE8" s="452"/>
    </row>
    <row r="9" spans="24:57" ht="14.25">
      <c r="X9" s="368"/>
      <c r="Y9" s="369" t="s">
        <v>156</v>
      </c>
      <c r="Z9" s="63">
        <v>807.1274039016115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840.3992591947442</v>
      </c>
      <c r="AG9" s="63">
        <v>1206.8953203814162</v>
      </c>
      <c r="AH9" s="63">
        <v>1582.9091534994172</v>
      </c>
      <c r="AI9" s="63">
        <v>1929.6221649810454</v>
      </c>
      <c r="AJ9" s="63">
        <v>2281.228257968996</v>
      </c>
      <c r="AK9" s="63">
        <v>2688.6046711973695</v>
      </c>
      <c r="AL9" s="63">
        <v>3221.6301289176636</v>
      </c>
      <c r="AM9" s="63">
        <v>3969.4122443492097</v>
      </c>
      <c r="AN9" s="63">
        <v>4916.857541974834</v>
      </c>
      <c r="AO9" s="63">
        <v>6179.490007350891</v>
      </c>
      <c r="AP9" s="63">
        <v>7667.030518083575</v>
      </c>
      <c r="AQ9" s="63">
        <v>9277.150575713076</v>
      </c>
      <c r="AR9" s="63">
        <v>11444.520962518358</v>
      </c>
      <c r="AS9" s="63">
        <v>13268.939084115318</v>
      </c>
      <c r="AT9" s="63">
        <v>15133.694303751789</v>
      </c>
      <c r="AU9" s="63">
        <v>17138.920955608046</v>
      </c>
      <c r="AV9" s="63">
        <v>19355.274376584857</v>
      </c>
      <c r="AW9" s="442">
        <v>19355.274376584857</v>
      </c>
      <c r="AX9" s="77"/>
      <c r="AY9" s="77"/>
      <c r="AZ9" s="77"/>
      <c r="BA9" s="77"/>
      <c r="BB9" s="77"/>
      <c r="BE9" s="452"/>
    </row>
    <row r="10" spans="24:57" ht="14.25">
      <c r="X10" s="368"/>
      <c r="Y10" s="369" t="s">
        <v>157</v>
      </c>
      <c r="Z10" s="63">
        <v>451.76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451.76</v>
      </c>
      <c r="AG10" s="63">
        <v>411.32</v>
      </c>
      <c r="AH10" s="63">
        <v>425.66</v>
      </c>
      <c r="AI10" s="63">
        <v>409.5</v>
      </c>
      <c r="AJ10" s="63">
        <v>413.4</v>
      </c>
      <c r="AK10" s="63">
        <v>440.31</v>
      </c>
      <c r="AL10" s="63">
        <v>410.42949999999996</v>
      </c>
      <c r="AM10" s="63">
        <v>446.654</v>
      </c>
      <c r="AN10" s="63">
        <v>664.755</v>
      </c>
      <c r="AO10" s="63">
        <v>602.5954999999999</v>
      </c>
      <c r="AP10" s="63">
        <v>316.303</v>
      </c>
      <c r="AQ10" s="63">
        <v>310.23199999999997</v>
      </c>
      <c r="AR10" s="63">
        <v>316.641</v>
      </c>
      <c r="AS10" s="63">
        <v>286.377</v>
      </c>
      <c r="AT10" s="63">
        <v>290.1795</v>
      </c>
      <c r="AU10" s="63">
        <v>290.966</v>
      </c>
      <c r="AV10" s="63">
        <v>294.697</v>
      </c>
      <c r="AW10" s="442">
        <v>294.697</v>
      </c>
      <c r="AX10" s="77"/>
      <c r="AY10" s="77"/>
      <c r="AZ10" s="77"/>
      <c r="BA10" s="77"/>
      <c r="BB10" s="77"/>
      <c r="BE10" s="452"/>
    </row>
    <row r="11" spans="24:57" ht="14.25">
      <c r="X11" s="368"/>
      <c r="Y11" s="371" t="s">
        <v>158</v>
      </c>
      <c r="Z11" s="63" t="s">
        <v>174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 t="s">
        <v>232</v>
      </c>
      <c r="AG11" s="14">
        <v>0.19795372820856308</v>
      </c>
      <c r="AH11" s="63">
        <v>0.5380940166314836</v>
      </c>
      <c r="AI11" s="63">
        <v>1.4626911720982592</v>
      </c>
      <c r="AJ11" s="63">
        <v>3.035662270727319</v>
      </c>
      <c r="AK11" s="63">
        <v>3.7293946394058066</v>
      </c>
      <c r="AL11" s="63">
        <v>4.315936999675455</v>
      </c>
      <c r="AM11" s="63">
        <v>4.8240231027523155</v>
      </c>
      <c r="AN11" s="63">
        <v>5.272186807323948</v>
      </c>
      <c r="AO11" s="63">
        <v>5.646600152628732</v>
      </c>
      <c r="AP11" s="63">
        <v>5.923922546666666</v>
      </c>
      <c r="AQ11" s="63">
        <v>6.0292702799999995</v>
      </c>
      <c r="AR11" s="63">
        <v>6.2380604</v>
      </c>
      <c r="AS11" s="63">
        <v>6.349249192</v>
      </c>
      <c r="AT11" s="63">
        <v>6.545818312</v>
      </c>
      <c r="AU11" s="63">
        <v>6.719312952000001</v>
      </c>
      <c r="AV11" s="63">
        <v>6.822549272000002</v>
      </c>
      <c r="AW11" s="442">
        <v>7.0061788720000004</v>
      </c>
      <c r="AX11" s="155"/>
      <c r="AY11" s="155"/>
      <c r="AZ11" s="155"/>
      <c r="BA11" s="155"/>
      <c r="BB11" s="155"/>
      <c r="BE11" s="452"/>
    </row>
    <row r="12" spans="24:57" ht="14.25">
      <c r="X12" s="368"/>
      <c r="Y12" s="371" t="s">
        <v>159</v>
      </c>
      <c r="Z12" s="66">
        <v>1365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1365</v>
      </c>
      <c r="AG12" s="66">
        <v>2083.25</v>
      </c>
      <c r="AH12" s="66">
        <v>2647.515</v>
      </c>
      <c r="AI12" s="66">
        <v>2861.6899999999996</v>
      </c>
      <c r="AJ12" s="66">
        <v>2810.34</v>
      </c>
      <c r="AK12" s="66">
        <v>2834.351</v>
      </c>
      <c r="AL12" s="66">
        <v>2683.5620000000004</v>
      </c>
      <c r="AM12" s="66">
        <v>2683.2129999999997</v>
      </c>
      <c r="AN12" s="66">
        <v>2587.2130000000006</v>
      </c>
      <c r="AO12" s="66">
        <v>2149.5420000000004</v>
      </c>
      <c r="AP12" s="66">
        <v>1571.8880000000001</v>
      </c>
      <c r="AQ12" s="66">
        <v>1056.971</v>
      </c>
      <c r="AR12" s="66">
        <v>849.7527</v>
      </c>
      <c r="AS12" s="66">
        <v>889.5459999999998</v>
      </c>
      <c r="AT12" s="66">
        <v>809.25</v>
      </c>
      <c r="AU12" s="66">
        <v>640.094</v>
      </c>
      <c r="AV12" s="66">
        <v>608.7220000000001</v>
      </c>
      <c r="AW12" s="443">
        <v>608.7220000000001</v>
      </c>
      <c r="AX12" s="155"/>
      <c r="AY12" s="155"/>
      <c r="AZ12" s="155"/>
      <c r="BA12" s="155"/>
      <c r="BB12" s="155"/>
      <c r="BE12" s="452"/>
    </row>
    <row r="13" spans="24:59" ht="14.25">
      <c r="X13" s="368"/>
      <c r="Y13" s="371" t="s">
        <v>160</v>
      </c>
      <c r="Z13" s="66">
        <v>145.39938900000004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157.89058900000006</v>
      </c>
      <c r="AG13" s="66">
        <v>152.2161210000001</v>
      </c>
      <c r="AH13" s="66">
        <v>170.49972100000005</v>
      </c>
      <c r="AI13" s="66">
        <v>160.2583140000001</v>
      </c>
      <c r="AJ13" s="66">
        <v>165.89743824700008</v>
      </c>
      <c r="AK13" s="66">
        <v>173.59931240800006</v>
      </c>
      <c r="AL13" s="66">
        <v>134.69021407750006</v>
      </c>
      <c r="AM13" s="66">
        <v>132.3018655596</v>
      </c>
      <c r="AN13" s="66">
        <v>128.08357447265138</v>
      </c>
      <c r="AO13" s="66">
        <v>145.4743914912</v>
      </c>
      <c r="AP13" s="66">
        <v>141.06358488852004</v>
      </c>
      <c r="AQ13" s="66">
        <v>153.58819690875606</v>
      </c>
      <c r="AR13" s="66">
        <v>164.486158387718</v>
      </c>
      <c r="AS13" s="66">
        <v>145.67566496614432</v>
      </c>
      <c r="AT13" s="66">
        <v>92.3607743781094</v>
      </c>
      <c r="AU13" s="66">
        <v>102.19269320303401</v>
      </c>
      <c r="AV13" s="66">
        <v>89.01864934164001</v>
      </c>
      <c r="AW13" s="443">
        <v>89.01864934164001</v>
      </c>
      <c r="AX13" s="155"/>
      <c r="AY13" s="155"/>
      <c r="AZ13" s="155"/>
      <c r="BA13" s="155"/>
      <c r="BB13" s="155"/>
      <c r="BE13" s="452"/>
      <c r="BG13" s="215"/>
    </row>
    <row r="14" spans="24:59" ht="14.25">
      <c r="X14" s="372" t="s">
        <v>127</v>
      </c>
      <c r="Y14" s="373"/>
      <c r="Z14" s="247">
        <f>SUM(Z15:Z19)</f>
        <v>14045.93048389475</v>
      </c>
      <c r="AA14" s="247">
        <f aca="true" t="shared" si="3" ref="AA14:AT14">SUM(AA15:AA19)</f>
        <v>0</v>
      </c>
      <c r="AB14" s="247">
        <f t="shared" si="3"/>
        <v>0</v>
      </c>
      <c r="AC14" s="247">
        <f t="shared" si="3"/>
        <v>0</v>
      </c>
      <c r="AD14" s="247">
        <f t="shared" si="3"/>
        <v>0</v>
      </c>
      <c r="AE14" s="247">
        <f t="shared" si="3"/>
        <v>0</v>
      </c>
      <c r="AF14" s="247">
        <f t="shared" si="3"/>
        <v>14271.141248536136</v>
      </c>
      <c r="AG14" s="247">
        <f t="shared" si="3"/>
        <v>14772.089810495778</v>
      </c>
      <c r="AH14" s="247">
        <f t="shared" si="3"/>
        <v>16187.608648358528</v>
      </c>
      <c r="AI14" s="247">
        <f t="shared" si="3"/>
        <v>13401.730840069835</v>
      </c>
      <c r="AJ14" s="247">
        <f t="shared" si="3"/>
        <v>10428.817109376645</v>
      </c>
      <c r="AK14" s="247">
        <f t="shared" si="3"/>
        <v>9583.347253158438</v>
      </c>
      <c r="AL14" s="247">
        <f t="shared" si="3"/>
        <v>7953.563366790824</v>
      </c>
      <c r="AM14" s="247">
        <f t="shared" si="3"/>
        <v>7433.601350841777</v>
      </c>
      <c r="AN14" s="247">
        <f t="shared" si="3"/>
        <v>7178.702819730403</v>
      </c>
      <c r="AO14" s="247">
        <f t="shared" si="3"/>
        <v>7478.425569769052</v>
      </c>
      <c r="AP14" s="247">
        <f t="shared" si="3"/>
        <v>6990.729203561909</v>
      </c>
      <c r="AQ14" s="247">
        <f t="shared" si="3"/>
        <v>7311.2658273320385</v>
      </c>
      <c r="AR14" s="247">
        <f t="shared" si="3"/>
        <v>6400.59061277</v>
      </c>
      <c r="AS14" s="247">
        <f t="shared" si="3"/>
        <v>4615.065963289115</v>
      </c>
      <c r="AT14" s="247">
        <f t="shared" si="3"/>
        <v>3265.253025295341</v>
      </c>
      <c r="AU14" s="247">
        <f>SUM(AU15:AU19)</f>
        <v>3408.7063590484645</v>
      </c>
      <c r="AV14" s="247">
        <f>SUM(AV15:AV19)</f>
        <v>3016.3507241866514</v>
      </c>
      <c r="AW14" s="443">
        <f>SUM(AW15:AW19)</f>
        <v>3017.9534462571746</v>
      </c>
      <c r="AX14" s="155"/>
      <c r="AY14" s="155"/>
      <c r="AZ14" s="155"/>
      <c r="BA14" s="155"/>
      <c r="BB14" s="155"/>
      <c r="BE14" s="452"/>
      <c r="BG14" s="215"/>
    </row>
    <row r="15" spans="24:57" ht="14.25">
      <c r="X15" s="374"/>
      <c r="Y15" s="369" t="s">
        <v>161</v>
      </c>
      <c r="Z15" s="66">
        <v>69.72719432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69.73558268330488</v>
      </c>
      <c r="AG15" s="66">
        <v>65.878557475596</v>
      </c>
      <c r="AH15" s="66">
        <v>59.43358288827826</v>
      </c>
      <c r="AI15" s="66">
        <v>49.39824716596656</v>
      </c>
      <c r="AJ15" s="66">
        <v>29.122365322680935</v>
      </c>
      <c r="AK15" s="66">
        <v>17.784901217391308</v>
      </c>
      <c r="AL15" s="66">
        <v>15.727638929365188</v>
      </c>
      <c r="AM15" s="66">
        <v>14.834945425889764</v>
      </c>
      <c r="AN15" s="66">
        <v>15.206030662490178</v>
      </c>
      <c r="AO15" s="66">
        <v>14.802782458366266</v>
      </c>
      <c r="AP15" s="66">
        <v>14.801212240783784</v>
      </c>
      <c r="AQ15" s="66">
        <v>14.823006694299213</v>
      </c>
      <c r="AR15" s="66">
        <v>14.69183257368189</v>
      </c>
      <c r="AS15" s="66">
        <v>14.669605898078741</v>
      </c>
      <c r="AT15" s="66">
        <v>11.022589836094484</v>
      </c>
      <c r="AU15" s="66">
        <v>10.379857506670861</v>
      </c>
      <c r="AV15" s="66">
        <v>10.358636088140598</v>
      </c>
      <c r="AW15" s="443">
        <v>10.358636088140598</v>
      </c>
      <c r="AX15" s="77"/>
      <c r="AY15" s="77"/>
      <c r="AZ15" s="77"/>
      <c r="BA15" s="77"/>
      <c r="BB15" s="77"/>
      <c r="BE15" s="452"/>
    </row>
    <row r="16" spans="24:57" ht="14.25">
      <c r="X16" s="374"/>
      <c r="Y16" s="369" t="s">
        <v>162</v>
      </c>
      <c r="Z16" s="66">
        <v>762.85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762.85</v>
      </c>
      <c r="AG16" s="66">
        <v>1007.8000000000001</v>
      </c>
      <c r="AH16" s="66">
        <v>1416.8</v>
      </c>
      <c r="AI16" s="66">
        <v>1389.5</v>
      </c>
      <c r="AJ16" s="66">
        <v>1270.88</v>
      </c>
      <c r="AK16" s="66">
        <v>1359.0000000000002</v>
      </c>
      <c r="AL16" s="66">
        <v>1082.6</v>
      </c>
      <c r="AM16" s="66">
        <v>1009.9200000000002</v>
      </c>
      <c r="AN16" s="66">
        <v>965.5999999999999</v>
      </c>
      <c r="AO16" s="66">
        <v>866.8399999999999</v>
      </c>
      <c r="AP16" s="66">
        <v>837.4879999999999</v>
      </c>
      <c r="AQ16" s="66">
        <v>879.1419999999999</v>
      </c>
      <c r="AR16" s="66">
        <v>783.0235</v>
      </c>
      <c r="AS16" s="66">
        <v>523.7999999999998</v>
      </c>
      <c r="AT16" s="66">
        <v>399.478</v>
      </c>
      <c r="AU16" s="66">
        <v>200.243</v>
      </c>
      <c r="AV16" s="66">
        <v>171.902</v>
      </c>
      <c r="AW16" s="443">
        <v>171.902</v>
      </c>
      <c r="AX16" s="77"/>
      <c r="AY16" s="77"/>
      <c r="AZ16" s="77"/>
      <c r="BA16" s="77"/>
      <c r="BB16" s="77"/>
      <c r="BE16" s="452"/>
    </row>
    <row r="17" spans="24:57" ht="14.25">
      <c r="X17" s="374"/>
      <c r="Y17" s="369" t="s">
        <v>163</v>
      </c>
      <c r="Z17" s="66">
        <v>10356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10294.326476278084</v>
      </c>
      <c r="AG17" s="66">
        <v>10027.430773350396</v>
      </c>
      <c r="AH17" s="66">
        <v>10021.85309411757</v>
      </c>
      <c r="AI17" s="66">
        <v>7180.499615946189</v>
      </c>
      <c r="AJ17" s="66">
        <v>4080.965904372059</v>
      </c>
      <c r="AK17" s="66">
        <v>2569.488810870074</v>
      </c>
      <c r="AL17" s="66">
        <v>2541.7417228058</v>
      </c>
      <c r="AM17" s="66">
        <v>2048.805641312699</v>
      </c>
      <c r="AN17" s="66">
        <v>1863.4591049489457</v>
      </c>
      <c r="AO17" s="66">
        <v>2019.0613091499483</v>
      </c>
      <c r="AP17" s="66">
        <v>2277.685468292249</v>
      </c>
      <c r="AQ17" s="66">
        <v>2262.737168213509</v>
      </c>
      <c r="AR17" s="66">
        <v>1916.3225106800871</v>
      </c>
      <c r="AS17" s="66">
        <v>1318.2662480000001</v>
      </c>
      <c r="AT17" s="66">
        <v>1137.069388029017</v>
      </c>
      <c r="AU17" s="66">
        <v>1375.986248</v>
      </c>
      <c r="AV17" s="66">
        <v>1284.226</v>
      </c>
      <c r="AW17" s="443">
        <v>1284.226</v>
      </c>
      <c r="AX17" s="77"/>
      <c r="AY17" s="77"/>
      <c r="AZ17" s="77"/>
      <c r="BA17" s="77"/>
      <c r="BB17" s="77"/>
      <c r="BE17" s="452"/>
    </row>
    <row r="18" spans="24:57" ht="14.25">
      <c r="X18" s="387"/>
      <c r="Y18" s="369" t="s">
        <v>164</v>
      </c>
      <c r="Z18" s="66">
        <v>2857.3532895747494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3144.2291895747485</v>
      </c>
      <c r="AG18" s="66">
        <v>3670.9804796697867</v>
      </c>
      <c r="AH18" s="66">
        <v>4689.521971352678</v>
      </c>
      <c r="AI18" s="66">
        <v>4782.33297695768</v>
      </c>
      <c r="AJ18" s="66">
        <v>5047.848839681905</v>
      </c>
      <c r="AK18" s="66">
        <v>5637.073541070972</v>
      </c>
      <c r="AL18" s="66">
        <v>4313.494005055659</v>
      </c>
      <c r="AM18" s="66">
        <v>4360.009617269682</v>
      </c>
      <c r="AN18" s="66">
        <v>4334.360465417182</v>
      </c>
      <c r="AO18" s="66">
        <v>4577.58695472001</v>
      </c>
      <c r="AP18" s="66">
        <v>3860.5246752874996</v>
      </c>
      <c r="AQ18" s="66">
        <v>4154.059403030686</v>
      </c>
      <c r="AR18" s="66">
        <v>3685.448830504003</v>
      </c>
      <c r="AS18" s="66">
        <v>2756.4875164738055</v>
      </c>
      <c r="AT18" s="66">
        <v>1715.1914029422537</v>
      </c>
      <c r="AU18" s="66">
        <v>1818.6456796764555</v>
      </c>
      <c r="AV18" s="66">
        <v>1545.1415181733003</v>
      </c>
      <c r="AW18" s="443">
        <v>1545.1415181733003</v>
      </c>
      <c r="AX18" s="77"/>
      <c r="AY18" s="77"/>
      <c r="AZ18" s="77"/>
      <c r="BA18" s="77"/>
      <c r="BB18" s="77"/>
      <c r="BE18" s="452"/>
    </row>
    <row r="19" spans="24:57" ht="14.25">
      <c r="X19" s="375"/>
      <c r="Y19" s="386" t="s">
        <v>175</v>
      </c>
      <c r="Z19" s="63" t="s">
        <v>233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0.031146833505351905</v>
      </c>
      <c r="AN19" s="63">
        <v>0.07721870178454321</v>
      </c>
      <c r="AO19" s="63">
        <v>0.13452344072827427</v>
      </c>
      <c r="AP19" s="63">
        <v>0.22984774137665973</v>
      </c>
      <c r="AQ19" s="63">
        <v>0.5042493935440111</v>
      </c>
      <c r="AR19" s="63">
        <v>1.1039390122282304</v>
      </c>
      <c r="AS19" s="63">
        <v>1.842592917229977</v>
      </c>
      <c r="AT19" s="63">
        <v>2.4916444879758375</v>
      </c>
      <c r="AU19" s="63">
        <v>3.451573865338003</v>
      </c>
      <c r="AV19" s="63">
        <v>4.722569925210584</v>
      </c>
      <c r="AW19" s="442">
        <v>6.325291995733992</v>
      </c>
      <c r="AX19" s="155"/>
      <c r="AY19" s="155"/>
      <c r="AZ19" s="155"/>
      <c r="BA19" s="155"/>
      <c r="BB19" s="155"/>
      <c r="BE19" s="452"/>
    </row>
    <row r="20" spans="24:57" ht="18.75">
      <c r="X20" s="376" t="s">
        <v>165</v>
      </c>
      <c r="Y20" s="377"/>
      <c r="Z20" s="385">
        <f>SUM(Z21:Z24)</f>
        <v>16928.791416990993</v>
      </c>
      <c r="AA20" s="385">
        <f aca="true" t="shared" si="4" ref="AA20:AQ20">SUM(AA21:AA24)</f>
        <v>0</v>
      </c>
      <c r="AB20" s="385">
        <f t="shared" si="4"/>
        <v>0</v>
      </c>
      <c r="AC20" s="385">
        <f t="shared" si="4"/>
        <v>0</v>
      </c>
      <c r="AD20" s="385">
        <f t="shared" si="4"/>
        <v>0</v>
      </c>
      <c r="AE20" s="385">
        <f t="shared" si="4"/>
        <v>0</v>
      </c>
      <c r="AF20" s="385">
        <f t="shared" si="4"/>
        <v>16961.452416990993</v>
      </c>
      <c r="AG20" s="385">
        <f t="shared" si="4"/>
        <v>17535.349589877478</v>
      </c>
      <c r="AH20" s="385">
        <f t="shared" si="4"/>
        <v>14998.115150488287</v>
      </c>
      <c r="AI20" s="248">
        <f t="shared" si="4"/>
        <v>13624.108921405405</v>
      </c>
      <c r="AJ20" s="248">
        <f t="shared" si="4"/>
        <v>9309.932441742343</v>
      </c>
      <c r="AK20" s="248">
        <f t="shared" si="4"/>
        <v>7188.494627625674</v>
      </c>
      <c r="AL20" s="248">
        <f t="shared" si="4"/>
        <v>5962.417551027451</v>
      </c>
      <c r="AM20" s="248">
        <f t="shared" si="4"/>
        <v>5579.501940051414</v>
      </c>
      <c r="AN20" s="248">
        <f t="shared" si="4"/>
        <v>5253.913202844444</v>
      </c>
      <c r="AO20" s="248">
        <f t="shared" si="4"/>
        <v>5095.885453526202</v>
      </c>
      <c r="AP20" s="248">
        <f t="shared" si="4"/>
        <v>4807.9428646805</v>
      </c>
      <c r="AQ20" s="248">
        <f t="shared" si="4"/>
        <v>4910.855228331151</v>
      </c>
      <c r="AR20" s="248">
        <f aca="true" t="shared" si="5" ref="AR20:AW20">SUM(AR21:AR24)</f>
        <v>4407.451682319999</v>
      </c>
      <c r="AS20" s="248">
        <f t="shared" si="5"/>
        <v>3795.215952332137</v>
      </c>
      <c r="AT20" s="248">
        <f t="shared" si="5"/>
        <v>1851.2729982122612</v>
      </c>
      <c r="AU20" s="248">
        <f t="shared" si="5"/>
        <v>1862.4246221068338</v>
      </c>
      <c r="AV20" s="248">
        <f t="shared" si="5"/>
        <v>1637.8515367695995</v>
      </c>
      <c r="AW20" s="443">
        <f t="shared" si="5"/>
        <v>1637.8515367695995</v>
      </c>
      <c r="AX20" s="155"/>
      <c r="AY20" s="155"/>
      <c r="AZ20" s="155"/>
      <c r="BA20" s="155"/>
      <c r="BB20" s="155"/>
      <c r="BE20" s="452"/>
    </row>
    <row r="21" spans="24:57" ht="14.25">
      <c r="X21" s="376"/>
      <c r="Y21" s="371" t="s">
        <v>166</v>
      </c>
      <c r="Z21" s="66">
        <v>119.5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119.5</v>
      </c>
      <c r="AG21" s="66">
        <v>143.4</v>
      </c>
      <c r="AH21" s="66">
        <v>191.2</v>
      </c>
      <c r="AI21" s="66">
        <v>406.3</v>
      </c>
      <c r="AJ21" s="66">
        <v>645.3</v>
      </c>
      <c r="AK21" s="66">
        <v>1027.7</v>
      </c>
      <c r="AL21" s="66">
        <v>1147.2</v>
      </c>
      <c r="AM21" s="66">
        <v>1123.3</v>
      </c>
      <c r="AN21" s="66">
        <v>1125.5272</v>
      </c>
      <c r="AO21" s="66">
        <v>1111.0210000000002</v>
      </c>
      <c r="AP21" s="66">
        <v>1157.311</v>
      </c>
      <c r="AQ21" s="66">
        <v>1091.084</v>
      </c>
      <c r="AR21" s="66">
        <v>1089.342</v>
      </c>
      <c r="AS21" s="66">
        <v>652.47</v>
      </c>
      <c r="AT21" s="66">
        <v>239</v>
      </c>
      <c r="AU21" s="66">
        <v>307.9037</v>
      </c>
      <c r="AV21" s="66">
        <v>191.2</v>
      </c>
      <c r="AW21" s="443">
        <v>191.2</v>
      </c>
      <c r="AX21" s="155"/>
      <c r="AY21" s="155"/>
      <c r="AZ21" s="155"/>
      <c r="BA21" s="155"/>
      <c r="BB21" s="155"/>
      <c r="BE21" s="452"/>
    </row>
    <row r="22" spans="24:57" ht="18.75">
      <c r="X22" s="376"/>
      <c r="Y22" s="371" t="s">
        <v>167</v>
      </c>
      <c r="Z22" s="66">
        <v>4708.3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4708.3</v>
      </c>
      <c r="AG22" s="66">
        <v>4182.5</v>
      </c>
      <c r="AH22" s="66">
        <v>2581.2</v>
      </c>
      <c r="AI22" s="66">
        <v>2103.2</v>
      </c>
      <c r="AJ22" s="66">
        <v>1529.6</v>
      </c>
      <c r="AK22" s="66">
        <v>860.4</v>
      </c>
      <c r="AL22" s="66">
        <v>788.7</v>
      </c>
      <c r="AM22" s="66">
        <v>860.4</v>
      </c>
      <c r="AN22" s="66">
        <v>812.6</v>
      </c>
      <c r="AO22" s="66">
        <v>764.8</v>
      </c>
      <c r="AP22" s="66">
        <v>975.1199999999999</v>
      </c>
      <c r="AQ22" s="66">
        <v>1366.363</v>
      </c>
      <c r="AR22" s="66">
        <v>1198.824</v>
      </c>
      <c r="AS22" s="66">
        <v>1288.21</v>
      </c>
      <c r="AT22" s="66">
        <v>260.51</v>
      </c>
      <c r="AU22" s="66">
        <v>198.37</v>
      </c>
      <c r="AV22" s="66">
        <v>138.62</v>
      </c>
      <c r="AW22" s="443">
        <v>138.62</v>
      </c>
      <c r="AX22" s="155"/>
      <c r="AY22" s="155"/>
      <c r="AZ22" s="155"/>
      <c r="BA22" s="155"/>
      <c r="BB22" s="155"/>
      <c r="BE22" s="452"/>
    </row>
    <row r="23" spans="24:57" ht="14.25">
      <c r="X23" s="376"/>
      <c r="Y23" s="371" t="s">
        <v>168</v>
      </c>
      <c r="Z23" s="66">
        <v>1099.8214169909909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1128.658416990991</v>
      </c>
      <c r="AG23" s="66">
        <v>1431.5295898774773</v>
      </c>
      <c r="AH23" s="66">
        <v>1765.641150488288</v>
      </c>
      <c r="AI23" s="66">
        <v>1866.5039214054052</v>
      </c>
      <c r="AJ23" s="66">
        <v>2043.6634417423425</v>
      </c>
      <c r="AK23" s="66">
        <v>2250.3246276256755</v>
      </c>
      <c r="AL23" s="66">
        <v>1800.5465510274503</v>
      </c>
      <c r="AM23" s="66">
        <v>1900.5999400514143</v>
      </c>
      <c r="AN23" s="66">
        <v>1869.3420028444439</v>
      </c>
      <c r="AO23" s="66">
        <v>1984.1854535261998</v>
      </c>
      <c r="AP23" s="66">
        <v>1732.7008646805002</v>
      </c>
      <c r="AQ23" s="66">
        <v>1439.8165283311498</v>
      </c>
      <c r="AR23" s="66">
        <v>1196.8787073199999</v>
      </c>
      <c r="AS23" s="66">
        <v>952.4759523321358</v>
      </c>
      <c r="AT23" s="66">
        <v>606.3079982122613</v>
      </c>
      <c r="AU23" s="66">
        <v>703.9059221068339</v>
      </c>
      <c r="AV23" s="66">
        <v>567.3565367695999</v>
      </c>
      <c r="AW23" s="443">
        <v>567.3565367695999</v>
      </c>
      <c r="AX23" s="155"/>
      <c r="AY23" s="155"/>
      <c r="AZ23" s="155"/>
      <c r="BA23" s="155"/>
      <c r="BB23" s="155"/>
      <c r="BE23" s="452"/>
    </row>
    <row r="24" spans="24:57" ht="15" thickBot="1">
      <c r="X24" s="378"/>
      <c r="Y24" s="379" t="s">
        <v>169</v>
      </c>
      <c r="Z24" s="64">
        <v>11001.17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11004.994</v>
      </c>
      <c r="AG24" s="64">
        <v>11777.92</v>
      </c>
      <c r="AH24" s="64">
        <v>10460.074</v>
      </c>
      <c r="AI24" s="64">
        <v>9248.105</v>
      </c>
      <c r="AJ24" s="64">
        <v>5091.369000000001</v>
      </c>
      <c r="AK24" s="64">
        <v>3050.0699999999993</v>
      </c>
      <c r="AL24" s="64">
        <v>2225.971000000001</v>
      </c>
      <c r="AM24" s="64">
        <v>1695.202</v>
      </c>
      <c r="AN24" s="64">
        <v>1446.4439999999995</v>
      </c>
      <c r="AO24" s="64">
        <v>1235.8790000000017</v>
      </c>
      <c r="AP24" s="64">
        <v>942.8109999999999</v>
      </c>
      <c r="AQ24" s="64">
        <v>1013.591700000001</v>
      </c>
      <c r="AR24" s="64">
        <v>922.4069749999994</v>
      </c>
      <c r="AS24" s="64">
        <v>902.0600000000015</v>
      </c>
      <c r="AT24" s="64">
        <v>745.4549999999999</v>
      </c>
      <c r="AU24" s="64">
        <v>652.245</v>
      </c>
      <c r="AV24" s="64">
        <v>740.6749999999997</v>
      </c>
      <c r="AW24" s="444">
        <v>740.6749999999997</v>
      </c>
      <c r="AX24" s="79"/>
      <c r="AY24" s="79"/>
      <c r="AZ24" s="79"/>
      <c r="BA24" s="79"/>
      <c r="BB24" s="79"/>
      <c r="BE24" s="452"/>
    </row>
    <row r="25" spans="2:60" ht="15" thickTop="1">
      <c r="B25" s="1" t="s">
        <v>129</v>
      </c>
      <c r="X25" s="380" t="s">
        <v>170</v>
      </c>
      <c r="Y25" s="381"/>
      <c r="Z25" s="249">
        <f aca="true" t="shared" si="6" ref="Z25:AR25">Z6+Z14+Z20</f>
        <v>51186.524693787345</v>
      </c>
      <c r="AA25" s="249">
        <f t="shared" si="6"/>
        <v>0</v>
      </c>
      <c r="AB25" s="249">
        <f t="shared" si="6"/>
        <v>0</v>
      </c>
      <c r="AC25" s="249">
        <f t="shared" si="6"/>
        <v>0</v>
      </c>
      <c r="AD25" s="249">
        <f t="shared" si="6"/>
        <v>0</v>
      </c>
      <c r="AE25" s="249">
        <f t="shared" si="6"/>
        <v>0</v>
      </c>
      <c r="AF25" s="249">
        <f t="shared" si="6"/>
        <v>51492.75951372187</v>
      </c>
      <c r="AG25" s="249">
        <f t="shared" si="6"/>
        <v>52213.63479548288</v>
      </c>
      <c r="AH25" s="249">
        <f t="shared" si="6"/>
        <v>51090.83576736286</v>
      </c>
      <c r="AI25" s="249">
        <f t="shared" si="6"/>
        <v>46441.800931628386</v>
      </c>
      <c r="AJ25" s="249">
        <f t="shared" si="6"/>
        <v>39673.20490960571</v>
      </c>
      <c r="AK25" s="249">
        <f t="shared" si="6"/>
        <v>35572.27525902889</v>
      </c>
      <c r="AL25" s="249">
        <f t="shared" si="6"/>
        <v>30084.036697813113</v>
      </c>
      <c r="AM25" s="249">
        <f t="shared" si="6"/>
        <v>26706.129423904753</v>
      </c>
      <c r="AN25" s="249">
        <f t="shared" si="6"/>
        <v>26194.29832582966</v>
      </c>
      <c r="AO25" s="249">
        <f t="shared" si="6"/>
        <v>23126.797522289977</v>
      </c>
      <c r="AP25" s="249">
        <f t="shared" si="6"/>
        <v>22316.88909376117</v>
      </c>
      <c r="AQ25" s="249">
        <f t="shared" si="6"/>
        <v>23964.338098565022</v>
      </c>
      <c r="AR25" s="249">
        <f t="shared" si="6"/>
        <v>24087.287176396076</v>
      </c>
      <c r="AS25" s="249">
        <f>AS6+AS14+AS20</f>
        <v>23708.578913894715</v>
      </c>
      <c r="AT25" s="249">
        <f>AT6+AT14+AT20</f>
        <v>21670.6954199495</v>
      </c>
      <c r="AU25" s="249">
        <f>AU6+AU14+AU20</f>
        <v>23578.36594291838</v>
      </c>
      <c r="AV25" s="249">
        <f>AV6+AV14+AV20</f>
        <v>25121.229836154747</v>
      </c>
      <c r="AW25" s="445">
        <f>AW6+AW14+AW20</f>
        <v>25123.016187825273</v>
      </c>
      <c r="AX25" s="80"/>
      <c r="AY25" s="80"/>
      <c r="AZ25" s="80"/>
      <c r="BA25" s="80"/>
      <c r="BB25" s="80"/>
      <c r="BE25" s="453"/>
      <c r="BG25" s="215"/>
      <c r="BH25" s="215"/>
    </row>
    <row r="26" spans="32:60" ht="14.25">
      <c r="AF26" s="243"/>
      <c r="BG26" s="216"/>
      <c r="BH26" s="216"/>
    </row>
    <row r="27" ht="14.25">
      <c r="X27" s="363" t="s">
        <v>171</v>
      </c>
    </row>
    <row r="28" spans="24:49" ht="22.5">
      <c r="X28" s="364"/>
      <c r="Y28" s="365"/>
      <c r="Z28" s="313" t="s">
        <v>101</v>
      </c>
      <c r="AA28" s="314" t="e">
        <f aca="true" t="shared" si="7" ref="AA28:AP28">Z28+1</f>
        <v>#VALUE!</v>
      </c>
      <c r="AB28" s="314" t="e">
        <f t="shared" si="7"/>
        <v>#VALUE!</v>
      </c>
      <c r="AC28" s="314" t="e">
        <f t="shared" si="7"/>
        <v>#VALUE!</v>
      </c>
      <c r="AD28" s="314" t="e">
        <f t="shared" si="7"/>
        <v>#VALUE!</v>
      </c>
      <c r="AE28" s="314" t="e">
        <f t="shared" si="7"/>
        <v>#VALUE!</v>
      </c>
      <c r="AF28" s="314">
        <v>1995</v>
      </c>
      <c r="AG28" s="314">
        <f t="shared" si="7"/>
        <v>1996</v>
      </c>
      <c r="AH28" s="314">
        <f t="shared" si="7"/>
        <v>1997</v>
      </c>
      <c r="AI28" s="314">
        <f t="shared" si="7"/>
        <v>1998</v>
      </c>
      <c r="AJ28" s="314">
        <f t="shared" si="7"/>
        <v>1999</v>
      </c>
      <c r="AK28" s="314">
        <f t="shared" si="7"/>
        <v>2000</v>
      </c>
      <c r="AL28" s="314">
        <f t="shared" si="7"/>
        <v>2001</v>
      </c>
      <c r="AM28" s="314">
        <f t="shared" si="7"/>
        <v>2002</v>
      </c>
      <c r="AN28" s="314">
        <f t="shared" si="7"/>
        <v>2003</v>
      </c>
      <c r="AO28" s="314">
        <f t="shared" si="7"/>
        <v>2004</v>
      </c>
      <c r="AP28" s="314">
        <f t="shared" si="7"/>
        <v>2005</v>
      </c>
      <c r="AQ28" s="314">
        <f>AP28+1</f>
        <v>2006</v>
      </c>
      <c r="AR28" s="314">
        <f>AQ28+1</f>
        <v>2007</v>
      </c>
      <c r="AS28" s="315">
        <v>2008</v>
      </c>
      <c r="AT28" s="315">
        <v>2009</v>
      </c>
      <c r="AU28" s="315">
        <v>2010</v>
      </c>
      <c r="AV28" s="315">
        <v>2011</v>
      </c>
      <c r="AW28" s="315">
        <v>2012</v>
      </c>
    </row>
    <row r="29" spans="24:66" ht="14.25">
      <c r="X29" s="366" t="s">
        <v>126</v>
      </c>
      <c r="Y29" s="367"/>
      <c r="Z29" s="250">
        <f>Z6/Z$6</f>
        <v>1</v>
      </c>
      <c r="AA29" s="250" t="e">
        <f aca="true" t="shared" si="8" ref="AA29:AS29">AA6/AA$6</f>
        <v>#DIV/0!</v>
      </c>
      <c r="AB29" s="250" t="e">
        <f t="shared" si="8"/>
        <v>#DIV/0!</v>
      </c>
      <c r="AC29" s="250" t="e">
        <f t="shared" si="8"/>
        <v>#DIV/0!</v>
      </c>
      <c r="AD29" s="250" t="e">
        <f t="shared" si="8"/>
        <v>#DIV/0!</v>
      </c>
      <c r="AE29" s="250" t="e">
        <f t="shared" si="8"/>
        <v>#DIV/0!</v>
      </c>
      <c r="AF29" s="250">
        <f t="shared" si="8"/>
        <v>1</v>
      </c>
      <c r="AG29" s="250">
        <f t="shared" si="8"/>
        <v>1</v>
      </c>
      <c r="AH29" s="250">
        <f t="shared" si="8"/>
        <v>1</v>
      </c>
      <c r="AI29" s="250">
        <f t="shared" si="8"/>
        <v>1</v>
      </c>
      <c r="AJ29" s="250">
        <f t="shared" si="8"/>
        <v>1</v>
      </c>
      <c r="AK29" s="250">
        <f t="shared" si="8"/>
        <v>1</v>
      </c>
      <c r="AL29" s="250">
        <f t="shared" si="8"/>
        <v>1</v>
      </c>
      <c r="AM29" s="250">
        <f t="shared" si="8"/>
        <v>1</v>
      </c>
      <c r="AN29" s="250">
        <f t="shared" si="8"/>
        <v>1</v>
      </c>
      <c r="AO29" s="250">
        <f t="shared" si="8"/>
        <v>1</v>
      </c>
      <c r="AP29" s="250">
        <f t="shared" si="8"/>
        <v>1</v>
      </c>
      <c r="AQ29" s="250">
        <f t="shared" si="8"/>
        <v>1</v>
      </c>
      <c r="AR29" s="250">
        <f t="shared" si="8"/>
        <v>1</v>
      </c>
      <c r="AS29" s="250">
        <f t="shared" si="8"/>
        <v>1</v>
      </c>
      <c r="AT29" s="250">
        <f aca="true" t="shared" si="9" ref="AT29:AU36">AT6/AT$6</f>
        <v>1</v>
      </c>
      <c r="AU29" s="250">
        <f>AU6/AU$6</f>
        <v>1</v>
      </c>
      <c r="AV29" s="250">
        <f>AV6/AV$6</f>
        <v>1</v>
      </c>
      <c r="AW29" s="250">
        <f>AW6/AW$6</f>
        <v>1</v>
      </c>
      <c r="BN29" s="438"/>
    </row>
    <row r="30" spans="24:49" ht="14.25">
      <c r="X30" s="368"/>
      <c r="Y30" s="369" t="s">
        <v>199</v>
      </c>
      <c r="Z30" s="251">
        <f aca="true" t="shared" si="10" ref="Z30:AS30">Z7/Z$6</f>
        <v>0.8422553977213086</v>
      </c>
      <c r="AA30" s="251" t="e">
        <f t="shared" si="10"/>
        <v>#DIV/0!</v>
      </c>
      <c r="AB30" s="251" t="e">
        <f t="shared" si="10"/>
        <v>#DIV/0!</v>
      </c>
      <c r="AC30" s="251" t="e">
        <f t="shared" si="10"/>
        <v>#DIV/0!</v>
      </c>
      <c r="AD30" s="251" t="e">
        <f t="shared" si="10"/>
        <v>#DIV/0!</v>
      </c>
      <c r="AE30" s="251" t="e">
        <f t="shared" si="10"/>
        <v>#DIV/0!</v>
      </c>
      <c r="AF30" s="251">
        <f t="shared" si="10"/>
        <v>0.837357409959783</v>
      </c>
      <c r="AG30" s="251">
        <f t="shared" si="10"/>
        <v>0.7834797001857778</v>
      </c>
      <c r="AH30" s="251">
        <f t="shared" si="10"/>
        <v>0.7382626143095011</v>
      </c>
      <c r="AI30" s="251">
        <f t="shared" si="10"/>
        <v>0.7098592688363565</v>
      </c>
      <c r="AJ30" s="251">
        <f t="shared" si="10"/>
        <v>0.7072427987854619</v>
      </c>
      <c r="AK30" s="251">
        <f t="shared" si="10"/>
        <v>0.6596656444287702</v>
      </c>
      <c r="AL30" s="251">
        <f t="shared" si="10"/>
        <v>0.5774720304684019</v>
      </c>
      <c r="AM30" s="251">
        <f t="shared" si="10"/>
        <v>0.44516821488453173</v>
      </c>
      <c r="AN30" s="251">
        <f t="shared" si="10"/>
        <v>0.3649851732743491</v>
      </c>
      <c r="AO30" s="251">
        <f t="shared" si="10"/>
        <v>0.0964606777840436</v>
      </c>
      <c r="AP30" s="251">
        <f t="shared" si="10"/>
        <v>0.04404929075678099</v>
      </c>
      <c r="AQ30" s="251">
        <f t="shared" si="10"/>
        <v>0.055948122709682774</v>
      </c>
      <c r="AR30" s="251">
        <f t="shared" si="10"/>
        <v>0.016387980035397622</v>
      </c>
      <c r="AS30" s="251">
        <f t="shared" si="10"/>
        <v>0.03066811946800024</v>
      </c>
      <c r="AT30" s="353">
        <f t="shared" si="9"/>
        <v>0.002403019991359409</v>
      </c>
      <c r="AU30" s="353">
        <f t="shared" si="9"/>
        <v>0.0023007297436217333</v>
      </c>
      <c r="AV30" s="353">
        <f aca="true" t="shared" si="11" ref="AV30:AW36">AV7/AV$6</f>
        <v>0.0006288162730378879</v>
      </c>
      <c r="AW30" s="353">
        <f t="shared" si="11"/>
        <v>0.0006288106313664586</v>
      </c>
    </row>
    <row r="31" spans="24:49" ht="14.25">
      <c r="X31" s="368"/>
      <c r="Y31" s="370" t="s">
        <v>128</v>
      </c>
      <c r="Z31" s="251">
        <f aca="true" t="shared" si="12" ref="Z31:AS31">Z8/Z$6</f>
        <v>0.020731253134290358</v>
      </c>
      <c r="AA31" s="251" t="e">
        <f t="shared" si="12"/>
        <v>#DIV/0!</v>
      </c>
      <c r="AB31" s="251" t="e">
        <f t="shared" si="12"/>
        <v>#DIV/0!</v>
      </c>
      <c r="AC31" s="251" t="e">
        <f t="shared" si="12"/>
        <v>#DIV/0!</v>
      </c>
      <c r="AD31" s="251" t="e">
        <f t="shared" si="12"/>
        <v>#DIV/0!</v>
      </c>
      <c r="AE31" s="251" t="e">
        <f t="shared" si="12"/>
        <v>#DIV/0!</v>
      </c>
      <c r="AF31" s="251">
        <f t="shared" si="12"/>
        <v>0.023697535528455715</v>
      </c>
      <c r="AG31" s="251">
        <f t="shared" si="12"/>
        <v>0.0229182920666035</v>
      </c>
      <c r="AH31" s="251">
        <f t="shared" si="12"/>
        <v>0.019230738345278317</v>
      </c>
      <c r="AI31" s="251">
        <f t="shared" si="12"/>
        <v>0.013948729997272848</v>
      </c>
      <c r="AJ31" s="251">
        <f t="shared" si="12"/>
        <v>0.008129341739502732</v>
      </c>
      <c r="AK31" s="251">
        <f t="shared" si="12"/>
        <v>0.013714524277847903</v>
      </c>
      <c r="AL31" s="251">
        <f t="shared" si="12"/>
        <v>0.023306945815109024</v>
      </c>
      <c r="AM31" s="251">
        <f t="shared" si="12"/>
        <v>0.026358015861072566</v>
      </c>
      <c r="AN31" s="251">
        <f t="shared" si="12"/>
        <v>0.0317323849204626</v>
      </c>
      <c r="AO31" s="251">
        <f t="shared" si="12"/>
        <v>0.04281815475841112</v>
      </c>
      <c r="AP31" s="251">
        <f t="shared" si="12"/>
        <v>0.033531158288931134</v>
      </c>
      <c r="AQ31" s="251">
        <f t="shared" si="12"/>
        <v>0.023955527220478383</v>
      </c>
      <c r="AR31" s="251">
        <f t="shared" si="12"/>
        <v>0.021084482024587986</v>
      </c>
      <c r="AS31" s="251">
        <f t="shared" si="12"/>
        <v>0.015180774698400103</v>
      </c>
      <c r="AT31" s="251">
        <f t="shared" si="9"/>
        <v>0.011015895490304432</v>
      </c>
      <c r="AU31" s="353">
        <f t="shared" si="9"/>
        <v>0.004709722695977045</v>
      </c>
      <c r="AV31" s="353">
        <f t="shared" si="11"/>
        <v>0.004867487456787374</v>
      </c>
      <c r="AW31" s="353">
        <f t="shared" si="11"/>
        <v>0.004867443786217614</v>
      </c>
    </row>
    <row r="32" spans="24:49" ht="14.25">
      <c r="X32" s="368"/>
      <c r="Y32" s="369" t="s">
        <v>156</v>
      </c>
      <c r="Z32" s="251">
        <f aca="true" t="shared" si="13" ref="Z32:AS32">Z9/Z$6</f>
        <v>0.03993346917995237</v>
      </c>
      <c r="AA32" s="251" t="e">
        <f t="shared" si="13"/>
        <v>#DIV/0!</v>
      </c>
      <c r="AB32" s="251" t="e">
        <f t="shared" si="13"/>
        <v>#DIV/0!</v>
      </c>
      <c r="AC32" s="251" t="e">
        <f t="shared" si="13"/>
        <v>#DIV/0!</v>
      </c>
      <c r="AD32" s="251" t="e">
        <f t="shared" si="13"/>
        <v>#DIV/0!</v>
      </c>
      <c r="AE32" s="251" t="e">
        <f t="shared" si="13"/>
        <v>#DIV/0!</v>
      </c>
      <c r="AF32" s="251">
        <f t="shared" si="13"/>
        <v>0.04148037412386864</v>
      </c>
      <c r="AG32" s="251">
        <f t="shared" si="13"/>
        <v>0.060629130601115036</v>
      </c>
      <c r="AH32" s="251">
        <f t="shared" si="13"/>
        <v>0.07952274551397184</v>
      </c>
      <c r="AI32" s="251">
        <f t="shared" si="13"/>
        <v>0.09938329336727993</v>
      </c>
      <c r="AJ32" s="251">
        <f t="shared" si="13"/>
        <v>0.11443644769546238</v>
      </c>
      <c r="AK32" s="251">
        <f t="shared" si="13"/>
        <v>0.1430075901499447</v>
      </c>
      <c r="AL32" s="251">
        <f t="shared" si="13"/>
        <v>0.1992589692140889</v>
      </c>
      <c r="AM32" s="251">
        <f t="shared" si="13"/>
        <v>0.2898856838357761</v>
      </c>
      <c r="AN32" s="251">
        <f t="shared" si="13"/>
        <v>0.3572860812817874</v>
      </c>
      <c r="AO32" s="251">
        <f t="shared" si="13"/>
        <v>0.5855956326444557</v>
      </c>
      <c r="AP32" s="251">
        <f t="shared" si="13"/>
        <v>0.7289287242773387</v>
      </c>
      <c r="AQ32" s="251">
        <f t="shared" si="13"/>
        <v>0.7900680545946059</v>
      </c>
      <c r="AR32" s="251">
        <f t="shared" si="13"/>
        <v>0.8618352221691039</v>
      </c>
      <c r="AS32" s="251">
        <f t="shared" si="13"/>
        <v>0.8673474626367121</v>
      </c>
      <c r="AT32" s="251">
        <f t="shared" si="9"/>
        <v>0.9141923065620301</v>
      </c>
      <c r="AU32" s="251">
        <f t="shared" si="9"/>
        <v>0.936182934856345</v>
      </c>
      <c r="AV32" s="251">
        <f t="shared" si="11"/>
        <v>0.9456807690062019</v>
      </c>
      <c r="AW32" s="251">
        <f t="shared" si="11"/>
        <v>0.9456722844608673</v>
      </c>
    </row>
    <row r="33" spans="24:49" ht="14.25">
      <c r="X33" s="368"/>
      <c r="Y33" s="369" t="s">
        <v>157</v>
      </c>
      <c r="Z33" s="251">
        <f aca="true" t="shared" si="14" ref="Z33:AS33">Z10/Z$6</f>
        <v>0.022351296647256932</v>
      </c>
      <c r="AA33" s="251" t="e">
        <f t="shared" si="14"/>
        <v>#DIV/0!</v>
      </c>
      <c r="AB33" s="251" t="e">
        <f t="shared" si="14"/>
        <v>#DIV/0!</v>
      </c>
      <c r="AC33" s="251" t="e">
        <f t="shared" si="14"/>
        <v>#DIV/0!</v>
      </c>
      <c r="AD33" s="251" t="e">
        <f t="shared" si="14"/>
        <v>#DIV/0!</v>
      </c>
      <c r="AE33" s="251" t="e">
        <f t="shared" si="14"/>
        <v>#DIV/0!</v>
      </c>
      <c r="AF33" s="251">
        <f t="shared" si="14"/>
        <v>0.02229794185225061</v>
      </c>
      <c r="AG33" s="251">
        <f t="shared" si="14"/>
        <v>0.020662913823354178</v>
      </c>
      <c r="AH33" s="251">
        <f t="shared" si="14"/>
        <v>0.02138445644883923</v>
      </c>
      <c r="AI33" s="251">
        <f t="shared" si="14"/>
        <v>0.021090895084272053</v>
      </c>
      <c r="AJ33" s="251">
        <f t="shared" si="14"/>
        <v>0.020737963117913958</v>
      </c>
      <c r="AK33" s="251">
        <f t="shared" si="14"/>
        <v>0.02342020479748684</v>
      </c>
      <c r="AL33" s="251">
        <f t="shared" si="14"/>
        <v>0.025385210540146405</v>
      </c>
      <c r="AM33" s="251">
        <f t="shared" si="14"/>
        <v>0.03261908621668318</v>
      </c>
      <c r="AN33" s="251">
        <f t="shared" si="14"/>
        <v>0.04830477737760136</v>
      </c>
      <c r="AO33" s="251">
        <f t="shared" si="14"/>
        <v>0.05710459805444015</v>
      </c>
      <c r="AP33" s="251">
        <f t="shared" si="14"/>
        <v>0.030071921812661006</v>
      </c>
      <c r="AQ33" s="251">
        <f t="shared" si="14"/>
        <v>0.02642022361420539</v>
      </c>
      <c r="AR33" s="251">
        <f t="shared" si="14"/>
        <v>0.02384480464290202</v>
      </c>
      <c r="AS33" s="251">
        <f t="shared" si="14"/>
        <v>0.018719534601290586</v>
      </c>
      <c r="AT33" s="251">
        <f t="shared" si="9"/>
        <v>0.01752908847618596</v>
      </c>
      <c r="AU33" s="251">
        <f t="shared" si="9"/>
        <v>0.01589349787708075</v>
      </c>
      <c r="AV33" s="251">
        <f t="shared" si="11"/>
        <v>0.014398622316662505</v>
      </c>
      <c r="AW33" s="251">
        <f t="shared" si="11"/>
        <v>0.014398493133784091</v>
      </c>
    </row>
    <row r="34" spans="24:49" ht="14.25">
      <c r="X34" s="368"/>
      <c r="Y34" s="371" t="s">
        <v>158</v>
      </c>
      <c r="Z34" s="308" t="s">
        <v>174</v>
      </c>
      <c r="AA34" s="308" t="s">
        <v>119</v>
      </c>
      <c r="AB34" s="308" t="s">
        <v>119</v>
      </c>
      <c r="AC34" s="308" t="s">
        <v>119</v>
      </c>
      <c r="AD34" s="308" t="s">
        <v>119</v>
      </c>
      <c r="AE34" s="308" t="s">
        <v>119</v>
      </c>
      <c r="AF34" s="308" t="s">
        <v>119</v>
      </c>
      <c r="AG34" s="392">
        <f aca="true" t="shared" si="15" ref="AG34:AS34">AG11/AG$6</f>
        <v>9.944327596482578E-06</v>
      </c>
      <c r="AH34" s="392">
        <f t="shared" si="15"/>
        <v>2.7032956030721543E-05</v>
      </c>
      <c r="AI34" s="354">
        <f t="shared" si="15"/>
        <v>7.53344714320276E-05</v>
      </c>
      <c r="AJ34" s="354">
        <f t="shared" si="15"/>
        <v>0.00015228217757326098</v>
      </c>
      <c r="AK34" s="354">
        <f t="shared" si="15"/>
        <v>0.00019836748251353268</v>
      </c>
      <c r="AL34" s="354">
        <f t="shared" si="15"/>
        <v>0.0002669422383497512</v>
      </c>
      <c r="AM34" s="354">
        <f t="shared" si="15"/>
        <v>0.0003522978088183454</v>
      </c>
      <c r="AN34" s="354">
        <f t="shared" si="15"/>
        <v>0.00038310627226709117</v>
      </c>
      <c r="AO34" s="354">
        <f t="shared" si="15"/>
        <v>0.0005350966479006303</v>
      </c>
      <c r="AP34" s="354">
        <f t="shared" si="15"/>
        <v>0.0005632059627876424</v>
      </c>
      <c r="AQ34" s="354">
        <f t="shared" si="15"/>
        <v>0.0005134694971121056</v>
      </c>
      <c r="AR34" s="354">
        <f t="shared" si="15"/>
        <v>0.000469760175051946</v>
      </c>
      <c r="AS34" s="354">
        <f t="shared" si="15"/>
        <v>0.00041502980316806274</v>
      </c>
      <c r="AT34" s="354">
        <f t="shared" si="9"/>
        <v>0.0003954181061725113</v>
      </c>
      <c r="AU34" s="354">
        <f t="shared" si="9"/>
        <v>0.00036703046451493716</v>
      </c>
      <c r="AV34" s="354">
        <f t="shared" si="11"/>
        <v>0.0003333434347969228</v>
      </c>
      <c r="AW34" s="354">
        <f t="shared" si="11"/>
        <v>0.0003423123356619008</v>
      </c>
    </row>
    <row r="35" spans="24:49" ht="14.25">
      <c r="X35" s="368"/>
      <c r="Y35" s="371" t="s">
        <v>159</v>
      </c>
      <c r="Z35" s="252">
        <f aca="true" t="shared" si="16" ref="Z35:AS35">Z12/Z$6</f>
        <v>0.06753479706814618</v>
      </c>
      <c r="AA35" s="252" t="e">
        <f t="shared" si="16"/>
        <v>#DIV/0!</v>
      </c>
      <c r="AB35" s="252" t="e">
        <f t="shared" si="16"/>
        <v>#DIV/0!</v>
      </c>
      <c r="AC35" s="252" t="e">
        <f t="shared" si="16"/>
        <v>#DIV/0!</v>
      </c>
      <c r="AD35" s="252" t="e">
        <f t="shared" si="16"/>
        <v>#DIV/0!</v>
      </c>
      <c r="AE35" s="252" t="e">
        <f t="shared" si="16"/>
        <v>#DIV/0!</v>
      </c>
      <c r="AF35" s="252">
        <f t="shared" si="16"/>
        <v>0.06737358470940784</v>
      </c>
      <c r="AG35" s="252">
        <f t="shared" si="16"/>
        <v>0.10465334829938393</v>
      </c>
      <c r="AH35" s="252">
        <f t="shared" si="16"/>
        <v>0.13300678761252782</v>
      </c>
      <c r="AI35" s="252">
        <f t="shared" si="16"/>
        <v>0.14738853126669227</v>
      </c>
      <c r="AJ35" s="252">
        <f t="shared" si="16"/>
        <v>0.14097902096951698</v>
      </c>
      <c r="AK35" s="252">
        <f t="shared" si="16"/>
        <v>0.15075987574200364</v>
      </c>
      <c r="AL35" s="252">
        <f t="shared" si="16"/>
        <v>0.16597926408198332</v>
      </c>
      <c r="AM35" s="252">
        <f t="shared" si="16"/>
        <v>0.19595471256212887</v>
      </c>
      <c r="AN35" s="252">
        <f t="shared" si="16"/>
        <v>0.18800121547553036</v>
      </c>
      <c r="AO35" s="252">
        <f t="shared" si="16"/>
        <v>0.20370004739686481</v>
      </c>
      <c r="AP35" s="252">
        <f t="shared" si="16"/>
        <v>0.1494443398711365</v>
      </c>
      <c r="AQ35" s="252">
        <f t="shared" si="16"/>
        <v>0.0900146025352971</v>
      </c>
      <c r="AR35" s="252">
        <f t="shared" si="16"/>
        <v>0.06399104072523308</v>
      </c>
      <c r="AS35" s="252">
        <f t="shared" si="16"/>
        <v>0.058146733593967506</v>
      </c>
      <c r="AT35" s="252">
        <f t="shared" si="9"/>
        <v>0.04888496551049777</v>
      </c>
      <c r="AU35" s="252">
        <f t="shared" si="9"/>
        <v>0.03496399108532312</v>
      </c>
      <c r="AV35" s="252">
        <f t="shared" si="11"/>
        <v>0.029741592801567154</v>
      </c>
      <c r="AW35" s="252">
        <f t="shared" si="11"/>
        <v>0.029741325963220936</v>
      </c>
    </row>
    <row r="36" spans="24:49" ht="14.25">
      <c r="X36" s="368"/>
      <c r="Y36" s="371" t="s">
        <v>160</v>
      </c>
      <c r="Z36" s="252">
        <f aca="true" t="shared" si="17" ref="Z36:AS36">Z13/Z$6</f>
        <v>0.007193786249045749</v>
      </c>
      <c r="AA36" s="252" t="e">
        <f t="shared" si="17"/>
        <v>#DIV/0!</v>
      </c>
      <c r="AB36" s="252" t="e">
        <f t="shared" si="17"/>
        <v>#DIV/0!</v>
      </c>
      <c r="AC36" s="252" t="e">
        <f t="shared" si="17"/>
        <v>#DIV/0!</v>
      </c>
      <c r="AD36" s="252" t="e">
        <f t="shared" si="17"/>
        <v>#DIV/0!</v>
      </c>
      <c r="AE36" s="252" t="e">
        <f t="shared" si="17"/>
        <v>#DIV/0!</v>
      </c>
      <c r="AF36" s="252">
        <f t="shared" si="17"/>
        <v>0.007793153826234286</v>
      </c>
      <c r="AG36" s="252">
        <f t="shared" si="17"/>
        <v>0.0076466706961690525</v>
      </c>
      <c r="AH36" s="252">
        <f t="shared" si="17"/>
        <v>0.008565624813850821</v>
      </c>
      <c r="AI36" s="252">
        <f t="shared" si="17"/>
        <v>0.008253946976694333</v>
      </c>
      <c r="AJ36" s="252">
        <f t="shared" si="17"/>
        <v>0.00832214551456869</v>
      </c>
      <c r="AK36" s="252">
        <f t="shared" si="17"/>
        <v>0.009233793121433216</v>
      </c>
      <c r="AL36" s="252">
        <f t="shared" si="17"/>
        <v>0.008330637641920794</v>
      </c>
      <c r="AM36" s="252">
        <f t="shared" si="17"/>
        <v>0.00966198883098913</v>
      </c>
      <c r="AN36" s="252">
        <f t="shared" si="17"/>
        <v>0.009307261398002045</v>
      </c>
      <c r="AO36" s="252">
        <f t="shared" si="17"/>
        <v>0.013785792713883936</v>
      </c>
      <c r="AP36" s="252">
        <f t="shared" si="17"/>
        <v>0.01341135903036406</v>
      </c>
      <c r="AQ36" s="252">
        <f t="shared" si="17"/>
        <v>0.013079999828618405</v>
      </c>
      <c r="AR36" s="252">
        <f t="shared" si="17"/>
        <v>0.012386710227723433</v>
      </c>
      <c r="AS36" s="252">
        <f t="shared" si="17"/>
        <v>0.009522345198461306</v>
      </c>
      <c r="AT36" s="252">
        <f t="shared" si="9"/>
        <v>0.005579305863449792</v>
      </c>
      <c r="AU36" s="252">
        <f>AU13/AU$6</f>
        <v>0.0055820932771374855</v>
      </c>
      <c r="AV36" s="355">
        <f t="shared" si="11"/>
        <v>0.004349368710946131</v>
      </c>
      <c r="AW36" s="355">
        <f t="shared" si="11"/>
        <v>0.004349329688881588</v>
      </c>
    </row>
    <row r="37" spans="24:49" ht="14.25">
      <c r="X37" s="372" t="s">
        <v>127</v>
      </c>
      <c r="Y37" s="373"/>
      <c r="Z37" s="253">
        <f>Z14/Z$14</f>
        <v>1</v>
      </c>
      <c r="AA37" s="253" t="e">
        <f aca="true" t="shared" si="18" ref="AA37:AS37">AA14/AA$14</f>
        <v>#DIV/0!</v>
      </c>
      <c r="AB37" s="253" t="e">
        <f t="shared" si="18"/>
        <v>#DIV/0!</v>
      </c>
      <c r="AC37" s="253" t="e">
        <f t="shared" si="18"/>
        <v>#DIV/0!</v>
      </c>
      <c r="AD37" s="253" t="e">
        <f t="shared" si="18"/>
        <v>#DIV/0!</v>
      </c>
      <c r="AE37" s="253" t="e">
        <f t="shared" si="18"/>
        <v>#DIV/0!</v>
      </c>
      <c r="AF37" s="253">
        <f t="shared" si="18"/>
        <v>1</v>
      </c>
      <c r="AG37" s="253">
        <f t="shared" si="18"/>
        <v>1</v>
      </c>
      <c r="AH37" s="253">
        <f t="shared" si="18"/>
        <v>1</v>
      </c>
      <c r="AI37" s="253">
        <f t="shared" si="18"/>
        <v>1</v>
      </c>
      <c r="AJ37" s="253">
        <f t="shared" si="18"/>
        <v>1</v>
      </c>
      <c r="AK37" s="253">
        <f t="shared" si="18"/>
        <v>1</v>
      </c>
      <c r="AL37" s="253">
        <f t="shared" si="18"/>
        <v>1</v>
      </c>
      <c r="AM37" s="253">
        <f t="shared" si="18"/>
        <v>1</v>
      </c>
      <c r="AN37" s="253">
        <f t="shared" si="18"/>
        <v>1</v>
      </c>
      <c r="AO37" s="253">
        <f t="shared" si="18"/>
        <v>1</v>
      </c>
      <c r="AP37" s="253">
        <f t="shared" si="18"/>
        <v>1</v>
      </c>
      <c r="AQ37" s="253">
        <f t="shared" si="18"/>
        <v>1</v>
      </c>
      <c r="AR37" s="253">
        <f t="shared" si="18"/>
        <v>1</v>
      </c>
      <c r="AS37" s="253">
        <f t="shared" si="18"/>
        <v>1</v>
      </c>
      <c r="AT37" s="253">
        <f aca="true" t="shared" si="19" ref="AT37:AU41">AT14/AT$14</f>
        <v>1</v>
      </c>
      <c r="AU37" s="253">
        <f>AU14/AU$14</f>
        <v>1</v>
      </c>
      <c r="AV37" s="253">
        <f>AV14/AV$14</f>
        <v>1</v>
      </c>
      <c r="AW37" s="253">
        <f>AW14/AW$14</f>
        <v>1</v>
      </c>
    </row>
    <row r="38" spans="24:49" ht="14.25">
      <c r="X38" s="374"/>
      <c r="Y38" s="369" t="s">
        <v>161</v>
      </c>
      <c r="Z38" s="355">
        <f aca="true" t="shared" si="20" ref="Z38:AS38">Z15/Z$14</f>
        <v>0.004964227496352066</v>
      </c>
      <c r="AA38" s="355" t="e">
        <f t="shared" si="20"/>
        <v>#DIV/0!</v>
      </c>
      <c r="AB38" s="355" t="e">
        <f t="shared" si="20"/>
        <v>#DIV/0!</v>
      </c>
      <c r="AC38" s="355" t="e">
        <f t="shared" si="20"/>
        <v>#DIV/0!</v>
      </c>
      <c r="AD38" s="355" t="e">
        <f t="shared" si="20"/>
        <v>#DIV/0!</v>
      </c>
      <c r="AE38" s="355" t="e">
        <f t="shared" si="20"/>
        <v>#DIV/0!</v>
      </c>
      <c r="AF38" s="355">
        <f t="shared" si="20"/>
        <v>0.004886475543114536</v>
      </c>
      <c r="AG38" s="355">
        <f t="shared" si="20"/>
        <v>0.004459664023216834</v>
      </c>
      <c r="AH38" s="355">
        <f t="shared" si="20"/>
        <v>0.003671548045134202</v>
      </c>
      <c r="AI38" s="355">
        <f t="shared" si="20"/>
        <v>0.0036859602506170877</v>
      </c>
      <c r="AJ38" s="355">
        <f t="shared" si="20"/>
        <v>0.0027924897922024876</v>
      </c>
      <c r="AK38" s="355">
        <f t="shared" si="20"/>
        <v>0.0018558130836310704</v>
      </c>
      <c r="AL38" s="355">
        <f t="shared" si="20"/>
        <v>0.0019774330327251947</v>
      </c>
      <c r="AM38" s="355">
        <f t="shared" si="20"/>
        <v>0.0019956606126329147</v>
      </c>
      <c r="AN38" s="355">
        <f t="shared" si="20"/>
        <v>0.0021182142574138825</v>
      </c>
      <c r="AO38" s="355">
        <f t="shared" si="20"/>
        <v>0.0019793982463642283</v>
      </c>
      <c r="AP38" s="355">
        <f t="shared" si="20"/>
        <v>0.00211726299357187</v>
      </c>
      <c r="AQ38" s="355">
        <f t="shared" si="20"/>
        <v>0.0020274200178696405</v>
      </c>
      <c r="AR38" s="355">
        <f t="shared" si="20"/>
        <v>0.0022953870138749067</v>
      </c>
      <c r="AS38" s="355">
        <f t="shared" si="20"/>
        <v>0.0031786340682385065</v>
      </c>
      <c r="AT38" s="355">
        <f t="shared" si="19"/>
        <v>0.003375723029947272</v>
      </c>
      <c r="AU38" s="355">
        <f t="shared" si="19"/>
        <v>0.003045101693525864</v>
      </c>
      <c r="AV38" s="355">
        <f aca="true" t="shared" si="21" ref="AV38:AW42">AV15/AV$14</f>
        <v>0.003434161685867537</v>
      </c>
      <c r="AW38" s="355">
        <f t="shared" si="21"/>
        <v>0.003432337931185532</v>
      </c>
    </row>
    <row r="39" spans="24:49" ht="14.25">
      <c r="X39" s="374"/>
      <c r="Y39" s="369" t="s">
        <v>162</v>
      </c>
      <c r="Z39" s="252">
        <f aca="true" t="shared" si="22" ref="Z39:AS39">Z16/Z$14</f>
        <v>0.05431110462028087</v>
      </c>
      <c r="AA39" s="252" t="e">
        <f t="shared" si="22"/>
        <v>#DIV/0!</v>
      </c>
      <c r="AB39" s="252" t="e">
        <f t="shared" si="22"/>
        <v>#DIV/0!</v>
      </c>
      <c r="AC39" s="252" t="e">
        <f t="shared" si="22"/>
        <v>#DIV/0!</v>
      </c>
      <c r="AD39" s="252" t="e">
        <f t="shared" si="22"/>
        <v>#DIV/0!</v>
      </c>
      <c r="AE39" s="252" t="e">
        <f t="shared" si="22"/>
        <v>#DIV/0!</v>
      </c>
      <c r="AF39" s="252">
        <f t="shared" si="22"/>
        <v>0.05345402912876708</v>
      </c>
      <c r="AG39" s="252">
        <f t="shared" si="22"/>
        <v>0.06822325161358984</v>
      </c>
      <c r="AH39" s="252">
        <f t="shared" si="22"/>
        <v>0.08752373687658108</v>
      </c>
      <c r="AI39" s="252">
        <f t="shared" si="22"/>
        <v>0.10368063771625184</v>
      </c>
      <c r="AJ39" s="252">
        <f t="shared" si="22"/>
        <v>0.12186233459376138</v>
      </c>
      <c r="AK39" s="252">
        <f t="shared" si="22"/>
        <v>0.14180848967484788</v>
      </c>
      <c r="AL39" s="252">
        <f t="shared" si="22"/>
        <v>0.1361150908183205</v>
      </c>
      <c r="AM39" s="252">
        <f t="shared" si="22"/>
        <v>0.13585877858322834</v>
      </c>
      <c r="AN39" s="252">
        <f t="shared" si="22"/>
        <v>0.13450898083510068</v>
      </c>
      <c r="AO39" s="252">
        <f t="shared" si="22"/>
        <v>0.11591209833044705</v>
      </c>
      <c r="AP39" s="252">
        <f t="shared" si="22"/>
        <v>0.11979980565879793</v>
      </c>
      <c r="AQ39" s="252">
        <f t="shared" si="22"/>
        <v>0.12024484142177724</v>
      </c>
      <c r="AR39" s="252">
        <f t="shared" si="22"/>
        <v>0.12233613229969241</v>
      </c>
      <c r="AS39" s="252">
        <f t="shared" si="22"/>
        <v>0.11349783603671235</v>
      </c>
      <c r="AT39" s="252">
        <f t="shared" si="19"/>
        <v>0.12234212690572957</v>
      </c>
      <c r="AU39" s="252">
        <f t="shared" si="19"/>
        <v>0.058744573133573626</v>
      </c>
      <c r="AV39" s="252">
        <f t="shared" si="21"/>
        <v>0.05699005709833453</v>
      </c>
      <c r="AW39" s="252">
        <f t="shared" si="21"/>
        <v>0.056959791812955414</v>
      </c>
    </row>
    <row r="40" spans="24:49" ht="14.25">
      <c r="X40" s="374"/>
      <c r="Y40" s="369" t="s">
        <v>163</v>
      </c>
      <c r="Z40" s="252">
        <f aca="true" t="shared" si="23" ref="Z40:AS40">Z17/Z$14</f>
        <v>0.7372954046636018</v>
      </c>
      <c r="AA40" s="252" t="e">
        <f t="shared" si="23"/>
        <v>#DIV/0!</v>
      </c>
      <c r="AB40" s="252" t="e">
        <f t="shared" si="23"/>
        <v>#DIV/0!</v>
      </c>
      <c r="AC40" s="252" t="e">
        <f t="shared" si="23"/>
        <v>#DIV/0!</v>
      </c>
      <c r="AD40" s="252" t="e">
        <f t="shared" si="23"/>
        <v>#DIV/0!</v>
      </c>
      <c r="AE40" s="252" t="e">
        <f t="shared" si="23"/>
        <v>#DIV/0!</v>
      </c>
      <c r="AF40" s="252">
        <f t="shared" si="23"/>
        <v>0.7213387000380244</v>
      </c>
      <c r="AG40" s="252">
        <f t="shared" si="23"/>
        <v>0.6788092207661617</v>
      </c>
      <c r="AH40" s="252">
        <f t="shared" si="23"/>
        <v>0.6191064604921627</v>
      </c>
      <c r="AI40" s="252">
        <f t="shared" si="23"/>
        <v>0.535788973949336</v>
      </c>
      <c r="AJ40" s="252">
        <f t="shared" si="23"/>
        <v>0.39131627888102716</v>
      </c>
      <c r="AK40" s="252">
        <f t="shared" si="23"/>
        <v>0.26812018212355115</v>
      </c>
      <c r="AL40" s="252">
        <f t="shared" si="23"/>
        <v>0.31957270038465346</v>
      </c>
      <c r="AM40" s="252">
        <f t="shared" si="23"/>
        <v>0.27561413971717674</v>
      </c>
      <c r="AN40" s="252">
        <f t="shared" si="23"/>
        <v>0.2595815917922241</v>
      </c>
      <c r="AO40" s="252">
        <f t="shared" si="23"/>
        <v>0.2699848103472267</v>
      </c>
      <c r="AP40" s="252">
        <f t="shared" si="23"/>
        <v>0.3258151477433463</v>
      </c>
      <c r="AQ40" s="252">
        <f t="shared" si="23"/>
        <v>0.3094863764568121</v>
      </c>
      <c r="AR40" s="252">
        <f t="shared" si="23"/>
        <v>0.2993977628965642</v>
      </c>
      <c r="AS40" s="252">
        <f t="shared" si="23"/>
        <v>0.2856440749679955</v>
      </c>
      <c r="AT40" s="252">
        <f t="shared" si="19"/>
        <v>0.348233162704495</v>
      </c>
      <c r="AU40" s="252">
        <f t="shared" si="19"/>
        <v>0.403668167059161</v>
      </c>
      <c r="AV40" s="252">
        <f t="shared" si="21"/>
        <v>0.42575486653538513</v>
      </c>
      <c r="AW40" s="252">
        <f t="shared" si="21"/>
        <v>0.42552876406780893</v>
      </c>
    </row>
    <row r="41" spans="24:49" ht="14.25">
      <c r="X41" s="387"/>
      <c r="Y41" s="369" t="s">
        <v>164</v>
      </c>
      <c r="Z41" s="252">
        <f aca="true" t="shared" si="24" ref="Z41:AS41">Z18/Z$14</f>
        <v>0.20342926321976523</v>
      </c>
      <c r="AA41" s="252" t="e">
        <f t="shared" si="24"/>
        <v>#DIV/0!</v>
      </c>
      <c r="AB41" s="252" t="e">
        <f t="shared" si="24"/>
        <v>#DIV/0!</v>
      </c>
      <c r="AC41" s="252" t="e">
        <f t="shared" si="24"/>
        <v>#DIV/0!</v>
      </c>
      <c r="AD41" s="252" t="e">
        <f t="shared" si="24"/>
        <v>#DIV/0!</v>
      </c>
      <c r="AE41" s="252" t="e">
        <f t="shared" si="24"/>
        <v>#DIV/0!</v>
      </c>
      <c r="AF41" s="252">
        <f t="shared" si="24"/>
        <v>0.22032079529009413</v>
      </c>
      <c r="AG41" s="252">
        <f t="shared" si="24"/>
        <v>0.2485078635970317</v>
      </c>
      <c r="AH41" s="252">
        <f t="shared" si="24"/>
        <v>0.2896982545861219</v>
      </c>
      <c r="AI41" s="252">
        <f t="shared" si="24"/>
        <v>0.3568444280837952</v>
      </c>
      <c r="AJ41" s="252">
        <f t="shared" si="24"/>
        <v>0.4840288967330089</v>
      </c>
      <c r="AK41" s="252">
        <f t="shared" si="24"/>
        <v>0.5882155151179699</v>
      </c>
      <c r="AL41" s="252">
        <f t="shared" si="24"/>
        <v>0.5423347757643008</v>
      </c>
      <c r="AM41" s="252">
        <f t="shared" si="24"/>
        <v>0.5865272310810636</v>
      </c>
      <c r="AN41" s="252">
        <f t="shared" si="24"/>
        <v>0.6037804564780632</v>
      </c>
      <c r="AO41" s="252">
        <f t="shared" si="24"/>
        <v>0.6121057048724996</v>
      </c>
      <c r="AP41" s="252">
        <f t="shared" si="24"/>
        <v>0.5522349046678119</v>
      </c>
      <c r="AQ41" s="252">
        <f t="shared" si="24"/>
        <v>0.5681723932812531</v>
      </c>
      <c r="AR41" s="252">
        <f t="shared" si="24"/>
        <v>0.5757982432357195</v>
      </c>
      <c r="AS41" s="252">
        <f t="shared" si="24"/>
        <v>0.5972801988965034</v>
      </c>
      <c r="AT41" s="252">
        <f t="shared" si="19"/>
        <v>0.525285908826963</v>
      </c>
      <c r="AU41" s="252">
        <f>AU18/AU$14</f>
        <v>0.5335295822266509</v>
      </c>
      <c r="AV41" s="252">
        <f t="shared" si="21"/>
        <v>0.5122552579126695</v>
      </c>
      <c r="AW41" s="252">
        <f t="shared" si="21"/>
        <v>0.5119832183261687</v>
      </c>
    </row>
    <row r="42" spans="24:49" ht="14.25">
      <c r="X42" s="375"/>
      <c r="Y42" s="386" t="s">
        <v>175</v>
      </c>
      <c r="Z42" s="308" t="s">
        <v>119</v>
      </c>
      <c r="AA42" s="308" t="s">
        <v>119</v>
      </c>
      <c r="AB42" s="308" t="s">
        <v>119</v>
      </c>
      <c r="AC42" s="308" t="s">
        <v>119</v>
      </c>
      <c r="AD42" s="308" t="s">
        <v>119</v>
      </c>
      <c r="AE42" s="308" t="s">
        <v>119</v>
      </c>
      <c r="AF42" s="391">
        <f aca="true" t="shared" si="25" ref="AF42:AT42">AF19/AF$14</f>
        <v>0</v>
      </c>
      <c r="AG42" s="391">
        <f t="shared" si="25"/>
        <v>0</v>
      </c>
      <c r="AH42" s="391">
        <f t="shared" si="25"/>
        <v>0</v>
      </c>
      <c r="AI42" s="391">
        <f t="shared" si="25"/>
        <v>0</v>
      </c>
      <c r="AJ42" s="391">
        <f t="shared" si="25"/>
        <v>0</v>
      </c>
      <c r="AK42" s="391">
        <f t="shared" si="25"/>
        <v>0</v>
      </c>
      <c r="AL42" s="391">
        <f t="shared" si="25"/>
        <v>0</v>
      </c>
      <c r="AM42" s="391">
        <f t="shared" si="25"/>
        <v>4.190005898261527E-06</v>
      </c>
      <c r="AN42" s="391">
        <f t="shared" si="25"/>
        <v>1.0756637198061805E-05</v>
      </c>
      <c r="AO42" s="391">
        <f t="shared" si="25"/>
        <v>1.7988203462514182E-05</v>
      </c>
      <c r="AP42" s="391">
        <f t="shared" si="25"/>
        <v>3.287893647197032E-05</v>
      </c>
      <c r="AQ42" s="354">
        <f t="shared" si="25"/>
        <v>6.896882228778396E-05</v>
      </c>
      <c r="AR42" s="354">
        <f t="shared" si="25"/>
        <v>0.00017247455414907032</v>
      </c>
      <c r="AS42" s="354">
        <f t="shared" si="25"/>
        <v>0.00039925603055016316</v>
      </c>
      <c r="AT42" s="353">
        <f t="shared" si="25"/>
        <v>0.0007630785328651427</v>
      </c>
      <c r="AU42" s="353">
        <f>AU19/AU$14</f>
        <v>0.001012575887088586</v>
      </c>
      <c r="AV42" s="353">
        <f t="shared" si="21"/>
        <v>0.0015656567677434156</v>
      </c>
      <c r="AW42" s="353">
        <f t="shared" si="21"/>
        <v>0.0020958878618815456</v>
      </c>
    </row>
    <row r="43" spans="24:49" ht="18.75">
      <c r="X43" s="376" t="s">
        <v>165</v>
      </c>
      <c r="Y43" s="377"/>
      <c r="Z43" s="390">
        <f>Z20/Z$20</f>
        <v>1</v>
      </c>
      <c r="AA43" s="390" t="e">
        <f aca="true" t="shared" si="26" ref="AA43:AS43">AA20/AA$20</f>
        <v>#DIV/0!</v>
      </c>
      <c r="AB43" s="390" t="e">
        <f t="shared" si="26"/>
        <v>#DIV/0!</v>
      </c>
      <c r="AC43" s="390" t="e">
        <f t="shared" si="26"/>
        <v>#DIV/0!</v>
      </c>
      <c r="AD43" s="390" t="e">
        <f t="shared" si="26"/>
        <v>#DIV/0!</v>
      </c>
      <c r="AE43" s="390" t="e">
        <f t="shared" si="26"/>
        <v>#DIV/0!</v>
      </c>
      <c r="AF43" s="390">
        <f t="shared" si="26"/>
        <v>1</v>
      </c>
      <c r="AG43" s="390">
        <f t="shared" si="26"/>
        <v>1</v>
      </c>
      <c r="AH43" s="390">
        <f t="shared" si="26"/>
        <v>1</v>
      </c>
      <c r="AI43" s="390">
        <f t="shared" si="26"/>
        <v>1</v>
      </c>
      <c r="AJ43" s="390">
        <f t="shared" si="26"/>
        <v>1</v>
      </c>
      <c r="AK43" s="390">
        <f t="shared" si="26"/>
        <v>1</v>
      </c>
      <c r="AL43" s="390">
        <f t="shared" si="26"/>
        <v>1</v>
      </c>
      <c r="AM43" s="390">
        <f t="shared" si="26"/>
        <v>1</v>
      </c>
      <c r="AN43" s="390">
        <f t="shared" si="26"/>
        <v>1</v>
      </c>
      <c r="AO43" s="390">
        <f t="shared" si="26"/>
        <v>1</v>
      </c>
      <c r="AP43" s="390">
        <f t="shared" si="26"/>
        <v>1</v>
      </c>
      <c r="AQ43" s="390">
        <f t="shared" si="26"/>
        <v>1</v>
      </c>
      <c r="AR43" s="390">
        <f t="shared" si="26"/>
        <v>1</v>
      </c>
      <c r="AS43" s="390">
        <f t="shared" si="26"/>
        <v>1</v>
      </c>
      <c r="AT43" s="390">
        <f aca="true" t="shared" si="27" ref="AT43:AU47">AT20/AT$20</f>
        <v>1</v>
      </c>
      <c r="AU43" s="390">
        <f aca="true" t="shared" si="28" ref="AU43:AW44">AU20/AU$20</f>
        <v>1</v>
      </c>
      <c r="AV43" s="390">
        <f t="shared" si="28"/>
        <v>1</v>
      </c>
      <c r="AW43" s="390">
        <f t="shared" si="28"/>
        <v>1</v>
      </c>
    </row>
    <row r="44" spans="24:49" ht="14.25">
      <c r="X44" s="376"/>
      <c r="Y44" s="371" t="s">
        <v>166</v>
      </c>
      <c r="Z44" s="252">
        <f aca="true" t="shared" si="29" ref="Z44:AS44">Z21/Z$20</f>
        <v>0.0070589799978314416</v>
      </c>
      <c r="AA44" s="252" t="e">
        <f t="shared" si="29"/>
        <v>#DIV/0!</v>
      </c>
      <c r="AB44" s="252" t="e">
        <f t="shared" si="29"/>
        <v>#DIV/0!</v>
      </c>
      <c r="AC44" s="252" t="e">
        <f t="shared" si="29"/>
        <v>#DIV/0!</v>
      </c>
      <c r="AD44" s="252" t="e">
        <f t="shared" si="29"/>
        <v>#DIV/0!</v>
      </c>
      <c r="AE44" s="252" t="e">
        <f t="shared" si="29"/>
        <v>#DIV/0!</v>
      </c>
      <c r="AF44" s="252">
        <f t="shared" si="29"/>
        <v>0.007045387214616826</v>
      </c>
      <c r="AG44" s="252">
        <f t="shared" si="29"/>
        <v>0.008177766816966092</v>
      </c>
      <c r="AH44" s="252">
        <f t="shared" si="29"/>
        <v>0.012748268571186105</v>
      </c>
      <c r="AI44" s="252">
        <f t="shared" si="29"/>
        <v>0.029822133861660865</v>
      </c>
      <c r="AJ44" s="252">
        <f t="shared" si="29"/>
        <v>0.0693130701042158</v>
      </c>
      <c r="AK44" s="252">
        <f t="shared" si="29"/>
        <v>0.14296456396454796</v>
      </c>
      <c r="AL44" s="252">
        <f t="shared" si="29"/>
        <v>0.19240517628664117</v>
      </c>
      <c r="AM44" s="252">
        <f t="shared" si="29"/>
        <v>0.201326213713916</v>
      </c>
      <c r="AN44" s="252">
        <f t="shared" si="29"/>
        <v>0.2142264549385104</v>
      </c>
      <c r="AO44" s="252">
        <f t="shared" si="29"/>
        <v>0.2180231502714031</v>
      </c>
      <c r="AP44" s="252">
        <f t="shared" si="29"/>
        <v>0.24070814328965745</v>
      </c>
      <c r="AQ44" s="252">
        <f t="shared" si="29"/>
        <v>0.22217800144167182</v>
      </c>
      <c r="AR44" s="252">
        <f t="shared" si="29"/>
        <v>0.2471591473979792</v>
      </c>
      <c r="AS44" s="252">
        <f t="shared" si="29"/>
        <v>0.17191907079729185</v>
      </c>
      <c r="AT44" s="252">
        <f t="shared" si="27"/>
        <v>0.12910035431338204</v>
      </c>
      <c r="AU44" s="252">
        <f t="shared" si="28"/>
        <v>0.16532411370919783</v>
      </c>
      <c r="AV44" s="252">
        <f t="shared" si="28"/>
        <v>0.11673829752427466</v>
      </c>
      <c r="AW44" s="252">
        <f t="shared" si="28"/>
        <v>0.11673829752427466</v>
      </c>
    </row>
    <row r="45" spans="24:49" ht="18.75">
      <c r="X45" s="376"/>
      <c r="Y45" s="371" t="s">
        <v>167</v>
      </c>
      <c r="Z45" s="252">
        <f aca="true" t="shared" si="30" ref="Z45:AS45">Z22/Z$20</f>
        <v>0.2781238119145588</v>
      </c>
      <c r="AA45" s="252" t="e">
        <f t="shared" si="30"/>
        <v>#DIV/0!</v>
      </c>
      <c r="AB45" s="252" t="e">
        <f t="shared" si="30"/>
        <v>#DIV/0!</v>
      </c>
      <c r="AC45" s="252" t="e">
        <f t="shared" si="30"/>
        <v>#DIV/0!</v>
      </c>
      <c r="AD45" s="252" t="e">
        <f t="shared" si="30"/>
        <v>#DIV/0!</v>
      </c>
      <c r="AE45" s="252" t="e">
        <f t="shared" si="30"/>
        <v>#DIV/0!</v>
      </c>
      <c r="AF45" s="252">
        <f t="shared" si="30"/>
        <v>0.27758825625590294</v>
      </c>
      <c r="AG45" s="252">
        <f t="shared" si="30"/>
        <v>0.23851819882817765</v>
      </c>
      <c r="AH45" s="252">
        <f t="shared" si="30"/>
        <v>0.17210162571101242</v>
      </c>
      <c r="AI45" s="252">
        <f t="shared" si="30"/>
        <v>0.15437339881330328</v>
      </c>
      <c r="AJ45" s="252">
        <f t="shared" si="30"/>
        <v>0.16429764765443744</v>
      </c>
      <c r="AK45" s="252">
        <f t="shared" si="30"/>
        <v>0.11969126285404014</v>
      </c>
      <c r="AL45" s="252">
        <f t="shared" si="30"/>
        <v>0.1322785586970658</v>
      </c>
      <c r="AM45" s="252">
        <f t="shared" si="30"/>
        <v>0.15420731263193568</v>
      </c>
      <c r="AN45" s="252">
        <f t="shared" si="30"/>
        <v>0.15466566892655598</v>
      </c>
      <c r="AO45" s="252">
        <f t="shared" si="30"/>
        <v>0.15008186643417995</v>
      </c>
      <c r="AP45" s="252">
        <f t="shared" si="30"/>
        <v>0.20281439015494604</v>
      </c>
      <c r="AQ45" s="252">
        <f t="shared" si="30"/>
        <v>0.2782332071443143</v>
      </c>
      <c r="AR45" s="252">
        <f t="shared" si="30"/>
        <v>0.27199935164552086</v>
      </c>
      <c r="AS45" s="252">
        <f t="shared" si="30"/>
        <v>0.339429960292089</v>
      </c>
      <c r="AT45" s="252">
        <f t="shared" si="27"/>
        <v>0.14071938620158642</v>
      </c>
      <c r="AU45" s="252">
        <f t="shared" si="27"/>
        <v>0.10651169322256789</v>
      </c>
      <c r="AV45" s="252">
        <f aca="true" t="shared" si="31" ref="AV45:AW47">AV22/AV$20</f>
        <v>0.08463526570509913</v>
      </c>
      <c r="AW45" s="252">
        <f t="shared" si="31"/>
        <v>0.08463526570509913</v>
      </c>
    </row>
    <row r="46" spans="24:49" ht="14.25">
      <c r="X46" s="376"/>
      <c r="Y46" s="371" t="s">
        <v>168</v>
      </c>
      <c r="Z46" s="252">
        <f aca="true" t="shared" si="32" ref="Z46:AS46">Z23/Z$20</f>
        <v>0.06496750948724718</v>
      </c>
      <c r="AA46" s="252" t="e">
        <f t="shared" si="32"/>
        <v>#DIV/0!</v>
      </c>
      <c r="AB46" s="252" t="e">
        <f t="shared" si="32"/>
        <v>#DIV/0!</v>
      </c>
      <c r="AC46" s="252" t="e">
        <f t="shared" si="32"/>
        <v>#DIV/0!</v>
      </c>
      <c r="AD46" s="252" t="e">
        <f t="shared" si="32"/>
        <v>#DIV/0!</v>
      </c>
      <c r="AE46" s="252" t="e">
        <f t="shared" si="32"/>
        <v>#DIV/0!</v>
      </c>
      <c r="AF46" s="252">
        <f t="shared" si="32"/>
        <v>0.0665425571609874</v>
      </c>
      <c r="AG46" s="252">
        <f t="shared" si="32"/>
        <v>0.08163678645470789</v>
      </c>
      <c r="AH46" s="252">
        <f t="shared" si="32"/>
        <v>0.11772420285963765</v>
      </c>
      <c r="AI46" s="252">
        <f t="shared" si="32"/>
        <v>0.1370000733385846</v>
      </c>
      <c r="AJ46" s="252">
        <f t="shared" si="32"/>
        <v>0.21951431490300624</v>
      </c>
      <c r="AK46" s="252">
        <f t="shared" si="32"/>
        <v>0.3130453237006796</v>
      </c>
      <c r="AL46" s="252">
        <f t="shared" si="32"/>
        <v>0.30198263298704703</v>
      </c>
      <c r="AM46" s="252">
        <f t="shared" si="32"/>
        <v>0.3406397130912908</v>
      </c>
      <c r="AN46" s="252">
        <f t="shared" si="32"/>
        <v>0.3557999400965343</v>
      </c>
      <c r="AO46" s="252">
        <f t="shared" si="32"/>
        <v>0.3893701048859335</v>
      </c>
      <c r="AP46" s="252">
        <f t="shared" si="32"/>
        <v>0.36038299818599084</v>
      </c>
      <c r="AQ46" s="252">
        <f t="shared" si="32"/>
        <v>0.2931905872575357</v>
      </c>
      <c r="AR46" s="252">
        <f t="shared" si="32"/>
        <v>0.2715579871518831</v>
      </c>
      <c r="AS46" s="252">
        <f t="shared" si="32"/>
        <v>0.25096752445584686</v>
      </c>
      <c r="AT46" s="252">
        <f t="shared" si="27"/>
        <v>0.327508692017742</v>
      </c>
      <c r="AU46" s="252">
        <f t="shared" si="27"/>
        <v>0.37795136176333044</v>
      </c>
      <c r="AV46" s="252">
        <f t="shared" si="31"/>
        <v>0.3464029089526759</v>
      </c>
      <c r="AW46" s="252">
        <f t="shared" si="31"/>
        <v>0.3464029089526759</v>
      </c>
    </row>
    <row r="47" spans="24:49" ht="15" thickBot="1">
      <c r="X47" s="378"/>
      <c r="Y47" s="379" t="s">
        <v>169</v>
      </c>
      <c r="Z47" s="254">
        <f aca="true" t="shared" si="33" ref="Z47:AS47">Z24/Z$20</f>
        <v>0.6498496986003625</v>
      </c>
      <c r="AA47" s="254" t="e">
        <f t="shared" si="33"/>
        <v>#DIV/0!</v>
      </c>
      <c r="AB47" s="254" t="e">
        <f t="shared" si="33"/>
        <v>#DIV/0!</v>
      </c>
      <c r="AC47" s="254" t="e">
        <f t="shared" si="33"/>
        <v>#DIV/0!</v>
      </c>
      <c r="AD47" s="254" t="e">
        <f t="shared" si="33"/>
        <v>#DIV/0!</v>
      </c>
      <c r="AE47" s="254" t="e">
        <f t="shared" si="33"/>
        <v>#DIV/0!</v>
      </c>
      <c r="AF47" s="254">
        <f t="shared" si="33"/>
        <v>0.6488237993684928</v>
      </c>
      <c r="AG47" s="254">
        <f t="shared" si="33"/>
        <v>0.6716672479001483</v>
      </c>
      <c r="AH47" s="254">
        <f t="shared" si="33"/>
        <v>0.6974259028581639</v>
      </c>
      <c r="AI47" s="254">
        <f t="shared" si="33"/>
        <v>0.6788043939864512</v>
      </c>
      <c r="AJ47" s="254">
        <f t="shared" si="33"/>
        <v>0.5468749673383405</v>
      </c>
      <c r="AK47" s="254">
        <f t="shared" si="33"/>
        <v>0.4242988494807324</v>
      </c>
      <c r="AL47" s="254">
        <f t="shared" si="33"/>
        <v>0.3733336320292461</v>
      </c>
      <c r="AM47" s="254">
        <f t="shared" si="33"/>
        <v>0.3038267605628575</v>
      </c>
      <c r="AN47" s="254">
        <f t="shared" si="33"/>
        <v>0.27530793603839926</v>
      </c>
      <c r="AO47" s="254">
        <f t="shared" si="33"/>
        <v>0.24252487840848347</v>
      </c>
      <c r="AP47" s="254">
        <f t="shared" si="33"/>
        <v>0.19609446836940567</v>
      </c>
      <c r="AQ47" s="254">
        <f t="shared" si="33"/>
        <v>0.20639820415647814</v>
      </c>
      <c r="AR47" s="254">
        <f t="shared" si="33"/>
        <v>0.20928351380461688</v>
      </c>
      <c r="AS47" s="254">
        <f t="shared" si="33"/>
        <v>0.23768344445477238</v>
      </c>
      <c r="AT47" s="254">
        <f t="shared" si="27"/>
        <v>0.40267156746728955</v>
      </c>
      <c r="AU47" s="254">
        <f>AU24/AU$20</f>
        <v>0.35021283130490394</v>
      </c>
      <c r="AV47" s="254">
        <f t="shared" si="31"/>
        <v>0.45222352781795033</v>
      </c>
      <c r="AW47" s="254">
        <f t="shared" si="31"/>
        <v>0.45222352781795033</v>
      </c>
    </row>
    <row r="48" spans="2:49" ht="15" thickTop="1">
      <c r="B48" s="1" t="s">
        <v>129</v>
      </c>
      <c r="X48" s="380"/>
      <c r="Y48" s="381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</row>
    <row r="49" ht="14.25"/>
    <row r="50" ht="14.25">
      <c r="X50" s="363" t="s">
        <v>172</v>
      </c>
    </row>
    <row r="51" spans="24:49" ht="22.5">
      <c r="X51" s="364"/>
      <c r="Y51" s="365"/>
      <c r="Z51" s="313" t="s">
        <v>101</v>
      </c>
      <c r="AA51" s="314" t="e">
        <f aca="true" t="shared" si="34" ref="AA51:AP51">Z51+1</f>
        <v>#VALUE!</v>
      </c>
      <c r="AB51" s="314" t="e">
        <f t="shared" si="34"/>
        <v>#VALUE!</v>
      </c>
      <c r="AC51" s="314" t="e">
        <f t="shared" si="34"/>
        <v>#VALUE!</v>
      </c>
      <c r="AD51" s="314" t="e">
        <f t="shared" si="34"/>
        <v>#VALUE!</v>
      </c>
      <c r="AE51" s="314" t="e">
        <f t="shared" si="34"/>
        <v>#VALUE!</v>
      </c>
      <c r="AF51" s="314">
        <v>1995</v>
      </c>
      <c r="AG51" s="314">
        <f t="shared" si="34"/>
        <v>1996</v>
      </c>
      <c r="AH51" s="314">
        <f t="shared" si="34"/>
        <v>1997</v>
      </c>
      <c r="AI51" s="314">
        <f t="shared" si="34"/>
        <v>1998</v>
      </c>
      <c r="AJ51" s="314">
        <f t="shared" si="34"/>
        <v>1999</v>
      </c>
      <c r="AK51" s="314">
        <f t="shared" si="34"/>
        <v>2000</v>
      </c>
      <c r="AL51" s="314">
        <f t="shared" si="34"/>
        <v>2001</v>
      </c>
      <c r="AM51" s="314">
        <f t="shared" si="34"/>
        <v>2002</v>
      </c>
      <c r="AN51" s="314">
        <f t="shared" si="34"/>
        <v>2003</v>
      </c>
      <c r="AO51" s="314">
        <f t="shared" si="34"/>
        <v>2004</v>
      </c>
      <c r="AP51" s="314">
        <f t="shared" si="34"/>
        <v>2005</v>
      </c>
      <c r="AQ51" s="314">
        <f>AP51+1</f>
        <v>2006</v>
      </c>
      <c r="AR51" s="314">
        <f>AQ51+1</f>
        <v>2007</v>
      </c>
      <c r="AS51" s="315">
        <v>2008</v>
      </c>
      <c r="AT51" s="315">
        <v>2009</v>
      </c>
      <c r="AU51" s="315">
        <v>2010</v>
      </c>
      <c r="AV51" s="315">
        <v>2011</v>
      </c>
      <c r="AW51" s="315">
        <v>2012</v>
      </c>
    </row>
    <row r="52" spans="24:49" ht="14.25">
      <c r="X52" s="366" t="s">
        <v>126</v>
      </c>
      <c r="Y52" s="367"/>
      <c r="Z52" s="256"/>
      <c r="AA52" s="246">
        <f aca="true" t="shared" si="35" ref="AA52:AR52">AA6/$Z6-1</f>
        <v>-1</v>
      </c>
      <c r="AB52" s="246">
        <f t="shared" si="35"/>
        <v>-1</v>
      </c>
      <c r="AC52" s="246">
        <f t="shared" si="35"/>
        <v>-1</v>
      </c>
      <c r="AD52" s="246">
        <f t="shared" si="35"/>
        <v>-1</v>
      </c>
      <c r="AE52" s="246">
        <f t="shared" si="35"/>
        <v>-1</v>
      </c>
      <c r="AF52" s="246">
        <f t="shared" si="35"/>
        <v>0.002392812545653822</v>
      </c>
      <c r="AG52" s="246">
        <f t="shared" si="35"/>
        <v>-0.015120244390040782</v>
      </c>
      <c r="AH52" s="246">
        <f t="shared" si="35"/>
        <v>-0.01517384804948052</v>
      </c>
      <c r="AI52" s="246">
        <f t="shared" si="35"/>
        <v>-0.0393750933997814</v>
      </c>
      <c r="AJ52" s="246">
        <f t="shared" si="35"/>
        <v>-0.013722053260498135</v>
      </c>
      <c r="AK52" s="246">
        <f t="shared" si="35"/>
        <v>-0.06982897216632766</v>
      </c>
      <c r="AL52" s="246">
        <f t="shared" si="35"/>
        <v>-0.2000685962722204</v>
      </c>
      <c r="AM52" s="246">
        <f t="shared" si="35"/>
        <v>-0.3225232665628145</v>
      </c>
      <c r="AN52" s="246">
        <f t="shared" si="35"/>
        <v>-0.31912643101347105</v>
      </c>
      <c r="AO52" s="246">
        <f t="shared" si="35"/>
        <v>-0.47790473679563317</v>
      </c>
      <c r="AP52" s="246">
        <f t="shared" si="35"/>
        <v>-0.47960025469807355</v>
      </c>
      <c r="AQ52" s="246">
        <f t="shared" si="35"/>
        <v>-0.41904157866483327</v>
      </c>
      <c r="AR52" s="246">
        <f t="shared" si="35"/>
        <v>-0.3429955250716302</v>
      </c>
      <c r="AS52" s="246">
        <f aca="true" t="shared" si="36" ref="AS52:AT56">AS6/$Z6-1</f>
        <v>-0.24310081811968642</v>
      </c>
      <c r="AT52" s="246">
        <f t="shared" si="36"/>
        <v>-0.18096522284218353</v>
      </c>
      <c r="AU52" s="246">
        <f>AU6/$Z6-1</f>
        <v>-0.09423047763989723</v>
      </c>
      <c r="AV52" s="246">
        <f aca="true" t="shared" si="37" ref="AV52:AW56">AV6/$Z6-1</f>
        <v>0.012627511999401042</v>
      </c>
      <c r="AW52" s="246">
        <f t="shared" si="37"/>
        <v>0.01263659726516786</v>
      </c>
    </row>
    <row r="53" spans="24:49" ht="14.25">
      <c r="X53" s="368"/>
      <c r="Y53" s="369" t="s">
        <v>199</v>
      </c>
      <c r="Z53" s="60"/>
      <c r="AA53" s="179">
        <f aca="true" t="shared" si="38" ref="AA53:AR53">AA7/$Z7-1</f>
        <v>-1</v>
      </c>
      <c r="AB53" s="179">
        <f t="shared" si="38"/>
        <v>-1</v>
      </c>
      <c r="AC53" s="179">
        <f t="shared" si="38"/>
        <v>-1</v>
      </c>
      <c r="AD53" s="179">
        <f t="shared" si="38"/>
        <v>-1</v>
      </c>
      <c r="AE53" s="179">
        <f t="shared" si="38"/>
        <v>-1</v>
      </c>
      <c r="AF53" s="179">
        <f t="shared" si="38"/>
        <v>-0.0034364261168384758</v>
      </c>
      <c r="AG53" s="179">
        <f t="shared" si="38"/>
        <v>-0.08384879725085903</v>
      </c>
      <c r="AH53" s="179">
        <f t="shared" si="38"/>
        <v>-0.13676975945017178</v>
      </c>
      <c r="AI53" s="179">
        <f t="shared" si="38"/>
        <v>-0.19037800687285222</v>
      </c>
      <c r="AJ53" s="179">
        <f t="shared" si="38"/>
        <v>-0.17182130584192434</v>
      </c>
      <c r="AK53" s="179">
        <f t="shared" si="38"/>
        <v>-0.2714776632302406</v>
      </c>
      <c r="AL53" s="179">
        <f t="shared" si="38"/>
        <v>-0.45154639175257727</v>
      </c>
      <c r="AM53" s="179">
        <f t="shared" si="38"/>
        <v>-0.6419243986254295</v>
      </c>
      <c r="AN53" s="179">
        <f t="shared" si="38"/>
        <v>-0.7049484536082473</v>
      </c>
      <c r="AO53" s="179">
        <f t="shared" si="38"/>
        <v>-0.9402061855670103</v>
      </c>
      <c r="AP53" s="179">
        <f t="shared" si="38"/>
        <v>-0.9727835051546392</v>
      </c>
      <c r="AQ53" s="179">
        <f t="shared" si="38"/>
        <v>-0.9614089347079038</v>
      </c>
      <c r="AR53" s="179">
        <f t="shared" si="38"/>
        <v>-0.9872164948453608</v>
      </c>
      <c r="AS53" s="179">
        <f t="shared" si="36"/>
        <v>-0.9724398625429553</v>
      </c>
      <c r="AT53" s="179">
        <f t="shared" si="36"/>
        <v>-0.9976632302405498</v>
      </c>
      <c r="AU53" s="179">
        <f>AU7/$Z7-1</f>
        <v>-0.9975257731958763</v>
      </c>
      <c r="AV53" s="179">
        <f t="shared" si="37"/>
        <v>-0.9992439862542956</v>
      </c>
      <c r="AW53" s="179">
        <f t="shared" si="37"/>
        <v>-0.9992439862542956</v>
      </c>
    </row>
    <row r="54" spans="24:49" ht="14.25">
      <c r="X54" s="368"/>
      <c r="Y54" s="370" t="s">
        <v>128</v>
      </c>
      <c r="Z54" s="60"/>
      <c r="AA54" s="179">
        <f aca="true" t="shared" si="39" ref="AA54:AR54">AA8/$Z8-1</f>
        <v>-1</v>
      </c>
      <c r="AB54" s="179">
        <f t="shared" si="39"/>
        <v>-1</v>
      </c>
      <c r="AC54" s="179">
        <f t="shared" si="39"/>
        <v>-1</v>
      </c>
      <c r="AD54" s="179">
        <f t="shared" si="39"/>
        <v>-1</v>
      </c>
      <c r="AE54" s="179">
        <f t="shared" si="39"/>
        <v>-1</v>
      </c>
      <c r="AF54" s="179">
        <f t="shared" si="39"/>
        <v>0.1458178207992058</v>
      </c>
      <c r="AG54" s="179">
        <f t="shared" si="39"/>
        <v>0.08877942608396827</v>
      </c>
      <c r="AH54" s="179">
        <f t="shared" si="39"/>
        <v>-0.08645493250854386</v>
      </c>
      <c r="AI54" s="179">
        <f t="shared" si="39"/>
        <v>-0.35365713958416867</v>
      </c>
      <c r="AJ54" s="179">
        <f t="shared" si="39"/>
        <v>-0.6132510453061458</v>
      </c>
      <c r="AK54" s="179">
        <f t="shared" si="39"/>
        <v>-0.38465595585848744</v>
      </c>
      <c r="AL54" s="179">
        <f t="shared" si="39"/>
        <v>-0.10068350611909815</v>
      </c>
      <c r="AM54" s="179">
        <f t="shared" si="39"/>
        <v>-0.13864625694484245</v>
      </c>
      <c r="AN54" s="179">
        <f t="shared" si="39"/>
        <v>0.042182160108444444</v>
      </c>
      <c r="AO54" s="179">
        <f t="shared" si="39"/>
        <v>0.07833113771311817</v>
      </c>
      <c r="AP54" s="179">
        <f t="shared" si="39"/>
        <v>-0.15829467132520003</v>
      </c>
      <c r="AQ54" s="179">
        <f t="shared" si="39"/>
        <v>-0.32868673272619664</v>
      </c>
      <c r="AR54" s="179">
        <f t="shared" si="39"/>
        <v>-0.3318011722702714</v>
      </c>
      <c r="AS54" s="179">
        <f t="shared" si="36"/>
        <v>-0.445749088340302</v>
      </c>
      <c r="AT54" s="179">
        <f t="shared" si="36"/>
        <v>-0.5647922752353134</v>
      </c>
      <c r="AU54" s="179">
        <f>AU8/$Z8-1</f>
        <v>-0.7942274280695725</v>
      </c>
      <c r="AV54" s="179">
        <f t="shared" si="37"/>
        <v>-0.7622453557859366</v>
      </c>
      <c r="AW54" s="179">
        <f t="shared" si="37"/>
        <v>-0.7622453557859366</v>
      </c>
    </row>
    <row r="55" spans="24:49" ht="14.25">
      <c r="X55" s="368"/>
      <c r="Y55" s="369" t="s">
        <v>156</v>
      </c>
      <c r="Z55" s="60"/>
      <c r="AA55" s="179">
        <f aca="true" t="shared" si="40" ref="AA55:AR55">AA9/$Z9-1</f>
        <v>-1</v>
      </c>
      <c r="AB55" s="179">
        <f t="shared" si="40"/>
        <v>-1</v>
      </c>
      <c r="AC55" s="179">
        <f t="shared" si="40"/>
        <v>-1</v>
      </c>
      <c r="AD55" s="179">
        <f t="shared" si="40"/>
        <v>-1</v>
      </c>
      <c r="AE55" s="179">
        <f t="shared" si="40"/>
        <v>-1</v>
      </c>
      <c r="AF55" s="179">
        <f t="shared" si="40"/>
        <v>0.04122255685075027</v>
      </c>
      <c r="AG55" s="179">
        <f t="shared" si="40"/>
        <v>0.4952971668999808</v>
      </c>
      <c r="AH55" s="179">
        <f t="shared" si="40"/>
        <v>0.9611639325436325</v>
      </c>
      <c r="AI55" s="179">
        <f t="shared" si="40"/>
        <v>1.3907281002396314</v>
      </c>
      <c r="AJ55" s="179">
        <f t="shared" si="40"/>
        <v>1.826354608877927</v>
      </c>
      <c r="AK55" s="179">
        <f t="shared" si="40"/>
        <v>2.331078412405273</v>
      </c>
      <c r="AL55" s="179">
        <f t="shared" si="40"/>
        <v>2.9914765789694076</v>
      </c>
      <c r="AM55" s="179">
        <f t="shared" si="40"/>
        <v>3.917950035101372</v>
      </c>
      <c r="AN55" s="179">
        <f t="shared" si="40"/>
        <v>5.091798541601986</v>
      </c>
      <c r="AO55" s="179">
        <f t="shared" si="40"/>
        <v>6.6561519005296566</v>
      </c>
      <c r="AP55" s="179">
        <f t="shared" si="40"/>
        <v>8.499157730268545</v>
      </c>
      <c r="AQ55" s="179">
        <f t="shared" si="40"/>
        <v>10.494034932859195</v>
      </c>
      <c r="AR55" s="179">
        <f t="shared" si="40"/>
        <v>13.179323991721931</v>
      </c>
      <c r="AS55" s="179">
        <f t="shared" si="36"/>
        <v>15.43970830376216</v>
      </c>
      <c r="AT55" s="179">
        <f t="shared" si="36"/>
        <v>17.75006873833834</v>
      </c>
      <c r="AU55" s="179">
        <f>AU9/$Z9-1</f>
        <v>20.2344679077422</v>
      </c>
      <c r="AV55" s="179">
        <f t="shared" si="37"/>
        <v>22.980445073506953</v>
      </c>
      <c r="AW55" s="179">
        <f t="shared" si="37"/>
        <v>22.980445073506953</v>
      </c>
    </row>
    <row r="56" spans="24:49" ht="14.25">
      <c r="X56" s="368"/>
      <c r="Y56" s="369" t="s">
        <v>157</v>
      </c>
      <c r="Z56" s="60"/>
      <c r="AA56" s="179">
        <f aca="true" t="shared" si="41" ref="AA56:AR56">AA10/$Z10-1</f>
        <v>-1</v>
      </c>
      <c r="AB56" s="179">
        <f t="shared" si="41"/>
        <v>-1</v>
      </c>
      <c r="AC56" s="179">
        <f t="shared" si="41"/>
        <v>-1</v>
      </c>
      <c r="AD56" s="179">
        <f t="shared" si="41"/>
        <v>-1</v>
      </c>
      <c r="AE56" s="179">
        <f t="shared" si="41"/>
        <v>-1</v>
      </c>
      <c r="AF56" s="179">
        <f t="shared" si="41"/>
        <v>0</v>
      </c>
      <c r="AG56" s="179">
        <f t="shared" si="41"/>
        <v>-0.08951655746414022</v>
      </c>
      <c r="AH56" s="179">
        <f t="shared" si="41"/>
        <v>-0.057774039312909475</v>
      </c>
      <c r="AI56" s="179">
        <f t="shared" si="41"/>
        <v>-0.09354524526297148</v>
      </c>
      <c r="AJ56" s="179">
        <f t="shared" si="41"/>
        <v>-0.08491234283690463</v>
      </c>
      <c r="AK56" s="179">
        <f t="shared" si="41"/>
        <v>-0.025345316097042603</v>
      </c>
      <c r="AL56" s="179">
        <f t="shared" si="41"/>
        <v>-0.09148773685142564</v>
      </c>
      <c r="AM56" s="179">
        <f t="shared" si="41"/>
        <v>-0.011302461483973736</v>
      </c>
      <c r="AN56" s="179">
        <f t="shared" si="41"/>
        <v>0.47147821852310967</v>
      </c>
      <c r="AO56" s="179">
        <f t="shared" si="41"/>
        <v>0.33388414202231265</v>
      </c>
      <c r="AP56" s="179">
        <f t="shared" si="41"/>
        <v>-0.29984283690455105</v>
      </c>
      <c r="AQ56" s="179">
        <f t="shared" si="41"/>
        <v>-0.3132813883477953</v>
      </c>
      <c r="AR56" s="179">
        <f t="shared" si="41"/>
        <v>-0.2990946520276252</v>
      </c>
      <c r="AS56" s="179">
        <f t="shared" si="36"/>
        <v>-0.3660859748539047</v>
      </c>
      <c r="AT56" s="179">
        <f t="shared" si="36"/>
        <v>-0.3576688949884894</v>
      </c>
      <c r="AU56" s="179">
        <f>AU10/$Z10-1</f>
        <v>-0.355927926332566</v>
      </c>
      <c r="AV56" s="179">
        <f t="shared" si="37"/>
        <v>-0.3476691163449619</v>
      </c>
      <c r="AW56" s="179">
        <f t="shared" si="37"/>
        <v>-0.3476691163449619</v>
      </c>
    </row>
    <row r="57" spans="24:49" ht="14.25">
      <c r="X57" s="368"/>
      <c r="Y57" s="371" t="s">
        <v>158</v>
      </c>
      <c r="Z57" s="60"/>
      <c r="AA57" s="257"/>
      <c r="AB57" s="257"/>
      <c r="AC57" s="257"/>
      <c r="AD57" s="257"/>
      <c r="AE57" s="257"/>
      <c r="AF57" s="308" t="s">
        <v>174</v>
      </c>
      <c r="AG57" s="308" t="s">
        <v>174</v>
      </c>
      <c r="AH57" s="308" t="s">
        <v>174</v>
      </c>
      <c r="AI57" s="308" t="s">
        <v>174</v>
      </c>
      <c r="AJ57" s="308" t="s">
        <v>174</v>
      </c>
      <c r="AK57" s="308" t="s">
        <v>174</v>
      </c>
      <c r="AL57" s="308" t="s">
        <v>174</v>
      </c>
      <c r="AM57" s="308" t="s">
        <v>174</v>
      </c>
      <c r="AN57" s="308" t="s">
        <v>174</v>
      </c>
      <c r="AO57" s="308" t="s">
        <v>174</v>
      </c>
      <c r="AP57" s="308" t="s">
        <v>174</v>
      </c>
      <c r="AQ57" s="308" t="s">
        <v>174</v>
      </c>
      <c r="AR57" s="308" t="s">
        <v>174</v>
      </c>
      <c r="AS57" s="308" t="s">
        <v>174</v>
      </c>
      <c r="AT57" s="308" t="s">
        <v>174</v>
      </c>
      <c r="AU57" s="308" t="s">
        <v>174</v>
      </c>
      <c r="AV57" s="308" t="s">
        <v>119</v>
      </c>
      <c r="AW57" s="308" t="s">
        <v>119</v>
      </c>
    </row>
    <row r="58" spans="24:49" ht="14.25">
      <c r="X58" s="368"/>
      <c r="Y58" s="371" t="s">
        <v>159</v>
      </c>
      <c r="Z58" s="60"/>
      <c r="AA58" s="257">
        <f aca="true" t="shared" si="42" ref="AA58:AU58">AA12/$Z12-1</f>
        <v>-1</v>
      </c>
      <c r="AB58" s="257">
        <f t="shared" si="42"/>
        <v>-1</v>
      </c>
      <c r="AC58" s="257">
        <f t="shared" si="42"/>
        <v>-1</v>
      </c>
      <c r="AD58" s="257">
        <f t="shared" si="42"/>
        <v>-1</v>
      </c>
      <c r="AE58" s="257">
        <f t="shared" si="42"/>
        <v>-1</v>
      </c>
      <c r="AF58" s="257">
        <f t="shared" si="42"/>
        <v>0</v>
      </c>
      <c r="AG58" s="257">
        <f t="shared" si="42"/>
        <v>0.5261904761904761</v>
      </c>
      <c r="AH58" s="257">
        <f t="shared" si="42"/>
        <v>0.9395714285714285</v>
      </c>
      <c r="AI58" s="257">
        <f t="shared" si="42"/>
        <v>1.0964761904761904</v>
      </c>
      <c r="AJ58" s="257">
        <f t="shared" si="42"/>
        <v>1.0588571428571432</v>
      </c>
      <c r="AK58" s="257">
        <f t="shared" si="42"/>
        <v>1.0764476190476193</v>
      </c>
      <c r="AL58" s="257">
        <f t="shared" si="42"/>
        <v>0.9659794871794873</v>
      </c>
      <c r="AM58" s="257">
        <f t="shared" si="42"/>
        <v>0.9657238095238094</v>
      </c>
      <c r="AN58" s="257">
        <f t="shared" si="42"/>
        <v>0.8953941391941396</v>
      </c>
      <c r="AO58" s="257">
        <f t="shared" si="42"/>
        <v>0.5747560439560442</v>
      </c>
      <c r="AP58" s="257">
        <f t="shared" si="42"/>
        <v>0.15156630036630037</v>
      </c>
      <c r="AQ58" s="257">
        <f t="shared" si="42"/>
        <v>-0.2256622710622711</v>
      </c>
      <c r="AR58" s="257">
        <f t="shared" si="42"/>
        <v>-0.3774705494505495</v>
      </c>
      <c r="AS58" s="257">
        <f t="shared" si="42"/>
        <v>-0.34831794871794886</v>
      </c>
      <c r="AT58" s="257">
        <f t="shared" si="42"/>
        <v>-0.40714285714285714</v>
      </c>
      <c r="AU58" s="257">
        <f t="shared" si="42"/>
        <v>-0.5310666666666666</v>
      </c>
      <c r="AV58" s="257">
        <f aca="true" t="shared" si="43" ref="AV58:AW64">AV12/$Z12-1</f>
        <v>-0.5540498168498168</v>
      </c>
      <c r="AW58" s="257">
        <f t="shared" si="43"/>
        <v>-0.5540498168498168</v>
      </c>
    </row>
    <row r="59" spans="24:49" ht="14.25">
      <c r="X59" s="368"/>
      <c r="Y59" s="371" t="s">
        <v>160</v>
      </c>
      <c r="Z59" s="60"/>
      <c r="AA59" s="257">
        <f aca="true" t="shared" si="44" ref="AA59:AU59">AA13/$Z13-1</f>
        <v>-1</v>
      </c>
      <c r="AB59" s="257">
        <f t="shared" si="44"/>
        <v>-1</v>
      </c>
      <c r="AC59" s="257">
        <f t="shared" si="44"/>
        <v>-1</v>
      </c>
      <c r="AD59" s="257">
        <f t="shared" si="44"/>
        <v>-1</v>
      </c>
      <c r="AE59" s="257">
        <f t="shared" si="44"/>
        <v>-1</v>
      </c>
      <c r="AF59" s="257">
        <f t="shared" si="44"/>
        <v>0.0859095769652789</v>
      </c>
      <c r="AG59" s="257">
        <f t="shared" si="44"/>
        <v>0.04688281049104037</v>
      </c>
      <c r="AH59" s="257">
        <f t="shared" si="44"/>
        <v>0.17263024399641735</v>
      </c>
      <c r="AI59" s="257">
        <f t="shared" si="44"/>
        <v>0.10219386135109576</v>
      </c>
      <c r="AJ59" s="257">
        <f t="shared" si="44"/>
        <v>0.14097754734719015</v>
      </c>
      <c r="AK59" s="257">
        <f t="shared" si="44"/>
        <v>0.19394801863988587</v>
      </c>
      <c r="AL59" s="257">
        <f t="shared" si="44"/>
        <v>-0.07365350704809348</v>
      </c>
      <c r="AM59" s="257">
        <f t="shared" si="44"/>
        <v>-0.09007963190546853</v>
      </c>
      <c r="AN59" s="257">
        <f t="shared" si="44"/>
        <v>-0.11909138440291978</v>
      </c>
      <c r="AO59" s="257">
        <f t="shared" si="44"/>
        <v>0.0005158377329905761</v>
      </c>
      <c r="AP59" s="257">
        <f t="shared" si="44"/>
        <v>-0.029819961014279084</v>
      </c>
      <c r="AQ59" s="257">
        <f t="shared" si="44"/>
        <v>0.056319410728445485</v>
      </c>
      <c r="AR59" s="257">
        <f t="shared" si="44"/>
        <v>0.13127131770627987</v>
      </c>
      <c r="AS59" s="257">
        <f t="shared" si="44"/>
        <v>0.0019001177930966229</v>
      </c>
      <c r="AT59" s="257">
        <f t="shared" si="44"/>
        <v>-0.3647787998743972</v>
      </c>
      <c r="AU59" s="257">
        <f t="shared" si="44"/>
        <v>-0.29715871637511504</v>
      </c>
      <c r="AV59" s="257">
        <f t="shared" si="43"/>
        <v>-0.3877646257396584</v>
      </c>
      <c r="AW59" s="257">
        <f t="shared" si="43"/>
        <v>-0.3877646257396584</v>
      </c>
    </row>
    <row r="60" spans="24:49" ht="14.25">
      <c r="X60" s="372" t="s">
        <v>127</v>
      </c>
      <c r="Y60" s="373"/>
      <c r="Z60" s="258"/>
      <c r="AA60" s="259">
        <f aca="true" t="shared" si="45" ref="AA60:AU60">AA14/$Z14-1</f>
        <v>-1</v>
      </c>
      <c r="AB60" s="259">
        <f t="shared" si="45"/>
        <v>-1</v>
      </c>
      <c r="AC60" s="259">
        <f t="shared" si="45"/>
        <v>-1</v>
      </c>
      <c r="AD60" s="259">
        <f t="shared" si="45"/>
        <v>-1</v>
      </c>
      <c r="AE60" s="259">
        <f t="shared" si="45"/>
        <v>-1</v>
      </c>
      <c r="AF60" s="259">
        <f t="shared" si="45"/>
        <v>0.016033880055124516</v>
      </c>
      <c r="AG60" s="259">
        <f t="shared" si="45"/>
        <v>0.051698912181976864</v>
      </c>
      <c r="AH60" s="259">
        <f t="shared" si="45"/>
        <v>0.15247677374734647</v>
      </c>
      <c r="AI60" s="259">
        <f t="shared" si="45"/>
        <v>-0.04586379268810725</v>
      </c>
      <c r="AJ60" s="259">
        <f t="shared" si="45"/>
        <v>-0.25752038134216415</v>
      </c>
      <c r="AK60" s="259">
        <f t="shared" si="45"/>
        <v>-0.3177136065035471</v>
      </c>
      <c r="AL60" s="259">
        <f t="shared" si="45"/>
        <v>-0.4337460678799112</v>
      </c>
      <c r="AM60" s="259">
        <f t="shared" si="45"/>
        <v>-0.47076476283538193</v>
      </c>
      <c r="AN60" s="259">
        <f t="shared" si="45"/>
        <v>-0.4889122633803721</v>
      </c>
      <c r="AO60" s="259">
        <f t="shared" si="45"/>
        <v>-0.46757350263523556</v>
      </c>
      <c r="AP60" s="259">
        <f t="shared" si="45"/>
        <v>-0.5022950447051142</v>
      </c>
      <c r="AQ60" s="259">
        <f t="shared" si="45"/>
        <v>-0.4794744402504887</v>
      </c>
      <c r="AR60" s="259">
        <f t="shared" si="45"/>
        <v>-0.5443099608025967</v>
      </c>
      <c r="AS60" s="259">
        <f t="shared" si="45"/>
        <v>-0.6714303855781708</v>
      </c>
      <c r="AT60" s="259">
        <f t="shared" si="45"/>
        <v>-0.7675303156996738</v>
      </c>
      <c r="AU60" s="259">
        <f t="shared" si="45"/>
        <v>-0.7573171558155629</v>
      </c>
      <c r="AV60" s="259">
        <f t="shared" si="43"/>
        <v>-0.7852509146585027</v>
      </c>
      <c r="AW60" s="259">
        <f t="shared" si="43"/>
        <v>-0.7851368088630654</v>
      </c>
    </row>
    <row r="61" spans="24:49" ht="14.25">
      <c r="X61" s="374"/>
      <c r="Y61" s="369" t="s">
        <v>161</v>
      </c>
      <c r="Z61" s="60"/>
      <c r="AA61" s="257">
        <f aca="true" t="shared" si="46" ref="AA61:AU61">AA15/$Z15-1</f>
        <v>-1</v>
      </c>
      <c r="AB61" s="257">
        <f t="shared" si="46"/>
        <v>-1</v>
      </c>
      <c r="AC61" s="257">
        <f t="shared" si="46"/>
        <v>-1</v>
      </c>
      <c r="AD61" s="257">
        <f t="shared" si="46"/>
        <v>-1</v>
      </c>
      <c r="AE61" s="257">
        <f t="shared" si="46"/>
        <v>-1</v>
      </c>
      <c r="AF61" s="257">
        <f t="shared" si="46"/>
        <v>0.00012030260770834467</v>
      </c>
      <c r="AG61" s="257">
        <f t="shared" si="46"/>
        <v>-0.05519563610635747</v>
      </c>
      <c r="AH61" s="257">
        <f t="shared" si="46"/>
        <v>-0.14762692708502112</v>
      </c>
      <c r="AI61" s="257">
        <f t="shared" si="46"/>
        <v>-0.2915497655152667</v>
      </c>
      <c r="AJ61" s="257">
        <f t="shared" si="46"/>
        <v>-0.5823384892122685</v>
      </c>
      <c r="AK61" s="257">
        <f t="shared" si="46"/>
        <v>-0.7449359408357834</v>
      </c>
      <c r="AL61" s="257">
        <f t="shared" si="46"/>
        <v>-0.7744403875310669</v>
      </c>
      <c r="AM61" s="257">
        <f t="shared" si="46"/>
        <v>-0.7872430466969954</v>
      </c>
      <c r="AN61" s="257">
        <f t="shared" si="46"/>
        <v>-0.7819210881667642</v>
      </c>
      <c r="AO61" s="257">
        <f t="shared" si="46"/>
        <v>-0.7877043153287991</v>
      </c>
      <c r="AP61" s="257">
        <f t="shared" si="46"/>
        <v>-0.7877268347718629</v>
      </c>
      <c r="AQ61" s="257">
        <f t="shared" si="46"/>
        <v>-0.787414267290438</v>
      </c>
      <c r="AR61" s="257">
        <f t="shared" si="46"/>
        <v>-0.7892955149427574</v>
      </c>
      <c r="AS61" s="257">
        <f t="shared" si="46"/>
        <v>-0.7896142811833886</v>
      </c>
      <c r="AT61" s="257">
        <f t="shared" si="46"/>
        <v>-0.8419183513177319</v>
      </c>
      <c r="AU61" s="257">
        <f t="shared" si="46"/>
        <v>-0.851136165625216</v>
      </c>
      <c r="AV61" s="257">
        <f t="shared" si="43"/>
        <v>-0.8514405148642356</v>
      </c>
      <c r="AW61" s="257">
        <f t="shared" si="43"/>
        <v>-0.8514405148642356</v>
      </c>
    </row>
    <row r="62" spans="24:49" ht="14.25">
      <c r="X62" s="374"/>
      <c r="Y62" s="369" t="s">
        <v>162</v>
      </c>
      <c r="Z62" s="60"/>
      <c r="AA62" s="257">
        <f aca="true" t="shared" si="47" ref="AA62:AU62">AA16/$Z16-1</f>
        <v>-1</v>
      </c>
      <c r="AB62" s="257">
        <f t="shared" si="47"/>
        <v>-1</v>
      </c>
      <c r="AC62" s="257">
        <f t="shared" si="47"/>
        <v>-1</v>
      </c>
      <c r="AD62" s="257">
        <f t="shared" si="47"/>
        <v>-1</v>
      </c>
      <c r="AE62" s="257">
        <f t="shared" si="47"/>
        <v>-1</v>
      </c>
      <c r="AF62" s="257">
        <f t="shared" si="47"/>
        <v>0</v>
      </c>
      <c r="AG62" s="257">
        <f t="shared" si="47"/>
        <v>0.3210985121583536</v>
      </c>
      <c r="AH62" s="257">
        <f t="shared" si="47"/>
        <v>0.8572458543619321</v>
      </c>
      <c r="AI62" s="257">
        <f t="shared" si="47"/>
        <v>0.8214590024251163</v>
      </c>
      <c r="AJ62" s="257">
        <f t="shared" si="47"/>
        <v>0.6659631644491055</v>
      </c>
      <c r="AK62" s="257">
        <f t="shared" si="47"/>
        <v>0.781477354656879</v>
      </c>
      <c r="AL62" s="257">
        <f t="shared" si="47"/>
        <v>0.4191518647178343</v>
      </c>
      <c r="AM62" s="257">
        <f t="shared" si="47"/>
        <v>0.3238775643966705</v>
      </c>
      <c r="AN62" s="257">
        <f t="shared" si="47"/>
        <v>0.2657796421314804</v>
      </c>
      <c r="AO62" s="257">
        <f t="shared" si="47"/>
        <v>0.1363177557842301</v>
      </c>
      <c r="AP62" s="257">
        <f t="shared" si="47"/>
        <v>0.09784099102051513</v>
      </c>
      <c r="AQ62" s="257">
        <f t="shared" si="47"/>
        <v>0.1524441240086516</v>
      </c>
      <c r="AR62" s="257">
        <f t="shared" si="47"/>
        <v>0.026444910532870125</v>
      </c>
      <c r="AS62" s="257">
        <f t="shared" si="47"/>
        <v>-0.3133643573441701</v>
      </c>
      <c r="AT62" s="257">
        <f t="shared" si="47"/>
        <v>-0.4763347971422953</v>
      </c>
      <c r="AU62" s="257">
        <f t="shared" si="47"/>
        <v>-0.7375067182276988</v>
      </c>
      <c r="AV62" s="257">
        <f t="shared" si="43"/>
        <v>-0.774658189683424</v>
      </c>
      <c r="AW62" s="257">
        <f t="shared" si="43"/>
        <v>-0.774658189683424</v>
      </c>
    </row>
    <row r="63" spans="24:49" ht="14.25">
      <c r="X63" s="374"/>
      <c r="Y63" s="369" t="s">
        <v>163</v>
      </c>
      <c r="Z63" s="60"/>
      <c r="AA63" s="257">
        <f aca="true" t="shared" si="48" ref="AA63:AU63">AA17/$Z17-1</f>
        <v>-1</v>
      </c>
      <c r="AB63" s="257">
        <f t="shared" si="48"/>
        <v>-1</v>
      </c>
      <c r="AC63" s="257">
        <f t="shared" si="48"/>
        <v>-1</v>
      </c>
      <c r="AD63" s="257">
        <f t="shared" si="48"/>
        <v>-1</v>
      </c>
      <c r="AE63" s="257">
        <f t="shared" si="48"/>
        <v>-1</v>
      </c>
      <c r="AF63" s="257">
        <f t="shared" si="48"/>
        <v>-0.005955342190219759</v>
      </c>
      <c r="AG63" s="257">
        <f t="shared" si="48"/>
        <v>-0.03172742628906955</v>
      </c>
      <c r="AH63" s="257">
        <f t="shared" si="48"/>
        <v>-0.03226602026674674</v>
      </c>
      <c r="AI63" s="257">
        <f t="shared" si="48"/>
        <v>-0.30663387254285546</v>
      </c>
      <c r="AJ63" s="257">
        <f t="shared" si="48"/>
        <v>-0.6059322224437951</v>
      </c>
      <c r="AK63" s="257">
        <f t="shared" si="48"/>
        <v>-0.7518840468453</v>
      </c>
      <c r="AL63" s="257">
        <f t="shared" si="48"/>
        <v>-0.7545633716873503</v>
      </c>
      <c r="AM63" s="257">
        <f t="shared" si="48"/>
        <v>-0.8021624525576768</v>
      </c>
      <c r="AN63" s="257">
        <f t="shared" si="48"/>
        <v>-0.8200599551034236</v>
      </c>
      <c r="AO63" s="257">
        <f t="shared" si="48"/>
        <v>-0.805034636041913</v>
      </c>
      <c r="AP63" s="257">
        <f t="shared" si="48"/>
        <v>-0.7800612718914398</v>
      </c>
      <c r="AQ63" s="257">
        <f t="shared" si="48"/>
        <v>-0.7815047153134889</v>
      </c>
      <c r="AR63" s="257">
        <f t="shared" si="48"/>
        <v>-0.8149553388682805</v>
      </c>
      <c r="AS63" s="257">
        <f t="shared" si="48"/>
        <v>-0.8727050745461569</v>
      </c>
      <c r="AT63" s="257">
        <f t="shared" si="48"/>
        <v>-0.890201874466105</v>
      </c>
      <c r="AU63" s="257">
        <f t="shared" si="48"/>
        <v>-0.8671314940131325</v>
      </c>
      <c r="AV63" s="257">
        <f t="shared" si="43"/>
        <v>-0.8759920818848976</v>
      </c>
      <c r="AW63" s="257">
        <f t="shared" si="43"/>
        <v>-0.8759920818848976</v>
      </c>
    </row>
    <row r="64" spans="24:49" ht="14.25">
      <c r="X64" s="387"/>
      <c r="Y64" s="369" t="s">
        <v>164</v>
      </c>
      <c r="Z64" s="60"/>
      <c r="AA64" s="257">
        <f aca="true" t="shared" si="49" ref="AA64:AU64">AA18/$Z18-1</f>
        <v>-1</v>
      </c>
      <c r="AB64" s="257">
        <f t="shared" si="49"/>
        <v>-1</v>
      </c>
      <c r="AC64" s="257">
        <f t="shared" si="49"/>
        <v>-1</v>
      </c>
      <c r="AD64" s="257">
        <f t="shared" si="49"/>
        <v>-1</v>
      </c>
      <c r="AE64" s="257">
        <f t="shared" si="49"/>
        <v>-1</v>
      </c>
      <c r="AF64" s="257">
        <f t="shared" si="49"/>
        <v>0.10039917046543922</v>
      </c>
      <c r="AG64" s="257">
        <f t="shared" si="49"/>
        <v>0.28474854441822517</v>
      </c>
      <c r="AH64" s="257">
        <f t="shared" si="49"/>
        <v>0.6412118125059025</v>
      </c>
      <c r="AI64" s="257">
        <f t="shared" si="49"/>
        <v>0.6736932721642619</v>
      </c>
      <c r="AJ64" s="257">
        <f t="shared" si="49"/>
        <v>0.7666169801610916</v>
      </c>
      <c r="AK64" s="257">
        <f t="shared" si="49"/>
        <v>0.9728304377474861</v>
      </c>
      <c r="AL64" s="257">
        <f t="shared" si="49"/>
        <v>0.509611716826806</v>
      </c>
      <c r="AM64" s="257">
        <f t="shared" si="49"/>
        <v>0.5258909821118298</v>
      </c>
      <c r="AN64" s="257">
        <f t="shared" si="49"/>
        <v>0.5169144400979029</v>
      </c>
      <c r="AO64" s="257">
        <f t="shared" si="49"/>
        <v>0.6020374419297927</v>
      </c>
      <c r="AP64" s="257">
        <f t="shared" si="49"/>
        <v>0.3510841271791243</v>
      </c>
      <c r="AQ64" s="257">
        <f t="shared" si="49"/>
        <v>0.4538137157162392</v>
      </c>
      <c r="AR64" s="257">
        <f t="shared" si="49"/>
        <v>0.2898120942729123</v>
      </c>
      <c r="AS64" s="257">
        <f t="shared" si="49"/>
        <v>-0.035300420661652065</v>
      </c>
      <c r="AT64" s="257">
        <f t="shared" si="49"/>
        <v>-0.3997272198715336</v>
      </c>
      <c r="AU64" s="257">
        <f t="shared" si="49"/>
        <v>-0.36352088965970375</v>
      </c>
      <c r="AV64" s="257">
        <f t="shared" si="43"/>
        <v>-0.4592402963221749</v>
      </c>
      <c r="AW64" s="257">
        <f t="shared" si="43"/>
        <v>-0.4592402963221749</v>
      </c>
    </row>
    <row r="65" spans="24:49" ht="14.25">
      <c r="X65" s="375"/>
      <c r="Y65" s="386" t="s">
        <v>175</v>
      </c>
      <c r="Z65" s="60"/>
      <c r="AA65" s="179"/>
      <c r="AB65" s="179"/>
      <c r="AC65" s="179"/>
      <c r="AD65" s="179"/>
      <c r="AE65" s="179"/>
      <c r="AF65" s="308" t="s">
        <v>119</v>
      </c>
      <c r="AG65" s="308" t="s">
        <v>119</v>
      </c>
      <c r="AH65" s="308" t="s">
        <v>119</v>
      </c>
      <c r="AI65" s="308" t="s">
        <v>119</v>
      </c>
      <c r="AJ65" s="308" t="s">
        <v>119</v>
      </c>
      <c r="AK65" s="308" t="s">
        <v>119</v>
      </c>
      <c r="AL65" s="308" t="s">
        <v>119</v>
      </c>
      <c r="AM65" s="308" t="s">
        <v>119</v>
      </c>
      <c r="AN65" s="308" t="s">
        <v>119</v>
      </c>
      <c r="AO65" s="308" t="s">
        <v>119</v>
      </c>
      <c r="AP65" s="308" t="s">
        <v>119</v>
      </c>
      <c r="AQ65" s="308" t="s">
        <v>119</v>
      </c>
      <c r="AR65" s="308" t="s">
        <v>119</v>
      </c>
      <c r="AS65" s="308" t="s">
        <v>119</v>
      </c>
      <c r="AT65" s="308" t="s">
        <v>119</v>
      </c>
      <c r="AU65" s="308" t="s">
        <v>119</v>
      </c>
      <c r="AV65" s="308" t="s">
        <v>119</v>
      </c>
      <c r="AW65" s="308" t="s">
        <v>119</v>
      </c>
    </row>
    <row r="66" spans="24:49" ht="18.75">
      <c r="X66" s="376" t="s">
        <v>165</v>
      </c>
      <c r="Y66" s="377"/>
      <c r="Z66" s="388"/>
      <c r="AA66" s="389">
        <f aca="true" t="shared" si="50" ref="AA66:AR68">AA20/$Z20-1</f>
        <v>-1</v>
      </c>
      <c r="AB66" s="389">
        <f t="shared" si="50"/>
        <v>-1</v>
      </c>
      <c r="AC66" s="389">
        <f t="shared" si="50"/>
        <v>-1</v>
      </c>
      <c r="AD66" s="389">
        <f t="shared" si="50"/>
        <v>-1</v>
      </c>
      <c r="AE66" s="389">
        <f t="shared" si="50"/>
        <v>-1</v>
      </c>
      <c r="AF66" s="389">
        <f t="shared" si="50"/>
        <v>0.0019293167004952316</v>
      </c>
      <c r="AG66" s="389">
        <f t="shared" si="50"/>
        <v>0.03582997497846763</v>
      </c>
      <c r="AH66" s="389">
        <f t="shared" si="50"/>
        <v>-0.11404690500025505</v>
      </c>
      <c r="AI66" s="389">
        <f t="shared" si="50"/>
        <v>-0.19521077519265573</v>
      </c>
      <c r="AJ66" s="389">
        <f t="shared" si="50"/>
        <v>-0.4500533314860148</v>
      </c>
      <c r="AK66" s="389">
        <f t="shared" si="50"/>
        <v>-0.5753687046784234</v>
      </c>
      <c r="AL66" s="389">
        <f t="shared" si="50"/>
        <v>-0.647794257477641</v>
      </c>
      <c r="AM66" s="389">
        <f t="shared" si="50"/>
        <v>-0.6704134511072415</v>
      </c>
      <c r="AN66" s="389">
        <f t="shared" si="50"/>
        <v>-0.6896462911362222</v>
      </c>
      <c r="AO66" s="389">
        <f t="shared" si="50"/>
        <v>-0.6989811423624965</v>
      </c>
      <c r="AP66" s="389">
        <f t="shared" si="50"/>
        <v>-0.7159901881799493</v>
      </c>
      <c r="AQ66" s="389">
        <f t="shared" si="50"/>
        <v>-0.7099110558239703</v>
      </c>
      <c r="AR66" s="389">
        <f t="shared" si="50"/>
        <v>-0.7396475877246409</v>
      </c>
      <c r="AS66" s="389">
        <f aca="true" t="shared" si="51" ref="AS66:AT71">AS20/$Z20-1</f>
        <v>-0.7758129414647418</v>
      </c>
      <c r="AT66" s="389">
        <f t="shared" si="51"/>
        <v>-0.8906435224694076</v>
      </c>
      <c r="AU66" s="389">
        <f aca="true" t="shared" si="52" ref="AU66:AW71">AU20/$Z20-1</f>
        <v>-0.8899847853144693</v>
      </c>
      <c r="AV66" s="389">
        <f t="shared" si="52"/>
        <v>-0.9032505335776226</v>
      </c>
      <c r="AW66" s="389">
        <f t="shared" si="52"/>
        <v>-0.9032505335776226</v>
      </c>
    </row>
    <row r="67" spans="24:49" ht="14.25">
      <c r="X67" s="376"/>
      <c r="Y67" s="371" t="s">
        <v>166</v>
      </c>
      <c r="Z67" s="60"/>
      <c r="AA67" s="257">
        <f t="shared" si="50"/>
        <v>-1</v>
      </c>
      <c r="AB67" s="257">
        <f t="shared" si="50"/>
        <v>-1</v>
      </c>
      <c r="AC67" s="257">
        <f t="shared" si="50"/>
        <v>-1</v>
      </c>
      <c r="AD67" s="257">
        <f t="shared" si="50"/>
        <v>-1</v>
      </c>
      <c r="AE67" s="257">
        <f t="shared" si="50"/>
        <v>-1</v>
      </c>
      <c r="AF67" s="257">
        <f t="shared" si="50"/>
        <v>0</v>
      </c>
      <c r="AG67" s="257">
        <f t="shared" si="50"/>
        <v>0.19999999999999996</v>
      </c>
      <c r="AH67" s="257">
        <f t="shared" si="50"/>
        <v>0.5999999999999999</v>
      </c>
      <c r="AI67" s="257">
        <f t="shared" si="50"/>
        <v>2.4</v>
      </c>
      <c r="AJ67" s="257">
        <f t="shared" si="50"/>
        <v>4.3999999999999995</v>
      </c>
      <c r="AK67" s="257">
        <f t="shared" si="50"/>
        <v>7.6</v>
      </c>
      <c r="AL67" s="257">
        <f t="shared" si="50"/>
        <v>8.6</v>
      </c>
      <c r="AM67" s="257">
        <f t="shared" si="50"/>
        <v>8.4</v>
      </c>
      <c r="AN67" s="257">
        <f t="shared" si="50"/>
        <v>8.418637656903766</v>
      </c>
      <c r="AO67" s="257">
        <f t="shared" si="50"/>
        <v>8.297246861924688</v>
      </c>
      <c r="AP67" s="257">
        <f t="shared" si="50"/>
        <v>8.684610878661088</v>
      </c>
      <c r="AQ67" s="257">
        <f t="shared" si="50"/>
        <v>8.130410041841005</v>
      </c>
      <c r="AR67" s="257">
        <f t="shared" si="50"/>
        <v>8.115832635983264</v>
      </c>
      <c r="AS67" s="257">
        <f t="shared" si="51"/>
        <v>4.46</v>
      </c>
      <c r="AT67" s="257">
        <f t="shared" si="51"/>
        <v>1</v>
      </c>
      <c r="AU67" s="257">
        <f t="shared" si="52"/>
        <v>1.5766</v>
      </c>
      <c r="AV67" s="257">
        <f t="shared" si="52"/>
        <v>0.5999999999999999</v>
      </c>
      <c r="AW67" s="257">
        <f t="shared" si="52"/>
        <v>0.5999999999999999</v>
      </c>
    </row>
    <row r="68" spans="24:49" ht="18.75">
      <c r="X68" s="376"/>
      <c r="Y68" s="371" t="s">
        <v>167</v>
      </c>
      <c r="Z68" s="60"/>
      <c r="AA68" s="257">
        <f t="shared" si="50"/>
        <v>-1</v>
      </c>
      <c r="AB68" s="257">
        <f t="shared" si="50"/>
        <v>-1</v>
      </c>
      <c r="AC68" s="257">
        <f t="shared" si="50"/>
        <v>-1</v>
      </c>
      <c r="AD68" s="257">
        <f t="shared" si="50"/>
        <v>-1</v>
      </c>
      <c r="AE68" s="257">
        <f t="shared" si="50"/>
        <v>-1</v>
      </c>
      <c r="AF68" s="257">
        <f aca="true" t="shared" si="53" ref="AF68:AR68">AF22/$Z22-1</f>
        <v>0</v>
      </c>
      <c r="AG68" s="257">
        <f t="shared" si="53"/>
        <v>-0.1116751269035533</v>
      </c>
      <c r="AH68" s="257">
        <f t="shared" si="53"/>
        <v>-0.4517766497461929</v>
      </c>
      <c r="AI68" s="257">
        <f t="shared" si="53"/>
        <v>-0.5532994923857868</v>
      </c>
      <c r="AJ68" s="257">
        <f t="shared" si="53"/>
        <v>-0.6751269035532995</v>
      </c>
      <c r="AK68" s="257">
        <f t="shared" si="53"/>
        <v>-0.817258883248731</v>
      </c>
      <c r="AL68" s="257">
        <f t="shared" si="53"/>
        <v>-0.8324873096446701</v>
      </c>
      <c r="AM68" s="257">
        <f t="shared" si="53"/>
        <v>-0.817258883248731</v>
      </c>
      <c r="AN68" s="257">
        <f t="shared" si="53"/>
        <v>-0.8274111675126904</v>
      </c>
      <c r="AO68" s="257">
        <f t="shared" si="53"/>
        <v>-0.8375634517766497</v>
      </c>
      <c r="AP68" s="257">
        <f t="shared" si="53"/>
        <v>-0.7928934010152284</v>
      </c>
      <c r="AQ68" s="257">
        <f t="shared" si="53"/>
        <v>-0.7097969543147208</v>
      </c>
      <c r="AR68" s="257">
        <f t="shared" si="53"/>
        <v>-0.7453807106598984</v>
      </c>
      <c r="AS68" s="257">
        <f t="shared" si="51"/>
        <v>-0.7263959390862944</v>
      </c>
      <c r="AT68" s="257">
        <f t="shared" si="51"/>
        <v>-0.9446700507614213</v>
      </c>
      <c r="AU68" s="257">
        <f t="shared" si="52"/>
        <v>-0.9578680203045685</v>
      </c>
      <c r="AV68" s="257">
        <f t="shared" si="52"/>
        <v>-0.9705583756345177</v>
      </c>
      <c r="AW68" s="257">
        <f t="shared" si="52"/>
        <v>-0.9705583756345177</v>
      </c>
    </row>
    <row r="69" spans="24:49" ht="14.25">
      <c r="X69" s="376"/>
      <c r="Y69" s="371" t="s">
        <v>168</v>
      </c>
      <c r="Z69" s="60"/>
      <c r="AA69" s="257">
        <f aca="true" t="shared" si="54" ref="AA69:AR71">AA23/$Z23-1</f>
        <v>-1</v>
      </c>
      <c r="AB69" s="257">
        <f t="shared" si="54"/>
        <v>-1</v>
      </c>
      <c r="AC69" s="257">
        <f t="shared" si="54"/>
        <v>-1</v>
      </c>
      <c r="AD69" s="257">
        <f t="shared" si="54"/>
        <v>-1</v>
      </c>
      <c r="AE69" s="257">
        <f t="shared" si="54"/>
        <v>-1</v>
      </c>
      <c r="AF69" s="257">
        <f t="shared" si="54"/>
        <v>0.026219711268121726</v>
      </c>
      <c r="AG69" s="257">
        <f t="shared" si="54"/>
        <v>0.3016018489565415</v>
      </c>
      <c r="AH69" s="257">
        <f t="shared" si="54"/>
        <v>0.6053889506161083</v>
      </c>
      <c r="AI69" s="257">
        <f t="shared" si="54"/>
        <v>0.6970972674018172</v>
      </c>
      <c r="AJ69" s="257">
        <f t="shared" si="54"/>
        <v>0.8581775278877688</v>
      </c>
      <c r="AK69" s="257">
        <f t="shared" si="54"/>
        <v>1.0460818391610833</v>
      </c>
      <c r="AL69" s="257">
        <f t="shared" si="54"/>
        <v>0.6371262854232991</v>
      </c>
      <c r="AM69" s="257">
        <f t="shared" si="54"/>
        <v>0.7280986810124856</v>
      </c>
      <c r="AN69" s="257">
        <f t="shared" si="54"/>
        <v>0.6996777603756705</v>
      </c>
      <c r="AO69" s="257">
        <f t="shared" si="54"/>
        <v>0.8040978497715989</v>
      </c>
      <c r="AP69" s="257">
        <f t="shared" si="54"/>
        <v>0.5754383738234601</v>
      </c>
      <c r="AQ69" s="257">
        <f t="shared" si="54"/>
        <v>0.3091366526307098</v>
      </c>
      <c r="AR69" s="257">
        <f t="shared" si="54"/>
        <v>0.08824822723906278</v>
      </c>
      <c r="AS69" s="257">
        <f t="shared" si="51"/>
        <v>-0.1339721725568671</v>
      </c>
      <c r="AT69" s="257">
        <f t="shared" si="51"/>
        <v>-0.4487214116351147</v>
      </c>
      <c r="AU69" s="257">
        <f t="shared" si="52"/>
        <v>-0.35998161953178265</v>
      </c>
      <c r="AV69" s="257">
        <f t="shared" si="52"/>
        <v>-0.48413758087941716</v>
      </c>
      <c r="AW69" s="257">
        <f t="shared" si="52"/>
        <v>-0.48413758087941716</v>
      </c>
    </row>
    <row r="70" spans="24:49" ht="15" thickBot="1">
      <c r="X70" s="378"/>
      <c r="Y70" s="379" t="s">
        <v>169</v>
      </c>
      <c r="Z70" s="71"/>
      <c r="AA70" s="260">
        <f t="shared" si="54"/>
        <v>-1</v>
      </c>
      <c r="AB70" s="260">
        <f t="shared" si="54"/>
        <v>-1</v>
      </c>
      <c r="AC70" s="260">
        <f t="shared" si="54"/>
        <v>-1</v>
      </c>
      <c r="AD70" s="260">
        <f t="shared" si="54"/>
        <v>-1</v>
      </c>
      <c r="AE70" s="260">
        <f t="shared" si="54"/>
        <v>-1</v>
      </c>
      <c r="AF70" s="260">
        <f t="shared" si="54"/>
        <v>0.0003475993917010367</v>
      </c>
      <c r="AG70" s="260">
        <f t="shared" si="54"/>
        <v>0.07060612643927877</v>
      </c>
      <c r="AH70" s="260">
        <f t="shared" si="54"/>
        <v>-0.04918531392570058</v>
      </c>
      <c r="AI70" s="260">
        <f t="shared" si="54"/>
        <v>-0.15935259613295683</v>
      </c>
      <c r="AJ70" s="260">
        <f t="shared" si="54"/>
        <v>-0.5371974980842946</v>
      </c>
      <c r="AK70" s="260">
        <f t="shared" si="54"/>
        <v>-0.7227503983667192</v>
      </c>
      <c r="AL70" s="260">
        <f t="shared" si="54"/>
        <v>-0.7976605215627064</v>
      </c>
      <c r="AM70" s="260">
        <f t="shared" si="54"/>
        <v>-0.8459071171520848</v>
      </c>
      <c r="AN70" s="260">
        <f t="shared" si="54"/>
        <v>-0.8685190756983121</v>
      </c>
      <c r="AO70" s="260">
        <f t="shared" si="54"/>
        <v>-0.8876593126003869</v>
      </c>
      <c r="AP70" s="260">
        <f t="shared" si="54"/>
        <v>-0.914299024558297</v>
      </c>
      <c r="AQ70" s="260">
        <f t="shared" si="54"/>
        <v>-0.9078650998030209</v>
      </c>
      <c r="AR70" s="260">
        <f t="shared" si="54"/>
        <v>-0.9161537386477985</v>
      </c>
      <c r="AS70" s="260">
        <f t="shared" si="51"/>
        <v>-0.9180032669252451</v>
      </c>
      <c r="AT70" s="260">
        <f t="shared" si="51"/>
        <v>-0.9322385709883585</v>
      </c>
      <c r="AU70" s="260">
        <f t="shared" si="52"/>
        <v>-0.9407113061610719</v>
      </c>
      <c r="AV70" s="260">
        <f t="shared" si="52"/>
        <v>-0.9326730702279848</v>
      </c>
      <c r="AW70" s="260">
        <f t="shared" si="52"/>
        <v>-0.9326730702279848</v>
      </c>
    </row>
    <row r="71" spans="2:49" ht="15" thickTop="1">
      <c r="B71" s="1" t="s">
        <v>129</v>
      </c>
      <c r="X71" s="380" t="s">
        <v>170</v>
      </c>
      <c r="Y71" s="381"/>
      <c r="Z71" s="261"/>
      <c r="AA71" s="262">
        <f t="shared" si="54"/>
        <v>-1</v>
      </c>
      <c r="AB71" s="262">
        <f t="shared" si="54"/>
        <v>-1</v>
      </c>
      <c r="AC71" s="262">
        <f t="shared" si="54"/>
        <v>-1</v>
      </c>
      <c r="AD71" s="262">
        <f t="shared" si="54"/>
        <v>-1</v>
      </c>
      <c r="AE71" s="262">
        <f t="shared" si="54"/>
        <v>-1</v>
      </c>
      <c r="AF71" s="262">
        <f>AF25/$Z25-1</f>
        <v>0.005982723417276459</v>
      </c>
      <c r="AG71" s="262">
        <f t="shared" si="54"/>
        <v>0.020066025342412086</v>
      </c>
      <c r="AH71" s="262">
        <f t="shared" si="54"/>
        <v>-0.0018694163551231657</v>
      </c>
      <c r="AI71" s="262">
        <f t="shared" si="54"/>
        <v>-0.09269478227997063</v>
      </c>
      <c r="AJ71" s="262">
        <f t="shared" si="54"/>
        <v>-0.22492872593046043</v>
      </c>
      <c r="AK71" s="262">
        <f t="shared" si="54"/>
        <v>-0.3050460942243576</v>
      </c>
      <c r="AL71" s="262">
        <f t="shared" si="54"/>
        <v>-0.41226647290894314</v>
      </c>
      <c r="AM71" s="262">
        <f t="shared" si="54"/>
        <v>-0.4782585927904156</v>
      </c>
      <c r="AN71" s="262">
        <f t="shared" si="54"/>
        <v>-0.4882579256448536</v>
      </c>
      <c r="AO71" s="262">
        <f t="shared" si="54"/>
        <v>-0.5481858231118211</v>
      </c>
      <c r="AP71" s="262">
        <f t="shared" si="54"/>
        <v>-0.564008511473141</v>
      </c>
      <c r="AQ71" s="262">
        <f t="shared" si="54"/>
        <v>-0.5318233022865558</v>
      </c>
      <c r="AR71" s="262">
        <f t="shared" si="54"/>
        <v>-0.529421320933718</v>
      </c>
      <c r="AS71" s="262">
        <f t="shared" si="51"/>
        <v>-0.5368199139182369</v>
      </c>
      <c r="AT71" s="262">
        <f t="shared" si="51"/>
        <v>-0.5766328042470182</v>
      </c>
      <c r="AU71" s="262">
        <f t="shared" si="52"/>
        <v>-0.5393638055333702</v>
      </c>
      <c r="AV71" s="262">
        <f t="shared" si="52"/>
        <v>-0.5092218120601615</v>
      </c>
      <c r="AW71" s="262">
        <f t="shared" si="52"/>
        <v>-0.5091869131940789</v>
      </c>
    </row>
    <row r="72" ht="14.25"/>
    <row r="73" ht="14.25">
      <c r="X73" s="363" t="s">
        <v>173</v>
      </c>
    </row>
    <row r="74" spans="24:49" ht="22.5">
      <c r="X74" s="364"/>
      <c r="Y74" s="365"/>
      <c r="Z74" s="313" t="s">
        <v>101</v>
      </c>
      <c r="AA74" s="314" t="e">
        <f aca="true" t="shared" si="55" ref="AA74:AP74">Z74+1</f>
        <v>#VALUE!</v>
      </c>
      <c r="AB74" s="314" t="e">
        <f t="shared" si="55"/>
        <v>#VALUE!</v>
      </c>
      <c r="AC74" s="314" t="e">
        <f t="shared" si="55"/>
        <v>#VALUE!</v>
      </c>
      <c r="AD74" s="314" t="e">
        <f t="shared" si="55"/>
        <v>#VALUE!</v>
      </c>
      <c r="AE74" s="314" t="e">
        <f t="shared" si="55"/>
        <v>#VALUE!</v>
      </c>
      <c r="AF74" s="314">
        <v>1995</v>
      </c>
      <c r="AG74" s="314">
        <f t="shared" si="55"/>
        <v>1996</v>
      </c>
      <c r="AH74" s="314">
        <f t="shared" si="55"/>
        <v>1997</v>
      </c>
      <c r="AI74" s="314">
        <f t="shared" si="55"/>
        <v>1998</v>
      </c>
      <c r="AJ74" s="314">
        <f t="shared" si="55"/>
        <v>1999</v>
      </c>
      <c r="AK74" s="314">
        <f t="shared" si="55"/>
        <v>2000</v>
      </c>
      <c r="AL74" s="314">
        <f t="shared" si="55"/>
        <v>2001</v>
      </c>
      <c r="AM74" s="314">
        <f t="shared" si="55"/>
        <v>2002</v>
      </c>
      <c r="AN74" s="314">
        <f t="shared" si="55"/>
        <v>2003</v>
      </c>
      <c r="AO74" s="314">
        <f t="shared" si="55"/>
        <v>2004</v>
      </c>
      <c r="AP74" s="314">
        <f t="shared" si="55"/>
        <v>2005</v>
      </c>
      <c r="AQ74" s="314">
        <f>AP74+1</f>
        <v>2006</v>
      </c>
      <c r="AR74" s="314">
        <f>AQ74+1</f>
        <v>2007</v>
      </c>
      <c r="AS74" s="315">
        <v>2008</v>
      </c>
      <c r="AT74" s="315">
        <v>2009</v>
      </c>
      <c r="AU74" s="315">
        <v>2010</v>
      </c>
      <c r="AV74" s="315">
        <v>2011</v>
      </c>
      <c r="AW74" s="315">
        <v>2012</v>
      </c>
    </row>
    <row r="75" spans="24:49" ht="14.25">
      <c r="X75" s="366" t="s">
        <v>126</v>
      </c>
      <c r="Y75" s="367"/>
      <c r="Z75" s="256"/>
      <c r="AA75" s="246" t="e">
        <f aca="true" t="shared" si="56" ref="AA75:AE79">AA29/$Z29-1</f>
        <v>#DIV/0!</v>
      </c>
      <c r="AB75" s="246" t="e">
        <f t="shared" si="56"/>
        <v>#DIV/0!</v>
      </c>
      <c r="AC75" s="246" t="e">
        <f t="shared" si="56"/>
        <v>#DIV/0!</v>
      </c>
      <c r="AD75" s="246" t="e">
        <f t="shared" si="56"/>
        <v>#DIV/0!</v>
      </c>
      <c r="AE75" s="246" t="e">
        <f t="shared" si="56"/>
        <v>#DIV/0!</v>
      </c>
      <c r="AF75" s="256"/>
      <c r="AG75" s="246">
        <f>AG6/AF6-1</f>
        <v>-0.017471251505902896</v>
      </c>
      <c r="AH75" s="246">
        <f aca="true" t="shared" si="57" ref="AH75:AT75">AH6/AG6-1</f>
        <v>-5.4426602978052685E-05</v>
      </c>
      <c r="AI75" s="246">
        <f t="shared" si="57"/>
        <v>-0.02457412945662396</v>
      </c>
      <c r="AJ75" s="246">
        <f t="shared" si="57"/>
        <v>0.026704533645783624</v>
      </c>
      <c r="AK75" s="246">
        <f t="shared" si="57"/>
        <v>-0.056887532658832285</v>
      </c>
      <c r="AL75" s="246">
        <f t="shared" si="57"/>
        <v>-0.140016857339897</v>
      </c>
      <c r="AM75" s="246">
        <f t="shared" si="57"/>
        <v>-0.1530814638854534</v>
      </c>
      <c r="AN75" s="246">
        <f t="shared" si="57"/>
        <v>0.005013951596698485</v>
      </c>
      <c r="AO75" s="246">
        <f t="shared" si="57"/>
        <v>-0.23319792838852815</v>
      </c>
      <c r="AP75" s="246">
        <f t="shared" si="57"/>
        <v>-0.0032475259247404242</v>
      </c>
      <c r="AQ75" s="246">
        <f t="shared" si="57"/>
        <v>0.11636953434345987</v>
      </c>
      <c r="AR75" s="246">
        <f t="shared" si="57"/>
        <v>0.1308975837176658</v>
      </c>
      <c r="AS75" s="246">
        <f t="shared" si="57"/>
        <v>0.15204570252407335</v>
      </c>
      <c r="AT75" s="246">
        <f t="shared" si="57"/>
        <v>0.08209230075152618</v>
      </c>
      <c r="AU75" s="246">
        <f>AU6/AT6-1</f>
        <v>0.1058987330223875</v>
      </c>
      <c r="AV75" s="246">
        <f aca="true" t="shared" si="58" ref="AV75:AW87">AV6/AU6-1</f>
        <v>0.11797481257800069</v>
      </c>
      <c r="AW75" s="246">
        <f t="shared" si="58"/>
        <v>8.971972081717183E-06</v>
      </c>
    </row>
    <row r="76" spans="24:49" ht="14.25">
      <c r="X76" s="368"/>
      <c r="Y76" s="369" t="s">
        <v>200</v>
      </c>
      <c r="Z76" s="60"/>
      <c r="AA76" s="179" t="e">
        <f t="shared" si="56"/>
        <v>#DIV/0!</v>
      </c>
      <c r="AB76" s="179" t="e">
        <f t="shared" si="56"/>
        <v>#DIV/0!</v>
      </c>
      <c r="AC76" s="179" t="e">
        <f t="shared" si="56"/>
        <v>#DIV/0!</v>
      </c>
      <c r="AD76" s="179" t="e">
        <f t="shared" si="56"/>
        <v>#DIV/0!</v>
      </c>
      <c r="AE76" s="179" t="e">
        <f t="shared" si="56"/>
        <v>#DIV/0!</v>
      </c>
      <c r="AF76" s="60"/>
      <c r="AG76" s="179">
        <f>AG7/AF7-1</f>
        <v>-0.08068965517241378</v>
      </c>
      <c r="AH76" s="179">
        <f aca="true" t="shared" si="59" ref="AH76:AU76">AH7/AG7-1</f>
        <v>-0.057764441110277565</v>
      </c>
      <c r="AI76" s="179">
        <f t="shared" si="59"/>
        <v>-0.06210191082802552</v>
      </c>
      <c r="AJ76" s="179">
        <f t="shared" si="59"/>
        <v>0.022920203735144362</v>
      </c>
      <c r="AK76" s="179">
        <f t="shared" si="59"/>
        <v>-0.1203319502074689</v>
      </c>
      <c r="AL76" s="179">
        <f t="shared" si="59"/>
        <v>-0.24716981132075466</v>
      </c>
      <c r="AM76" s="179">
        <f t="shared" si="59"/>
        <v>-0.3471177944862156</v>
      </c>
      <c r="AN76" s="179">
        <f t="shared" si="59"/>
        <v>-0.17600767754318614</v>
      </c>
      <c r="AO76" s="179">
        <f t="shared" si="59"/>
        <v>-0.7973445143256465</v>
      </c>
      <c r="AP76" s="179">
        <f t="shared" si="59"/>
        <v>-0.5448275862068965</v>
      </c>
      <c r="AQ76" s="179">
        <f t="shared" si="59"/>
        <v>0.41792929292929304</v>
      </c>
      <c r="AR76" s="179">
        <f t="shared" si="59"/>
        <v>-0.6687444345503116</v>
      </c>
      <c r="AS76" s="179">
        <f t="shared" si="59"/>
        <v>1.1559139784946235</v>
      </c>
      <c r="AT76" s="179">
        <f t="shared" si="59"/>
        <v>-0.9152119700748129</v>
      </c>
      <c r="AU76" s="179">
        <f t="shared" si="59"/>
        <v>0.05882352941176472</v>
      </c>
      <c r="AV76" s="179">
        <f t="shared" si="58"/>
        <v>-0.6944444444444444</v>
      </c>
      <c r="AW76" s="179">
        <f t="shared" si="58"/>
        <v>0</v>
      </c>
    </row>
    <row r="77" spans="24:49" ht="14.25">
      <c r="X77" s="368"/>
      <c r="Y77" s="370" t="s">
        <v>128</v>
      </c>
      <c r="Z77" s="60"/>
      <c r="AA77" s="179" t="e">
        <f t="shared" si="56"/>
        <v>#DIV/0!</v>
      </c>
      <c r="AB77" s="179" t="e">
        <f t="shared" si="56"/>
        <v>#DIV/0!</v>
      </c>
      <c r="AC77" s="179" t="e">
        <f t="shared" si="56"/>
        <v>#DIV/0!</v>
      </c>
      <c r="AD77" s="179" t="e">
        <f t="shared" si="56"/>
        <v>#DIV/0!</v>
      </c>
      <c r="AE77" s="179" t="e">
        <f t="shared" si="56"/>
        <v>#DIV/0!</v>
      </c>
      <c r="AF77" s="60"/>
      <c r="AG77" s="179">
        <f>AG8/AF8-1</f>
        <v>-0.04977963658782458</v>
      </c>
      <c r="AH77" s="179">
        <f aca="true" t="shared" si="60" ref="AH77:AU77">AH8/AG8-1</f>
        <v>-0.1609456923913235</v>
      </c>
      <c r="AI77" s="179">
        <f t="shared" si="60"/>
        <v>-0.29248935447634483</v>
      </c>
      <c r="AJ77" s="179">
        <f t="shared" si="60"/>
        <v>-0.401634986042802</v>
      </c>
      <c r="AK77" s="179">
        <f t="shared" si="60"/>
        <v>0.5910684092956673</v>
      </c>
      <c r="AL77" s="179">
        <f t="shared" si="60"/>
        <v>0.46148565577744205</v>
      </c>
      <c r="AM77" s="179">
        <f t="shared" si="60"/>
        <v>-0.042212892884817554</v>
      </c>
      <c r="AN77" s="179">
        <f t="shared" si="60"/>
        <v>0.20993513816042864</v>
      </c>
      <c r="AO77" s="179">
        <f t="shared" si="60"/>
        <v>0.03468585338374264</v>
      </c>
      <c r="AP77" s="179">
        <f t="shared" si="60"/>
        <v>-0.21943705487364928</v>
      </c>
      <c r="AQ77" s="179">
        <f t="shared" si="60"/>
        <v>-0.2024367146032754</v>
      </c>
      <c r="AR77" s="179">
        <f t="shared" si="60"/>
        <v>-0.004639323689702102</v>
      </c>
      <c r="AS77" s="179">
        <f t="shared" si="60"/>
        <v>-0.1705299550691819</v>
      </c>
      <c r="AT77" s="179">
        <f t="shared" si="60"/>
        <v>-0.2147821219428181</v>
      </c>
      <c r="AU77" s="179">
        <f t="shared" si="60"/>
        <v>-0.5271853870661716</v>
      </c>
      <c r="AV77" s="179">
        <f t="shared" si="58"/>
        <v>0.15542436965043693</v>
      </c>
      <c r="AW77" s="179">
        <f t="shared" si="58"/>
        <v>0</v>
      </c>
    </row>
    <row r="78" spans="24:49" ht="14.25">
      <c r="X78" s="368"/>
      <c r="Y78" s="369" t="s">
        <v>156</v>
      </c>
      <c r="Z78" s="60"/>
      <c r="AA78" s="179" t="e">
        <f t="shared" si="56"/>
        <v>#DIV/0!</v>
      </c>
      <c r="AB78" s="179" t="e">
        <f t="shared" si="56"/>
        <v>#DIV/0!</v>
      </c>
      <c r="AC78" s="179" t="e">
        <f t="shared" si="56"/>
        <v>#DIV/0!</v>
      </c>
      <c r="AD78" s="179" t="e">
        <f t="shared" si="56"/>
        <v>#DIV/0!</v>
      </c>
      <c r="AE78" s="179" t="e">
        <f t="shared" si="56"/>
        <v>#DIV/0!</v>
      </c>
      <c r="AF78" s="60"/>
      <c r="AG78" s="179">
        <f>AG9/AF9-1</f>
        <v>0.43609755384344595</v>
      </c>
      <c r="AH78" s="179">
        <f aca="true" t="shared" si="61" ref="AH78:AU78">AH9/AG9-1</f>
        <v>0.3115546367345008</v>
      </c>
      <c r="AI78" s="179">
        <f t="shared" si="61"/>
        <v>0.21903531906119333</v>
      </c>
      <c r="AJ78" s="179">
        <f t="shared" si="61"/>
        <v>0.1822149949191758</v>
      </c>
      <c r="AK78" s="179">
        <f t="shared" si="61"/>
        <v>0.17857766394278562</v>
      </c>
      <c r="AL78" s="179">
        <f t="shared" si="61"/>
        <v>0.19825356380226444</v>
      </c>
      <c r="AM78" s="179">
        <f t="shared" si="61"/>
        <v>0.2321129631609109</v>
      </c>
      <c r="AN78" s="179">
        <f t="shared" si="61"/>
        <v>0.23868654584174065</v>
      </c>
      <c r="AO78" s="179">
        <f t="shared" si="61"/>
        <v>0.25679663374361783</v>
      </c>
      <c r="AP78" s="179">
        <f t="shared" si="61"/>
        <v>0.2407222131540243</v>
      </c>
      <c r="AQ78" s="179">
        <f t="shared" si="61"/>
        <v>0.2100056930557206</v>
      </c>
      <c r="AR78" s="179">
        <f t="shared" si="61"/>
        <v>0.23362457783959045</v>
      </c>
      <c r="AS78" s="179">
        <f t="shared" si="61"/>
        <v>0.1594141098235622</v>
      </c>
      <c r="AT78" s="179">
        <f t="shared" si="61"/>
        <v>0.14053536667967892</v>
      </c>
      <c r="AU78" s="179">
        <f t="shared" si="61"/>
        <v>0.13250080328100333</v>
      </c>
      <c r="AV78" s="179">
        <f t="shared" si="58"/>
        <v>0.129316975480396</v>
      </c>
      <c r="AW78" s="179">
        <f t="shared" si="58"/>
        <v>0</v>
      </c>
    </row>
    <row r="79" spans="24:49" ht="14.25">
      <c r="X79" s="368"/>
      <c r="Y79" s="369" t="s">
        <v>157</v>
      </c>
      <c r="Z79" s="60"/>
      <c r="AA79" s="179" t="e">
        <f t="shared" si="56"/>
        <v>#DIV/0!</v>
      </c>
      <c r="AB79" s="179" t="e">
        <f t="shared" si="56"/>
        <v>#DIV/0!</v>
      </c>
      <c r="AC79" s="179" t="e">
        <f t="shared" si="56"/>
        <v>#DIV/0!</v>
      </c>
      <c r="AD79" s="179" t="e">
        <f t="shared" si="56"/>
        <v>#DIV/0!</v>
      </c>
      <c r="AE79" s="179" t="e">
        <f t="shared" si="56"/>
        <v>#DIV/0!</v>
      </c>
      <c r="AF79" s="60"/>
      <c r="AG79" s="179">
        <f>AG10/AF10-1</f>
        <v>-0.08951655746414022</v>
      </c>
      <c r="AH79" s="179">
        <f aca="true" t="shared" si="62" ref="AH79:AU79">AH10/AG10-1</f>
        <v>0.034863366721773925</v>
      </c>
      <c r="AI79" s="179">
        <f t="shared" si="62"/>
        <v>-0.03796457266362829</v>
      </c>
      <c r="AJ79" s="179">
        <f t="shared" si="62"/>
        <v>0.00952380952380949</v>
      </c>
      <c r="AK79" s="179">
        <f t="shared" si="62"/>
        <v>0.06509433962264155</v>
      </c>
      <c r="AL79" s="179">
        <f t="shared" si="62"/>
        <v>-0.0678624151166225</v>
      </c>
      <c r="AM79" s="179">
        <f t="shared" si="62"/>
        <v>0.08825998131225954</v>
      </c>
      <c r="AN79" s="179">
        <f t="shared" si="62"/>
        <v>0.48829966819954596</v>
      </c>
      <c r="AO79" s="179">
        <f t="shared" si="62"/>
        <v>-0.09350738241908685</v>
      </c>
      <c r="AP79" s="179">
        <f t="shared" si="62"/>
        <v>-0.47509896771549065</v>
      </c>
      <c r="AQ79" s="179">
        <f t="shared" si="62"/>
        <v>-0.019193621306152764</v>
      </c>
      <c r="AR79" s="179">
        <f t="shared" si="62"/>
        <v>0.020658732819309522</v>
      </c>
      <c r="AS79" s="179">
        <f t="shared" si="62"/>
        <v>-0.09557827318635304</v>
      </c>
      <c r="AT79" s="179">
        <f t="shared" si="62"/>
        <v>0.013277951790821252</v>
      </c>
      <c r="AU79" s="179">
        <f t="shared" si="62"/>
        <v>0.002710391326747663</v>
      </c>
      <c r="AV79" s="179">
        <f t="shared" si="58"/>
        <v>0.012822804038959967</v>
      </c>
      <c r="AW79" s="179">
        <f t="shared" si="58"/>
        <v>0</v>
      </c>
    </row>
    <row r="80" spans="24:49" ht="14.25">
      <c r="X80" s="368"/>
      <c r="Y80" s="371" t="s">
        <v>158</v>
      </c>
      <c r="Z80" s="60"/>
      <c r="AA80" s="257"/>
      <c r="AB80" s="257"/>
      <c r="AC80" s="257"/>
      <c r="AD80" s="257"/>
      <c r="AE80" s="257"/>
      <c r="AF80" s="60"/>
      <c r="AG80" s="308" t="s">
        <v>174</v>
      </c>
      <c r="AH80" s="179">
        <f aca="true" t="shared" si="63" ref="AH80:AH87">AH11/AG11-1</f>
        <v>1.7182817999999997</v>
      </c>
      <c r="AI80" s="179">
        <f aca="true" t="shared" si="64" ref="AI80:AU80">AI11/AH11-1</f>
        <v>1.7182818000000002</v>
      </c>
      <c r="AJ80" s="179">
        <f t="shared" si="64"/>
        <v>1.0753952226105268</v>
      </c>
      <c r="AK80" s="179">
        <f t="shared" si="64"/>
        <v>0.22852751947016658</v>
      </c>
      <c r="AL80" s="179">
        <f t="shared" si="64"/>
        <v>0.15727548757433207</v>
      </c>
      <c r="AM80" s="179">
        <f t="shared" si="64"/>
        <v>0.11772324366993003</v>
      </c>
      <c r="AN80" s="179">
        <f t="shared" si="64"/>
        <v>0.09290247891141634</v>
      </c>
      <c r="AO80" s="179">
        <f t="shared" si="64"/>
        <v>0.07101670691650419</v>
      </c>
      <c r="AP80" s="179">
        <f t="shared" si="64"/>
        <v>0.049113163061285325</v>
      </c>
      <c r="AQ80" s="179">
        <f t="shared" si="64"/>
        <v>0.01778344205270077</v>
      </c>
      <c r="AR80" s="179">
        <f t="shared" si="64"/>
        <v>0.0346294178737665</v>
      </c>
      <c r="AS80" s="179">
        <f t="shared" si="64"/>
        <v>0.01782425703989654</v>
      </c>
      <c r="AT80" s="179">
        <f t="shared" si="64"/>
        <v>0.030959427493832736</v>
      </c>
      <c r="AU80" s="179">
        <f t="shared" si="64"/>
        <v>0.026504652547710617</v>
      </c>
      <c r="AV80" s="179">
        <f t="shared" si="58"/>
        <v>0.015364118435542196</v>
      </c>
      <c r="AW80" s="179">
        <f t="shared" si="58"/>
        <v>0.026915100599364195</v>
      </c>
    </row>
    <row r="81" spans="24:49" ht="14.25">
      <c r="X81" s="368"/>
      <c r="Y81" s="371" t="s">
        <v>159</v>
      </c>
      <c r="Z81" s="60"/>
      <c r="AA81" s="257" t="e">
        <f aca="true" t="shared" si="65" ref="AA81:AE87">AA35/$Z35-1</f>
        <v>#DIV/0!</v>
      </c>
      <c r="AB81" s="257" t="e">
        <f t="shared" si="65"/>
        <v>#DIV/0!</v>
      </c>
      <c r="AC81" s="257" t="e">
        <f t="shared" si="65"/>
        <v>#DIV/0!</v>
      </c>
      <c r="AD81" s="257" t="e">
        <f t="shared" si="65"/>
        <v>#DIV/0!</v>
      </c>
      <c r="AE81" s="257" t="e">
        <f t="shared" si="65"/>
        <v>#DIV/0!</v>
      </c>
      <c r="AF81" s="60"/>
      <c r="AG81" s="257">
        <f aca="true" t="shared" si="66" ref="AG81:AG87">AG12/AF12-1</f>
        <v>0.5261904761904761</v>
      </c>
      <c r="AH81" s="257">
        <f t="shared" si="63"/>
        <v>0.2708580343213729</v>
      </c>
      <c r="AI81" s="257">
        <f aca="true" t="shared" si="67" ref="AI81:AU81">AI12/AH12-1</f>
        <v>0.0808966143723453</v>
      </c>
      <c r="AJ81" s="257">
        <f t="shared" si="67"/>
        <v>-0.01794394221596307</v>
      </c>
      <c r="AK81" s="257">
        <f t="shared" si="67"/>
        <v>0.00854380608751959</v>
      </c>
      <c r="AL81" s="257">
        <f t="shared" si="67"/>
        <v>-0.053200538677108056</v>
      </c>
      <c r="AM81" s="257">
        <f t="shared" si="67"/>
        <v>-0.00013005102919205758</v>
      </c>
      <c r="AN81" s="257">
        <f t="shared" si="67"/>
        <v>-0.0357780019700259</v>
      </c>
      <c r="AO81" s="257">
        <f t="shared" si="67"/>
        <v>-0.16916697620180488</v>
      </c>
      <c r="AP81" s="257">
        <f t="shared" si="67"/>
        <v>-0.2687335255603287</v>
      </c>
      <c r="AQ81" s="257">
        <f t="shared" si="67"/>
        <v>-0.32757868245065813</v>
      </c>
      <c r="AR81" s="257">
        <f t="shared" si="67"/>
        <v>-0.1960491820494602</v>
      </c>
      <c r="AS81" s="257">
        <f t="shared" si="67"/>
        <v>0.046829271622202295</v>
      </c>
      <c r="AT81" s="257">
        <f t="shared" si="67"/>
        <v>-0.09026627065941484</v>
      </c>
      <c r="AU81" s="257">
        <f t="shared" si="67"/>
        <v>-0.20902811244979913</v>
      </c>
      <c r="AV81" s="257">
        <f t="shared" si="58"/>
        <v>-0.04901155142838387</v>
      </c>
      <c r="AW81" s="257">
        <f t="shared" si="58"/>
        <v>0</v>
      </c>
    </row>
    <row r="82" spans="24:49" ht="14.25">
      <c r="X82" s="368"/>
      <c r="Y82" s="371" t="s">
        <v>160</v>
      </c>
      <c r="Z82" s="60"/>
      <c r="AA82" s="257" t="e">
        <f t="shared" si="65"/>
        <v>#DIV/0!</v>
      </c>
      <c r="AB82" s="257" t="e">
        <f t="shared" si="65"/>
        <v>#DIV/0!</v>
      </c>
      <c r="AC82" s="257" t="e">
        <f t="shared" si="65"/>
        <v>#DIV/0!</v>
      </c>
      <c r="AD82" s="257" t="e">
        <f t="shared" si="65"/>
        <v>#DIV/0!</v>
      </c>
      <c r="AE82" s="257" t="e">
        <f t="shared" si="65"/>
        <v>#DIV/0!</v>
      </c>
      <c r="AF82" s="60"/>
      <c r="AG82" s="257">
        <f t="shared" si="66"/>
        <v>-0.03593924144522609</v>
      </c>
      <c r="AH82" s="257">
        <f t="shared" si="63"/>
        <v>0.12011605525015279</v>
      </c>
      <c r="AI82" s="257">
        <f aca="true" t="shared" si="68" ref="AI82:AU82">AI13/AH13-1</f>
        <v>-0.060067001517263185</v>
      </c>
      <c r="AJ82" s="257">
        <f t="shared" si="68"/>
        <v>0.0351877172937185</v>
      </c>
      <c r="AK82" s="257">
        <f t="shared" si="68"/>
        <v>0.0464255159234761</v>
      </c>
      <c r="AL82" s="257">
        <f t="shared" si="68"/>
        <v>-0.2241316384886034</v>
      </c>
      <c r="AM82" s="257">
        <f t="shared" si="68"/>
        <v>-0.017732160678917697</v>
      </c>
      <c r="AN82" s="257">
        <f t="shared" si="68"/>
        <v>-0.03188383677816209</v>
      </c>
      <c r="AO82" s="257">
        <f t="shared" si="68"/>
        <v>0.13577710561366274</v>
      </c>
      <c r="AP82" s="257">
        <f t="shared" si="68"/>
        <v>-0.030320158465462876</v>
      </c>
      <c r="AQ82" s="257">
        <f t="shared" si="68"/>
        <v>0.08878699651744992</v>
      </c>
      <c r="AR82" s="257">
        <f t="shared" si="68"/>
        <v>0.07095572249888593</v>
      </c>
      <c r="AS82" s="257">
        <f t="shared" si="68"/>
        <v>-0.1143591266642302</v>
      </c>
      <c r="AT82" s="257">
        <f t="shared" si="68"/>
        <v>-0.36598350589596107</v>
      </c>
      <c r="AU82" s="257">
        <f t="shared" si="68"/>
        <v>0.10645123853849903</v>
      </c>
      <c r="AV82" s="257">
        <f t="shared" si="58"/>
        <v>-0.12891375546018857</v>
      </c>
      <c r="AW82" s="257">
        <f t="shared" si="58"/>
        <v>0</v>
      </c>
    </row>
    <row r="83" spans="24:49" ht="14.25">
      <c r="X83" s="372" t="s">
        <v>127</v>
      </c>
      <c r="Y83" s="373"/>
      <c r="Z83" s="258"/>
      <c r="AA83" s="259" t="e">
        <f t="shared" si="65"/>
        <v>#DIV/0!</v>
      </c>
      <c r="AB83" s="259" t="e">
        <f t="shared" si="65"/>
        <v>#DIV/0!</v>
      </c>
      <c r="AC83" s="259" t="e">
        <f t="shared" si="65"/>
        <v>#DIV/0!</v>
      </c>
      <c r="AD83" s="259" t="e">
        <f t="shared" si="65"/>
        <v>#DIV/0!</v>
      </c>
      <c r="AE83" s="259" t="e">
        <f t="shared" si="65"/>
        <v>#DIV/0!</v>
      </c>
      <c r="AF83" s="258"/>
      <c r="AG83" s="259">
        <f t="shared" si="66"/>
        <v>0.03510220754146243</v>
      </c>
      <c r="AH83" s="259">
        <f t="shared" si="63"/>
        <v>0.09582387164049089</v>
      </c>
      <c r="AI83" s="259">
        <f aca="true" t="shared" si="69" ref="AI83:AU83">AI14/AH14-1</f>
        <v>-0.17209940447696637</v>
      </c>
      <c r="AJ83" s="259">
        <f t="shared" si="69"/>
        <v>-0.22183058040566483</v>
      </c>
      <c r="AK83" s="259">
        <f t="shared" si="69"/>
        <v>-0.08107054207116526</v>
      </c>
      <c r="AL83" s="259">
        <f t="shared" si="69"/>
        <v>-0.17006415851522816</v>
      </c>
      <c r="AM83" s="259">
        <f t="shared" si="69"/>
        <v>-0.06537472475797301</v>
      </c>
      <c r="AN83" s="259">
        <f t="shared" si="69"/>
        <v>-0.03429004584467121</v>
      </c>
      <c r="AO83" s="259">
        <f t="shared" si="69"/>
        <v>0.04175165870007502</v>
      </c>
      <c r="AP83" s="259">
        <f t="shared" si="69"/>
        <v>-0.06521377550090457</v>
      </c>
      <c r="AQ83" s="259">
        <f t="shared" si="69"/>
        <v>0.045851672184185066</v>
      </c>
      <c r="AR83" s="259">
        <f t="shared" si="69"/>
        <v>-0.12455780381525994</v>
      </c>
      <c r="AS83" s="259">
        <f t="shared" si="69"/>
        <v>-0.2789624829181442</v>
      </c>
      <c r="AT83" s="259">
        <f t="shared" si="69"/>
        <v>-0.2924796630711155</v>
      </c>
      <c r="AU83" s="259">
        <f t="shared" si="69"/>
        <v>0.04393329786139555</v>
      </c>
      <c r="AV83" s="259">
        <f t="shared" si="58"/>
        <v>-0.1151039701088652</v>
      </c>
      <c r="AW83" s="259">
        <f t="shared" si="58"/>
        <v>0.0005313447331147803</v>
      </c>
    </row>
    <row r="84" spans="24:49" ht="14.25">
      <c r="X84" s="374"/>
      <c r="Y84" s="369" t="s">
        <v>161</v>
      </c>
      <c r="Z84" s="60"/>
      <c r="AA84" s="257" t="e">
        <f t="shared" si="65"/>
        <v>#DIV/0!</v>
      </c>
      <c r="AB84" s="257" t="e">
        <f t="shared" si="65"/>
        <v>#DIV/0!</v>
      </c>
      <c r="AC84" s="257" t="e">
        <f t="shared" si="65"/>
        <v>#DIV/0!</v>
      </c>
      <c r="AD84" s="257" t="e">
        <f t="shared" si="65"/>
        <v>#DIV/0!</v>
      </c>
      <c r="AE84" s="257" t="e">
        <f t="shared" si="65"/>
        <v>#DIV/0!</v>
      </c>
      <c r="AF84" s="60"/>
      <c r="AG84" s="257">
        <f t="shared" si="66"/>
        <v>-0.05530928486286646</v>
      </c>
      <c r="AH84" s="257">
        <f t="shared" si="63"/>
        <v>-0.09783114315618113</v>
      </c>
      <c r="AI84" s="257">
        <f aca="true" t="shared" si="70" ref="AI84:AU84">AI15/AH15-1</f>
        <v>-0.16884958359612734</v>
      </c>
      <c r="AJ84" s="257">
        <f t="shared" si="70"/>
        <v>-0.4104575163398694</v>
      </c>
      <c r="AK84" s="257">
        <f t="shared" si="70"/>
        <v>-0.38930437070164214</v>
      </c>
      <c r="AL84" s="257">
        <f t="shared" si="70"/>
        <v>-0.11567465362216278</v>
      </c>
      <c r="AM84" s="257">
        <f t="shared" si="70"/>
        <v>-0.05675953698356273</v>
      </c>
      <c r="AN84" s="257">
        <f t="shared" si="70"/>
        <v>0.02501426368261539</v>
      </c>
      <c r="AO84" s="257">
        <f t="shared" si="70"/>
        <v>-0.026518965604786948</v>
      </c>
      <c r="AP84" s="257">
        <f t="shared" si="70"/>
        <v>-0.00010607583992394698</v>
      </c>
      <c r="AQ84" s="257">
        <f t="shared" si="70"/>
        <v>0.0014724776025694108</v>
      </c>
      <c r="AR84" s="257">
        <f t="shared" si="70"/>
        <v>-0.008849359871622497</v>
      </c>
      <c r="AS84" s="257">
        <f t="shared" si="70"/>
        <v>-0.0015128593040846239</v>
      </c>
      <c r="AT84" s="257">
        <f t="shared" si="70"/>
        <v>-0.2486103639949797</v>
      </c>
      <c r="AU84" s="257">
        <f t="shared" si="70"/>
        <v>-0.058310464145090224</v>
      </c>
      <c r="AV84" s="257">
        <f t="shared" si="58"/>
        <v>-0.0020444807182203872</v>
      </c>
      <c r="AW84" s="257">
        <f t="shared" si="58"/>
        <v>0</v>
      </c>
    </row>
    <row r="85" spans="24:49" ht="14.25">
      <c r="X85" s="374"/>
      <c r="Y85" s="369" t="s">
        <v>162</v>
      </c>
      <c r="Z85" s="60"/>
      <c r="AA85" s="257" t="e">
        <f t="shared" si="65"/>
        <v>#DIV/0!</v>
      </c>
      <c r="AB85" s="257" t="e">
        <f t="shared" si="65"/>
        <v>#DIV/0!</v>
      </c>
      <c r="AC85" s="257" t="e">
        <f t="shared" si="65"/>
        <v>#DIV/0!</v>
      </c>
      <c r="AD85" s="257" t="e">
        <f t="shared" si="65"/>
        <v>#DIV/0!</v>
      </c>
      <c r="AE85" s="257" t="e">
        <f t="shared" si="65"/>
        <v>#DIV/0!</v>
      </c>
      <c r="AF85" s="60"/>
      <c r="AG85" s="257">
        <f t="shared" si="66"/>
        <v>0.3210985121583536</v>
      </c>
      <c r="AH85" s="257">
        <f t="shared" si="63"/>
        <v>0.40583449097043056</v>
      </c>
      <c r="AI85" s="257">
        <f aca="true" t="shared" si="71" ref="AI85:AU85">AI16/AH16-1</f>
        <v>-0.019268774703557257</v>
      </c>
      <c r="AJ85" s="257">
        <f t="shared" si="71"/>
        <v>-0.08536883771140691</v>
      </c>
      <c r="AK85" s="257">
        <f t="shared" si="71"/>
        <v>0.06933778169457394</v>
      </c>
      <c r="AL85" s="257">
        <f t="shared" si="71"/>
        <v>-0.20338484179543803</v>
      </c>
      <c r="AM85" s="257">
        <f t="shared" si="71"/>
        <v>-0.06713467578052812</v>
      </c>
      <c r="AN85" s="257">
        <f t="shared" si="71"/>
        <v>-0.04388466413181269</v>
      </c>
      <c r="AO85" s="257">
        <f t="shared" si="71"/>
        <v>-0.10227837613918811</v>
      </c>
      <c r="AP85" s="257">
        <f t="shared" si="71"/>
        <v>-0.03386092012366759</v>
      </c>
      <c r="AQ85" s="257">
        <f t="shared" si="71"/>
        <v>0.0497368320501308</v>
      </c>
      <c r="AR85" s="257">
        <f t="shared" si="71"/>
        <v>-0.10933216704468662</v>
      </c>
      <c r="AS85" s="257">
        <f t="shared" si="71"/>
        <v>-0.3310545596651955</v>
      </c>
      <c r="AT85" s="257">
        <f t="shared" si="71"/>
        <v>-0.23734631538755224</v>
      </c>
      <c r="AU85" s="257">
        <f t="shared" si="71"/>
        <v>-0.49873835355138463</v>
      </c>
      <c r="AV85" s="257">
        <f t="shared" si="58"/>
        <v>-0.1415330373596081</v>
      </c>
      <c r="AW85" s="257">
        <f t="shared" si="58"/>
        <v>0</v>
      </c>
    </row>
    <row r="86" spans="24:49" ht="14.25">
      <c r="X86" s="374"/>
      <c r="Y86" s="369" t="s">
        <v>163</v>
      </c>
      <c r="Z86" s="60"/>
      <c r="AA86" s="257" t="e">
        <f t="shared" si="65"/>
        <v>#DIV/0!</v>
      </c>
      <c r="AB86" s="257" t="e">
        <f t="shared" si="65"/>
        <v>#DIV/0!</v>
      </c>
      <c r="AC86" s="257" t="e">
        <f t="shared" si="65"/>
        <v>#DIV/0!</v>
      </c>
      <c r="AD86" s="257" t="e">
        <f t="shared" si="65"/>
        <v>#DIV/0!</v>
      </c>
      <c r="AE86" s="257" t="e">
        <f t="shared" si="65"/>
        <v>#DIV/0!</v>
      </c>
      <c r="AF86" s="60"/>
      <c r="AG86" s="257">
        <f t="shared" si="66"/>
        <v>-0.02592648518994556</v>
      </c>
      <c r="AH86" s="257">
        <f t="shared" si="63"/>
        <v>-0.0005562421081628521</v>
      </c>
      <c r="AI86" s="257">
        <f aca="true" t="shared" si="72" ref="AI86:AU86">AI17/AH17-1</f>
        <v>-0.28351577811883344</v>
      </c>
      <c r="AJ86" s="257">
        <f t="shared" si="72"/>
        <v>-0.4316598951820566</v>
      </c>
      <c r="AK86" s="257">
        <f t="shared" si="72"/>
        <v>-0.3703723895077622</v>
      </c>
      <c r="AL86" s="257">
        <f t="shared" si="72"/>
        <v>-0.010798680246005166</v>
      </c>
      <c r="AM86" s="257">
        <f t="shared" si="72"/>
        <v>-0.19393633785456144</v>
      </c>
      <c r="AN86" s="257">
        <f t="shared" si="72"/>
        <v>-0.09046565112198701</v>
      </c>
      <c r="AO86" s="257">
        <f t="shared" si="72"/>
        <v>0.08350180789466033</v>
      </c>
      <c r="AP86" s="257">
        <f t="shared" si="72"/>
        <v>0.12809128577238948</v>
      </c>
      <c r="AQ86" s="257">
        <f t="shared" si="72"/>
        <v>-0.0065629342974856675</v>
      </c>
      <c r="AR86" s="257">
        <f t="shared" si="72"/>
        <v>-0.15309540250621567</v>
      </c>
      <c r="AS86" s="257">
        <f t="shared" si="72"/>
        <v>-0.3120853923841044</v>
      </c>
      <c r="AT86" s="257">
        <f t="shared" si="72"/>
        <v>-0.13745088311703713</v>
      </c>
      <c r="AU86" s="257">
        <f t="shared" si="72"/>
        <v>0.2101163416114109</v>
      </c>
      <c r="AV86" s="257">
        <f t="shared" si="58"/>
        <v>-0.06668689322540367</v>
      </c>
      <c r="AW86" s="257">
        <f t="shared" si="58"/>
        <v>0</v>
      </c>
    </row>
    <row r="87" spans="24:49" ht="14.25">
      <c r="X87" s="387"/>
      <c r="Y87" s="369" t="s">
        <v>164</v>
      </c>
      <c r="Z87" s="60"/>
      <c r="AA87" s="257" t="e">
        <f t="shared" si="65"/>
        <v>#DIV/0!</v>
      </c>
      <c r="AB87" s="257" t="e">
        <f t="shared" si="65"/>
        <v>#DIV/0!</v>
      </c>
      <c r="AC87" s="257" t="e">
        <f t="shared" si="65"/>
        <v>#DIV/0!</v>
      </c>
      <c r="AD87" s="257" t="e">
        <f t="shared" si="65"/>
        <v>#DIV/0!</v>
      </c>
      <c r="AE87" s="257" t="e">
        <f t="shared" si="65"/>
        <v>#DIV/0!</v>
      </c>
      <c r="AF87" s="60"/>
      <c r="AG87" s="257">
        <f t="shared" si="66"/>
        <v>0.16752954645977325</v>
      </c>
      <c r="AH87" s="257">
        <f t="shared" si="63"/>
        <v>0.27745761583960027</v>
      </c>
      <c r="AI87" s="257">
        <f aca="true" t="shared" si="73" ref="AI87:AU87">AI18/AH18-1</f>
        <v>0.01979114420872019</v>
      </c>
      <c r="AJ87" s="257">
        <f t="shared" si="73"/>
        <v>0.05552015386706399</v>
      </c>
      <c r="AK87" s="257">
        <f t="shared" si="73"/>
        <v>0.11672788153977254</v>
      </c>
      <c r="AL87" s="257">
        <f t="shared" si="73"/>
        <v>-0.23479905422057878</v>
      </c>
      <c r="AM87" s="257">
        <f t="shared" si="73"/>
        <v>0.010783743331856721</v>
      </c>
      <c r="AN87" s="257">
        <f t="shared" si="73"/>
        <v>-0.005882820017392931</v>
      </c>
      <c r="AO87" s="257">
        <f t="shared" si="73"/>
        <v>0.05611588866303885</v>
      </c>
      <c r="AP87" s="257">
        <f t="shared" si="73"/>
        <v>-0.1566463480706004</v>
      </c>
      <c r="AQ87" s="257">
        <f t="shared" si="73"/>
        <v>0.0760349311123949</v>
      </c>
      <c r="AR87" s="257">
        <f t="shared" si="73"/>
        <v>-0.1128078650451646</v>
      </c>
      <c r="AS87" s="257">
        <f t="shared" si="73"/>
        <v>-0.2520619215606251</v>
      </c>
      <c r="AT87" s="257">
        <f t="shared" si="73"/>
        <v>-0.37776195513615596</v>
      </c>
      <c r="AU87" s="257">
        <f t="shared" si="73"/>
        <v>0.0603164617993861</v>
      </c>
      <c r="AV87" s="257">
        <f t="shared" si="58"/>
        <v>-0.15038892103040802</v>
      </c>
      <c r="AW87" s="257">
        <f t="shared" si="58"/>
        <v>0</v>
      </c>
    </row>
    <row r="88" spans="24:49" ht="14.25">
      <c r="X88" s="375"/>
      <c r="Y88" s="386" t="s">
        <v>175</v>
      </c>
      <c r="Z88" s="60"/>
      <c r="AA88" s="179"/>
      <c r="AB88" s="179"/>
      <c r="AC88" s="179"/>
      <c r="AD88" s="179"/>
      <c r="AE88" s="179"/>
      <c r="AF88" s="60"/>
      <c r="AG88" s="308" t="s">
        <v>119</v>
      </c>
      <c r="AH88" s="308" t="s">
        <v>119</v>
      </c>
      <c r="AI88" s="308" t="s">
        <v>119</v>
      </c>
      <c r="AJ88" s="308" t="s">
        <v>119</v>
      </c>
      <c r="AK88" s="308" t="s">
        <v>119</v>
      </c>
      <c r="AL88" s="308" t="s">
        <v>119</v>
      </c>
      <c r="AM88" s="308" t="s">
        <v>119</v>
      </c>
      <c r="AN88" s="308" t="s">
        <v>119</v>
      </c>
      <c r="AO88" s="308" t="s">
        <v>119</v>
      </c>
      <c r="AP88" s="308" t="s">
        <v>119</v>
      </c>
      <c r="AQ88" s="308" t="s">
        <v>119</v>
      </c>
      <c r="AR88" s="179">
        <f>AR19/AQ19-1</f>
        <v>1.1892718689643367</v>
      </c>
      <c r="AS88" s="179">
        <f>AS19/AR19-1</f>
        <v>0.6691075293288358</v>
      </c>
      <c r="AT88" s="179">
        <f>AT19/AS19-1</f>
        <v>0.3522490316100848</v>
      </c>
      <c r="AU88" s="179">
        <f>AU19/AT19-1</f>
        <v>0.3852593666530626</v>
      </c>
      <c r="AV88" s="179">
        <f aca="true" t="shared" si="74" ref="AV88:AW90">AV19/AU19-1</f>
        <v>0.36823666809984834</v>
      </c>
      <c r="AW88" s="179">
        <f t="shared" si="74"/>
        <v>0.339374979281422</v>
      </c>
    </row>
    <row r="89" spans="24:49" ht="18.75">
      <c r="X89" s="376" t="s">
        <v>165</v>
      </c>
      <c r="Y89" s="377"/>
      <c r="Z89" s="388"/>
      <c r="AA89" s="389" t="e">
        <f aca="true" t="shared" si="75" ref="AA89:AE92">AA43/$Z43-1</f>
        <v>#DIV/0!</v>
      </c>
      <c r="AB89" s="389" t="e">
        <f t="shared" si="75"/>
        <v>#DIV/0!</v>
      </c>
      <c r="AC89" s="389" t="e">
        <f t="shared" si="75"/>
        <v>#DIV/0!</v>
      </c>
      <c r="AD89" s="389" t="e">
        <f t="shared" si="75"/>
        <v>#DIV/0!</v>
      </c>
      <c r="AE89" s="389" t="e">
        <f t="shared" si="75"/>
        <v>#DIV/0!</v>
      </c>
      <c r="AF89" s="388"/>
      <c r="AG89" s="389">
        <f aca="true" t="shared" si="76" ref="AG89:AU93">AG20/AF20-1</f>
        <v>0.03383537911597645</v>
      </c>
      <c r="AH89" s="389">
        <f t="shared" si="76"/>
        <v>-0.14469254954881794</v>
      </c>
      <c r="AI89" s="389">
        <f t="shared" si="76"/>
        <v>-0.09161192691857345</v>
      </c>
      <c r="AJ89" s="389">
        <f t="shared" si="76"/>
        <v>-0.3166575153318746</v>
      </c>
      <c r="AK89" s="389">
        <f t="shared" si="76"/>
        <v>-0.22786822862483036</v>
      </c>
      <c r="AL89" s="389">
        <f t="shared" si="76"/>
        <v>-0.1705610340009659</v>
      </c>
      <c r="AM89" s="389">
        <f t="shared" si="76"/>
        <v>-0.06422153559340249</v>
      </c>
      <c r="AN89" s="389">
        <f t="shared" si="76"/>
        <v>-0.05835444466284567</v>
      </c>
      <c r="AO89" s="389">
        <f t="shared" si="76"/>
        <v>-0.030078104303795206</v>
      </c>
      <c r="AP89" s="389">
        <f t="shared" si="76"/>
        <v>-0.05650491783453526</v>
      </c>
      <c r="AQ89" s="389">
        <f t="shared" si="76"/>
        <v>0.021404656117411935</v>
      </c>
      <c r="AR89" s="389">
        <f t="shared" si="76"/>
        <v>-0.10250832545560962</v>
      </c>
      <c r="AS89" s="389">
        <f t="shared" si="76"/>
        <v>-0.13890923239017627</v>
      </c>
      <c r="AT89" s="389">
        <f t="shared" si="76"/>
        <v>-0.5122087856226823</v>
      </c>
      <c r="AU89" s="389">
        <f t="shared" si="76"/>
        <v>0.0060237598157275585</v>
      </c>
      <c r="AV89" s="389">
        <f t="shared" si="74"/>
        <v>-0.12058103327864622</v>
      </c>
      <c r="AW89" s="389">
        <f t="shared" si="74"/>
        <v>0</v>
      </c>
    </row>
    <row r="90" spans="24:49" ht="14.25">
      <c r="X90" s="376"/>
      <c r="Y90" s="371" t="s">
        <v>166</v>
      </c>
      <c r="Z90" s="60"/>
      <c r="AA90" s="257" t="e">
        <f t="shared" si="75"/>
        <v>#DIV/0!</v>
      </c>
      <c r="AB90" s="257" t="e">
        <f t="shared" si="75"/>
        <v>#DIV/0!</v>
      </c>
      <c r="AC90" s="257" t="e">
        <f t="shared" si="75"/>
        <v>#DIV/0!</v>
      </c>
      <c r="AD90" s="257" t="e">
        <f t="shared" si="75"/>
        <v>#DIV/0!</v>
      </c>
      <c r="AE90" s="257" t="e">
        <f t="shared" si="75"/>
        <v>#DIV/0!</v>
      </c>
      <c r="AF90" s="60"/>
      <c r="AG90" s="257">
        <f t="shared" si="76"/>
        <v>0.19999999999999996</v>
      </c>
      <c r="AH90" s="257">
        <f t="shared" si="76"/>
        <v>0.33333333333333326</v>
      </c>
      <c r="AI90" s="257">
        <f t="shared" si="76"/>
        <v>1.125</v>
      </c>
      <c r="AJ90" s="257">
        <f t="shared" si="76"/>
        <v>0.588235294117647</v>
      </c>
      <c r="AK90" s="257">
        <f t="shared" si="76"/>
        <v>0.5925925925925928</v>
      </c>
      <c r="AL90" s="257">
        <f t="shared" si="76"/>
        <v>0.11627906976744184</v>
      </c>
      <c r="AM90" s="257">
        <f t="shared" si="76"/>
        <v>-0.02083333333333337</v>
      </c>
      <c r="AN90" s="257">
        <f t="shared" si="76"/>
        <v>0.0019827294578473875</v>
      </c>
      <c r="AO90" s="257">
        <f t="shared" si="76"/>
        <v>-0.012888360227989004</v>
      </c>
      <c r="AP90" s="257">
        <f t="shared" si="76"/>
        <v>0.041664378981135064</v>
      </c>
      <c r="AQ90" s="257">
        <f t="shared" si="76"/>
        <v>-0.05722489460482094</v>
      </c>
      <c r="AR90" s="257">
        <f t="shared" si="76"/>
        <v>-0.0015965773487650603</v>
      </c>
      <c r="AS90" s="257">
        <f t="shared" si="76"/>
        <v>-0.40104209697230075</v>
      </c>
      <c r="AT90" s="257">
        <f t="shared" si="76"/>
        <v>-0.6336996336996337</v>
      </c>
      <c r="AU90" s="257">
        <f t="shared" si="76"/>
        <v>0.2883</v>
      </c>
      <c r="AV90" s="257">
        <f t="shared" si="74"/>
        <v>-0.3790266242334861</v>
      </c>
      <c r="AW90" s="257">
        <f t="shared" si="74"/>
        <v>0</v>
      </c>
    </row>
    <row r="91" spans="24:49" ht="18.75">
      <c r="X91" s="376"/>
      <c r="Y91" s="371" t="s">
        <v>167</v>
      </c>
      <c r="Z91" s="60"/>
      <c r="AA91" s="257" t="e">
        <f t="shared" si="75"/>
        <v>#DIV/0!</v>
      </c>
      <c r="AB91" s="257" t="e">
        <f t="shared" si="75"/>
        <v>#DIV/0!</v>
      </c>
      <c r="AC91" s="257" t="e">
        <f t="shared" si="75"/>
        <v>#DIV/0!</v>
      </c>
      <c r="AD91" s="257" t="e">
        <f t="shared" si="75"/>
        <v>#DIV/0!</v>
      </c>
      <c r="AE91" s="257" t="e">
        <f t="shared" si="75"/>
        <v>#DIV/0!</v>
      </c>
      <c r="AF91" s="60"/>
      <c r="AG91" s="257">
        <f t="shared" si="76"/>
        <v>-0.1116751269035533</v>
      </c>
      <c r="AH91" s="257">
        <f t="shared" si="76"/>
        <v>-0.3828571428571429</v>
      </c>
      <c r="AI91" s="257">
        <f t="shared" si="76"/>
        <v>-0.18518518518518523</v>
      </c>
      <c r="AJ91" s="257">
        <f t="shared" si="76"/>
        <v>-0.2727272727272727</v>
      </c>
      <c r="AK91" s="257">
        <f t="shared" si="76"/>
        <v>-0.4375</v>
      </c>
      <c r="AL91" s="257">
        <f t="shared" si="76"/>
        <v>-0.08333333333333326</v>
      </c>
      <c r="AM91" s="257">
        <f t="shared" si="76"/>
        <v>0.09090909090909083</v>
      </c>
      <c r="AN91" s="257">
        <f t="shared" si="76"/>
        <v>-0.05555555555555547</v>
      </c>
      <c r="AO91" s="257">
        <f t="shared" si="76"/>
        <v>-0.05882352941176483</v>
      </c>
      <c r="AP91" s="257">
        <f t="shared" si="76"/>
        <v>0.2749999999999999</v>
      </c>
      <c r="AQ91" s="257">
        <f t="shared" si="76"/>
        <v>0.40122549019607856</v>
      </c>
      <c r="AR91" s="257">
        <f t="shared" si="76"/>
        <v>-0.12261675704040575</v>
      </c>
      <c r="AS91" s="257">
        <f t="shared" si="76"/>
        <v>0.07456140350877183</v>
      </c>
      <c r="AT91" s="257">
        <f t="shared" si="76"/>
        <v>-0.7977736549165121</v>
      </c>
      <c r="AU91" s="257">
        <f>AU22/AT22-1</f>
        <v>-0.23853211009174302</v>
      </c>
      <c r="AV91" s="257">
        <f aca="true" t="shared" si="77" ref="AV91:AW93">AV22/AU22-1</f>
        <v>-0.3012048192771084</v>
      </c>
      <c r="AW91" s="257">
        <f t="shared" si="77"/>
        <v>0</v>
      </c>
    </row>
    <row r="92" spans="24:49" ht="14.25">
      <c r="X92" s="376"/>
      <c r="Y92" s="371" t="s">
        <v>168</v>
      </c>
      <c r="Z92" s="60"/>
      <c r="AA92" s="257" t="e">
        <f t="shared" si="75"/>
        <v>#DIV/0!</v>
      </c>
      <c r="AB92" s="257" t="e">
        <f t="shared" si="75"/>
        <v>#DIV/0!</v>
      </c>
      <c r="AC92" s="257" t="e">
        <f t="shared" si="75"/>
        <v>#DIV/0!</v>
      </c>
      <c r="AD92" s="257" t="e">
        <f t="shared" si="75"/>
        <v>#DIV/0!</v>
      </c>
      <c r="AE92" s="257" t="e">
        <f t="shared" si="75"/>
        <v>#DIV/0!</v>
      </c>
      <c r="AF92" s="60"/>
      <c r="AG92" s="257">
        <f t="shared" si="76"/>
        <v>0.26834617837161234</v>
      </c>
      <c r="AH92" s="257">
        <f t="shared" si="76"/>
        <v>0.23339479880356984</v>
      </c>
      <c r="AI92" s="257">
        <f t="shared" si="76"/>
        <v>0.057125294621290124</v>
      </c>
      <c r="AJ92" s="257">
        <f t="shared" si="76"/>
        <v>0.09491516106944098</v>
      </c>
      <c r="AK92" s="257">
        <f t="shared" si="76"/>
        <v>0.10112290588666717</v>
      </c>
      <c r="AL92" s="257">
        <f t="shared" si="76"/>
        <v>-0.19987252997928007</v>
      </c>
      <c r="AM92" s="257">
        <f t="shared" si="76"/>
        <v>0.0555683433826637</v>
      </c>
      <c r="AN92" s="257">
        <f t="shared" si="76"/>
        <v>-0.016446352832214073</v>
      </c>
      <c r="AO92" s="257">
        <f t="shared" si="76"/>
        <v>0.061435227212038646</v>
      </c>
      <c r="AP92" s="257">
        <f t="shared" si="76"/>
        <v>-0.12674449779821395</v>
      </c>
      <c r="AQ92" s="257">
        <f t="shared" si="76"/>
        <v>-0.16903341039386888</v>
      </c>
      <c r="AR92" s="257">
        <f t="shared" si="76"/>
        <v>-0.16872831797029875</v>
      </c>
      <c r="AS92" s="257">
        <f t="shared" si="76"/>
        <v>-0.20420010272813727</v>
      </c>
      <c r="AT92" s="257">
        <f t="shared" si="76"/>
        <v>-0.36344009869465244</v>
      </c>
      <c r="AU92" s="257">
        <f t="shared" si="76"/>
        <v>0.16097086659312843</v>
      </c>
      <c r="AV92" s="257">
        <f t="shared" si="77"/>
        <v>-0.19398811836748486</v>
      </c>
      <c r="AW92" s="257">
        <f t="shared" si="77"/>
        <v>0</v>
      </c>
    </row>
    <row r="93" spans="24:49" ht="15" thickBot="1">
      <c r="X93" s="378"/>
      <c r="Y93" s="379" t="s">
        <v>169</v>
      </c>
      <c r="Z93" s="71"/>
      <c r="AA93" s="260" t="e">
        <f aca="true" t="shared" si="78" ref="AA93:AE94">AA47/$Z47-1</f>
        <v>#DIV/0!</v>
      </c>
      <c r="AB93" s="260" t="e">
        <f t="shared" si="78"/>
        <v>#DIV/0!</v>
      </c>
      <c r="AC93" s="260" t="e">
        <f t="shared" si="78"/>
        <v>#DIV/0!</v>
      </c>
      <c r="AD93" s="260" t="e">
        <f t="shared" si="78"/>
        <v>#DIV/0!</v>
      </c>
      <c r="AE93" s="260" t="e">
        <f t="shared" si="78"/>
        <v>#DIV/0!</v>
      </c>
      <c r="AF93" s="71"/>
      <c r="AG93" s="260">
        <f t="shared" si="76"/>
        <v>0.07023411371237454</v>
      </c>
      <c r="AH93" s="260">
        <f t="shared" si="76"/>
        <v>-0.11189123376623378</v>
      </c>
      <c r="AI93" s="260">
        <f t="shared" si="76"/>
        <v>-0.11586619750491256</v>
      </c>
      <c r="AJ93" s="260">
        <f t="shared" si="76"/>
        <v>-0.44946894525959635</v>
      </c>
      <c r="AK93" s="260">
        <f t="shared" si="76"/>
        <v>-0.4009332264072789</v>
      </c>
      <c r="AL93" s="260">
        <f t="shared" si="76"/>
        <v>-0.27019019235624053</v>
      </c>
      <c r="AM93" s="260">
        <f t="shared" si="76"/>
        <v>-0.2384438072194115</v>
      </c>
      <c r="AN93" s="260">
        <f t="shared" si="76"/>
        <v>-0.14674239412176282</v>
      </c>
      <c r="AO93" s="260">
        <f t="shared" si="76"/>
        <v>-0.14557424967713772</v>
      </c>
      <c r="AP93" s="260">
        <f t="shared" si="76"/>
        <v>-0.23713324686316495</v>
      </c>
      <c r="AQ93" s="260">
        <f t="shared" si="76"/>
        <v>0.0750741134755546</v>
      </c>
      <c r="AR93" s="260">
        <f t="shared" si="76"/>
        <v>-0.0899619886390165</v>
      </c>
      <c r="AS93" s="260">
        <f t="shared" si="76"/>
        <v>-0.022058565851583944</v>
      </c>
      <c r="AT93" s="260">
        <f t="shared" si="76"/>
        <v>-0.1736081857082692</v>
      </c>
      <c r="AU93" s="260">
        <f t="shared" si="76"/>
        <v>-0.1250377286355312</v>
      </c>
      <c r="AV93" s="260">
        <f t="shared" si="77"/>
        <v>0.13557788867680043</v>
      </c>
      <c r="AW93" s="260">
        <f t="shared" si="77"/>
        <v>0</v>
      </c>
    </row>
    <row r="94" spans="2:49" ht="15" thickTop="1">
      <c r="B94" s="1" t="s">
        <v>129</v>
      </c>
      <c r="X94" s="380" t="s">
        <v>170</v>
      </c>
      <c r="Y94" s="381"/>
      <c r="Z94" s="261"/>
      <c r="AA94" s="262" t="e">
        <f t="shared" si="78"/>
        <v>#DIV/0!</v>
      </c>
      <c r="AB94" s="262" t="e">
        <f t="shared" si="78"/>
        <v>#DIV/0!</v>
      </c>
      <c r="AC94" s="262" t="e">
        <f t="shared" si="78"/>
        <v>#DIV/0!</v>
      </c>
      <c r="AD94" s="262" t="e">
        <f t="shared" si="78"/>
        <v>#DIV/0!</v>
      </c>
      <c r="AE94" s="262" t="e">
        <f t="shared" si="78"/>
        <v>#DIV/0!</v>
      </c>
      <c r="AF94" s="261"/>
      <c r="AG94" s="262">
        <f aca="true" t="shared" si="79" ref="AG94:AQ94">AG25/AF25-1</f>
        <v>0.013999546510396588</v>
      </c>
      <c r="AH94" s="262">
        <f t="shared" si="79"/>
        <v>-0.021503943031699335</v>
      </c>
      <c r="AI94" s="262">
        <f t="shared" si="79"/>
        <v>-0.09099547435284483</v>
      </c>
      <c r="AJ94" s="262">
        <f t="shared" si="79"/>
        <v>-0.14574361644561118</v>
      </c>
      <c r="AK94" s="262">
        <f t="shared" si="79"/>
        <v>-0.10336774303766672</v>
      </c>
      <c r="AL94" s="262">
        <f t="shared" si="79"/>
        <v>-0.15428415869526813</v>
      </c>
      <c r="AM94" s="262">
        <f t="shared" si="79"/>
        <v>-0.11228238111256894</v>
      </c>
      <c r="AN94" s="262">
        <f t="shared" si="79"/>
        <v>-0.019165304337099176</v>
      </c>
      <c r="AO94" s="262">
        <f t="shared" si="79"/>
        <v>-0.11710566801153377</v>
      </c>
      <c r="AP94" s="262">
        <f t="shared" si="79"/>
        <v>-0.0350203450239146</v>
      </c>
      <c r="AQ94" s="262">
        <f t="shared" si="79"/>
        <v>0.07382072823332742</v>
      </c>
      <c r="AR94" s="262">
        <f aca="true" t="shared" si="80" ref="AR94:AW94">AR25/AQ25-1</f>
        <v>0.005130501719904146</v>
      </c>
      <c r="AS94" s="262">
        <f t="shared" si="80"/>
        <v>-0.01572232936519602</v>
      </c>
      <c r="AT94" s="262">
        <f t="shared" si="80"/>
        <v>-0.08595553117487298</v>
      </c>
      <c r="AU94" s="262">
        <f t="shared" si="80"/>
        <v>0.08802996332146895</v>
      </c>
      <c r="AV94" s="262">
        <f t="shared" si="80"/>
        <v>0.06543557331205796</v>
      </c>
      <c r="AW94" s="262">
        <f t="shared" si="80"/>
        <v>7.110924433950672E-05</v>
      </c>
    </row>
  </sheetData>
  <sheetProtection/>
  <mergeCells count="1">
    <mergeCell ref="BE6:BE2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33" sqref="D33"/>
    </sheetView>
  </sheetViews>
  <sheetFormatPr defaultColWidth="9.00390625" defaultRowHeight="13.5"/>
  <cols>
    <col min="1" max="1" width="9.00390625" style="420" customWidth="1"/>
    <col min="2" max="2" width="8.125" style="420" customWidth="1"/>
    <col min="3" max="3" width="18.75390625" style="420" customWidth="1"/>
    <col min="4" max="4" width="8.75390625" style="420" customWidth="1"/>
    <col min="5" max="5" width="9.00390625" style="420" customWidth="1"/>
    <col min="6" max="6" width="11.625" style="420" customWidth="1"/>
    <col min="7" max="16384" width="9.00390625" style="420" customWidth="1"/>
  </cols>
  <sheetData>
    <row r="1" ht="18.75">
      <c r="A1" s="419" t="s">
        <v>193</v>
      </c>
    </row>
    <row r="3" ht="13.5">
      <c r="B3" s="420" t="s">
        <v>181</v>
      </c>
    </row>
    <row r="4" spans="2:6" ht="16.5" customHeight="1">
      <c r="B4" s="421" t="s">
        <v>177</v>
      </c>
      <c r="C4" s="422" t="s">
        <v>105</v>
      </c>
      <c r="D4" s="423" t="s">
        <v>106</v>
      </c>
      <c r="E4" s="423" t="s">
        <v>107</v>
      </c>
      <c r="F4" s="423" t="s">
        <v>108</v>
      </c>
    </row>
    <row r="5" spans="2:6" ht="16.5" customHeight="1">
      <c r="B5" s="421" t="s">
        <v>178</v>
      </c>
      <c r="C5" s="422" t="s">
        <v>109</v>
      </c>
      <c r="D5" s="423" t="s">
        <v>110</v>
      </c>
      <c r="E5" s="423" t="s">
        <v>111</v>
      </c>
      <c r="F5" s="423" t="s">
        <v>112</v>
      </c>
    </row>
    <row r="6" spans="2:6" ht="16.5" customHeight="1">
      <c r="B6" s="421" t="s">
        <v>179</v>
      </c>
      <c r="C6" s="422" t="s">
        <v>113</v>
      </c>
      <c r="D6" s="423" t="s">
        <v>114</v>
      </c>
      <c r="E6" s="423" t="s">
        <v>115</v>
      </c>
      <c r="F6" s="423" t="s">
        <v>116</v>
      </c>
    </row>
    <row r="7" spans="2:6" ht="16.5" customHeight="1">
      <c r="B7" s="421" t="s">
        <v>180</v>
      </c>
      <c r="C7" s="422" t="s">
        <v>117</v>
      </c>
      <c r="D7" s="423" t="s">
        <v>118</v>
      </c>
      <c r="E7" s="423" t="s">
        <v>119</v>
      </c>
      <c r="F7" s="423" t="s">
        <v>119</v>
      </c>
    </row>
    <row r="8" spans="2:6" ht="16.5" customHeight="1">
      <c r="B8" s="421" t="s">
        <v>120</v>
      </c>
      <c r="C8" s="424" t="s">
        <v>120</v>
      </c>
      <c r="D8" s="423" t="s">
        <v>120</v>
      </c>
      <c r="E8" s="423" t="s">
        <v>119</v>
      </c>
      <c r="F8" s="423" t="s">
        <v>119</v>
      </c>
    </row>
    <row r="11" ht="13.5">
      <c r="B11" s="425" t="s">
        <v>182</v>
      </c>
    </row>
    <row r="12" spans="2:3" ht="16.5" customHeight="1">
      <c r="B12" s="421" t="s">
        <v>149</v>
      </c>
      <c r="C12" s="426">
        <v>1</v>
      </c>
    </row>
    <row r="13" spans="2:3" ht="16.5" customHeight="1">
      <c r="B13" s="421" t="s">
        <v>150</v>
      </c>
      <c r="C13" s="426">
        <v>21</v>
      </c>
    </row>
    <row r="14" spans="2:3" ht="16.5" customHeight="1">
      <c r="B14" s="421" t="s">
        <v>176</v>
      </c>
      <c r="C14" s="426">
        <v>310</v>
      </c>
    </row>
    <row r="15" spans="2:3" ht="16.5" customHeight="1">
      <c r="B15" s="427" t="s">
        <v>126</v>
      </c>
      <c r="C15" s="423" t="s">
        <v>121</v>
      </c>
    </row>
    <row r="16" spans="2:3" ht="16.5" customHeight="1">
      <c r="B16" s="427" t="s">
        <v>127</v>
      </c>
      <c r="C16" s="423" t="s">
        <v>122</v>
      </c>
    </row>
    <row r="17" spans="2:3" ht="16.5" customHeight="1">
      <c r="B17" s="421" t="s">
        <v>151</v>
      </c>
      <c r="C17" s="426">
        <v>23900</v>
      </c>
    </row>
    <row r="18" ht="13.5">
      <c r="B18" s="420" t="s">
        <v>123</v>
      </c>
    </row>
    <row r="21" ht="13.5">
      <c r="B21" s="425" t="s">
        <v>124</v>
      </c>
    </row>
    <row r="22" ht="16.5" customHeight="1">
      <c r="B22" s="420" t="s">
        <v>125</v>
      </c>
    </row>
    <row r="23" ht="16.5" customHeight="1">
      <c r="B23" s="420" t="s">
        <v>231</v>
      </c>
    </row>
    <row r="24" ht="16.5" customHeight="1">
      <c r="B24" s="428" t="s">
        <v>183</v>
      </c>
    </row>
    <row r="25" ht="16.5">
      <c r="B25" s="428" t="s">
        <v>185</v>
      </c>
    </row>
    <row r="26" ht="13.5">
      <c r="B26" s="428" t="s">
        <v>184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8"/>
  <sheetViews>
    <sheetView zoomScaleSheetLayoutView="70"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Y18" sqref="Y18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28" hidden="1" customWidth="1"/>
    <col min="23" max="23" width="10.875" style="28" hidden="1" customWidth="1"/>
    <col min="24" max="24" width="26.625" style="1" customWidth="1"/>
    <col min="25" max="25" width="11.875" style="28" customWidth="1"/>
    <col min="26" max="26" width="11.00390625" style="28" customWidth="1"/>
    <col min="27" max="49" width="9.625" style="16" customWidth="1"/>
    <col min="50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1:26" s="1" customFormat="1" ht="30" customHeight="1">
      <c r="A1" s="395" t="s">
        <v>196</v>
      </c>
      <c r="V1" s="2"/>
      <c r="W1" s="2"/>
      <c r="X1" s="395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00" customFormat="1" ht="18.75" customHeight="1" thickBot="1">
      <c r="V4" s="409"/>
      <c r="W4" s="409"/>
      <c r="X4" s="410" t="s">
        <v>186</v>
      </c>
      <c r="Y4" s="409"/>
      <c r="Z4" s="409"/>
      <c r="AL4" s="411"/>
      <c r="AM4" s="412"/>
      <c r="AN4" s="413"/>
      <c r="AP4" s="414"/>
      <c r="AQ4" s="414"/>
      <c r="AR4" s="413"/>
      <c r="AU4" s="413"/>
      <c r="AV4" s="412"/>
      <c r="AW4" s="412"/>
      <c r="AX4" s="412"/>
      <c r="AY4" s="412"/>
      <c r="AZ4" s="412"/>
      <c r="BA4" s="412"/>
      <c r="BB4" s="412"/>
      <c r="BC4" s="412"/>
      <c r="BD4" s="412"/>
      <c r="BE4" s="412"/>
      <c r="BF4" s="412"/>
      <c r="BG4" s="412"/>
      <c r="BH4" s="412"/>
      <c r="BI4" s="412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0"/>
      <c r="Y5" s="331" t="s">
        <v>12</v>
      </c>
      <c r="Z5" s="332" t="s">
        <v>14</v>
      </c>
      <c r="AA5" s="333">
        <v>1990</v>
      </c>
      <c r="AB5" s="333">
        <v>1991</v>
      </c>
      <c r="AC5" s="333">
        <v>1992</v>
      </c>
      <c r="AD5" s="333">
        <v>1993</v>
      </c>
      <c r="AE5" s="333">
        <v>1994</v>
      </c>
      <c r="AF5" s="333">
        <v>1995</v>
      </c>
      <c r="AG5" s="333">
        <v>1996</v>
      </c>
      <c r="AH5" s="333">
        <v>1997</v>
      </c>
      <c r="AI5" s="333">
        <v>1998</v>
      </c>
      <c r="AJ5" s="334">
        <v>1999</v>
      </c>
      <c r="AK5" s="334">
        <v>2000</v>
      </c>
      <c r="AL5" s="334">
        <f aca="true" t="shared" si="0" ref="AL5:AR5">AK5+1</f>
        <v>2001</v>
      </c>
      <c r="AM5" s="334">
        <f t="shared" si="0"/>
        <v>2002</v>
      </c>
      <c r="AN5" s="333">
        <f t="shared" si="0"/>
        <v>2003</v>
      </c>
      <c r="AO5" s="333">
        <f t="shared" si="0"/>
        <v>2004</v>
      </c>
      <c r="AP5" s="335">
        <f t="shared" si="0"/>
        <v>2005</v>
      </c>
      <c r="AQ5" s="333">
        <f t="shared" si="0"/>
        <v>2006</v>
      </c>
      <c r="AR5" s="333">
        <f t="shared" si="0"/>
        <v>2007</v>
      </c>
      <c r="AS5" s="343">
        <v>2008</v>
      </c>
      <c r="AT5" s="343">
        <v>2009</v>
      </c>
      <c r="AU5" s="343">
        <v>2010</v>
      </c>
      <c r="AV5" s="356">
        <v>2011</v>
      </c>
      <c r="AW5" s="344" t="s">
        <v>222</v>
      </c>
      <c r="AX5" s="344" t="s">
        <v>214</v>
      </c>
      <c r="AY5" s="344" t="s">
        <v>215</v>
      </c>
      <c r="AZ5" s="344" t="s">
        <v>216</v>
      </c>
      <c r="BA5" s="344" t="s">
        <v>217</v>
      </c>
      <c r="BB5" s="344" t="s">
        <v>218</v>
      </c>
      <c r="BC5" s="344" t="s">
        <v>219</v>
      </c>
      <c r="BD5" s="344" t="s">
        <v>220</v>
      </c>
      <c r="BE5" s="344" t="s">
        <v>221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1141.1377350306338</v>
      </c>
      <c r="X6" s="143" t="s">
        <v>64</v>
      </c>
      <c r="Y6" s="144">
        <v>1</v>
      </c>
      <c r="Z6" s="238">
        <v>1144.129508797115</v>
      </c>
      <c r="AA6" s="225">
        <v>1141.1377350306338</v>
      </c>
      <c r="AB6" s="225">
        <v>1150.0714645219277</v>
      </c>
      <c r="AC6" s="225">
        <v>1158.544412634232</v>
      </c>
      <c r="AD6" s="225">
        <v>1150.8771481944016</v>
      </c>
      <c r="AE6" s="225">
        <v>1210.6604435380368</v>
      </c>
      <c r="AF6" s="225">
        <v>1223.6873257898665</v>
      </c>
      <c r="AG6" s="225">
        <v>1236.5818358992906</v>
      </c>
      <c r="AH6" s="225">
        <v>1231.4775296108803</v>
      </c>
      <c r="AI6" s="225">
        <v>1195.8701488958332</v>
      </c>
      <c r="AJ6" s="225">
        <v>1230.7972654451553</v>
      </c>
      <c r="AK6" s="225">
        <v>1251.4607200111761</v>
      </c>
      <c r="AL6" s="225">
        <v>1236.3205179308159</v>
      </c>
      <c r="AM6" s="225">
        <v>1273.396599328642</v>
      </c>
      <c r="AN6" s="225">
        <v>1278.5050020315755</v>
      </c>
      <c r="AO6" s="225">
        <v>1277.8836435824396</v>
      </c>
      <c r="AP6" s="225">
        <v>1282.1284452573457</v>
      </c>
      <c r="AQ6" s="225">
        <v>1262.945193383196</v>
      </c>
      <c r="AR6" s="225">
        <v>1296.1527260860023</v>
      </c>
      <c r="AS6" s="225">
        <v>1213.831686651821</v>
      </c>
      <c r="AT6" s="225">
        <v>1141.4650895175246</v>
      </c>
      <c r="AU6" s="225">
        <v>1191.067002556069</v>
      </c>
      <c r="AV6" s="447">
        <v>1240.9531320241683</v>
      </c>
      <c r="AW6" s="396">
        <v>1274.5858163485068</v>
      </c>
      <c r="AX6" s="396">
        <v>0</v>
      </c>
      <c r="AY6" s="396">
        <v>0</v>
      </c>
      <c r="AZ6" s="396">
        <v>0</v>
      </c>
      <c r="BA6" s="396">
        <v>0</v>
      </c>
      <c r="BB6" s="396">
        <v>0</v>
      </c>
      <c r="BC6" s="396">
        <v>0</v>
      </c>
      <c r="BD6" s="396">
        <v>0</v>
      </c>
      <c r="BE6" s="396">
        <v>0</v>
      </c>
      <c r="BF6" s="15"/>
      <c r="BG6" s="237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32.1310679556629</v>
      </c>
      <c r="X7" s="143" t="s">
        <v>89</v>
      </c>
      <c r="Y7" s="144">
        <v>21</v>
      </c>
      <c r="Z7" s="239">
        <v>33.382334767766</v>
      </c>
      <c r="AA7" s="225">
        <v>32.1310679556629</v>
      </c>
      <c r="AB7" s="225">
        <v>31.867094380237752</v>
      </c>
      <c r="AC7" s="225">
        <v>31.62470659267719</v>
      </c>
      <c r="AD7" s="225">
        <v>31.365602990844074</v>
      </c>
      <c r="AE7" s="225">
        <v>30.72324038662614</v>
      </c>
      <c r="AF7" s="225">
        <v>29.89943186239512</v>
      </c>
      <c r="AG7" s="225">
        <v>29.142544574931758</v>
      </c>
      <c r="AH7" s="225">
        <v>28.092884273179088</v>
      </c>
      <c r="AI7" s="225">
        <v>27.297162193959775</v>
      </c>
      <c r="AJ7" s="225">
        <v>26.711074092291582</v>
      </c>
      <c r="AK7" s="225">
        <v>26.135191072512672</v>
      </c>
      <c r="AL7" s="225">
        <v>25.21709246622875</v>
      </c>
      <c r="AM7" s="225">
        <v>24.28062528557781</v>
      </c>
      <c r="AN7" s="225">
        <v>23.782062023673127</v>
      </c>
      <c r="AO7" s="225">
        <v>23.359167751479973</v>
      </c>
      <c r="AP7" s="225">
        <v>23.016824986940126</v>
      </c>
      <c r="AQ7" s="225">
        <v>22.662881119760545</v>
      </c>
      <c r="AR7" s="225">
        <v>22.286955537310423</v>
      </c>
      <c r="AS7" s="225">
        <v>21.760511735125533</v>
      </c>
      <c r="AT7" s="225">
        <v>21.184794703936028</v>
      </c>
      <c r="AU7" s="225">
        <v>20.750545147251795</v>
      </c>
      <c r="AV7" s="447">
        <v>20.251194171033937</v>
      </c>
      <c r="AW7" s="396">
        <v>19.986538642624325</v>
      </c>
      <c r="AX7" s="396">
        <v>0</v>
      </c>
      <c r="AY7" s="396">
        <v>0</v>
      </c>
      <c r="AZ7" s="396">
        <v>0</v>
      </c>
      <c r="BA7" s="396">
        <v>0</v>
      </c>
      <c r="BB7" s="396">
        <v>0</v>
      </c>
      <c r="BC7" s="396">
        <v>0</v>
      </c>
      <c r="BD7" s="396">
        <v>0</v>
      </c>
      <c r="BE7" s="396">
        <v>0</v>
      </c>
      <c r="BF7" s="15"/>
      <c r="BG7" s="237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31.562457534469267</v>
      </c>
      <c r="X8" s="143" t="s">
        <v>65</v>
      </c>
      <c r="Y8" s="144">
        <v>310</v>
      </c>
      <c r="Z8" s="239">
        <v>32.633050080185285</v>
      </c>
      <c r="AA8" s="225">
        <v>31.562457534469267</v>
      </c>
      <c r="AB8" s="225">
        <v>31.051759194123978</v>
      </c>
      <c r="AC8" s="225">
        <v>31.21567227090057</v>
      </c>
      <c r="AD8" s="225">
        <v>30.978086751777344</v>
      </c>
      <c r="AE8" s="225">
        <v>32.17804294420966</v>
      </c>
      <c r="AF8" s="225">
        <v>32.646829337981245</v>
      </c>
      <c r="AG8" s="225">
        <v>33.61636195628325</v>
      </c>
      <c r="AH8" s="225">
        <v>34.294885972559555</v>
      </c>
      <c r="AI8" s="225">
        <v>32.78136416136726</v>
      </c>
      <c r="AJ8" s="225">
        <v>26.360016585500514</v>
      </c>
      <c r="AK8" s="225">
        <v>28.920818044269232</v>
      </c>
      <c r="AL8" s="225">
        <v>25.50413765668337</v>
      </c>
      <c r="AM8" s="225">
        <v>24.77325319264439</v>
      </c>
      <c r="AN8" s="225">
        <v>24.4218636897461</v>
      </c>
      <c r="AO8" s="225">
        <v>24.438027986115724</v>
      </c>
      <c r="AP8" s="225">
        <v>23.946623710494137</v>
      </c>
      <c r="AQ8" s="225">
        <v>23.92729820700881</v>
      </c>
      <c r="AR8" s="225">
        <v>22.700615976202172</v>
      </c>
      <c r="AS8" s="225">
        <v>22.677195029280355</v>
      </c>
      <c r="AT8" s="225">
        <v>22.578824408892903</v>
      </c>
      <c r="AU8" s="225">
        <v>22.037968200446777</v>
      </c>
      <c r="AV8" s="447">
        <v>21.65464612493635</v>
      </c>
      <c r="AW8" s="396">
        <v>21.435731599173515</v>
      </c>
      <c r="AX8" s="396">
        <v>0</v>
      </c>
      <c r="AY8" s="396">
        <v>0</v>
      </c>
      <c r="AZ8" s="396">
        <v>0</v>
      </c>
      <c r="BA8" s="396">
        <v>0</v>
      </c>
      <c r="BB8" s="396">
        <v>0</v>
      </c>
      <c r="BC8" s="396">
        <v>0</v>
      </c>
      <c r="BD8" s="396">
        <v>0</v>
      </c>
      <c r="BE8" s="396">
        <v>0</v>
      </c>
      <c r="BF8" s="15"/>
      <c r="BG8" s="237"/>
      <c r="BH8" s="237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37" t="s">
        <v>90</v>
      </c>
      <c r="Y9" s="139" t="s">
        <v>62</v>
      </c>
      <c r="Z9" s="238">
        <v>20.21180279290161</v>
      </c>
      <c r="AA9" s="141"/>
      <c r="AB9" s="141"/>
      <c r="AC9" s="141"/>
      <c r="AD9" s="141"/>
      <c r="AE9" s="141"/>
      <c r="AF9" s="225">
        <v>20.260165848194745</v>
      </c>
      <c r="AG9" s="225">
        <v>19.906195395109627</v>
      </c>
      <c r="AH9" s="225">
        <v>19.905111968516053</v>
      </c>
      <c r="AI9" s="225">
        <v>19.415961170153142</v>
      </c>
      <c r="AJ9" s="225">
        <v>19.934455358486723</v>
      </c>
      <c r="AK9" s="225">
        <v>18.800433378244776</v>
      </c>
      <c r="AL9" s="225">
        <v>16.16805577999484</v>
      </c>
      <c r="AM9" s="225">
        <v>13.69302613301156</v>
      </c>
      <c r="AN9" s="225">
        <v>13.76168230325481</v>
      </c>
      <c r="AO9" s="225">
        <v>10.552486498994718</v>
      </c>
      <c r="AP9" s="225">
        <v>10.51821702551876</v>
      </c>
      <c r="AQ9" s="225">
        <v>11.742217042901833</v>
      </c>
      <c r="AR9" s="225">
        <v>13.279244881306077</v>
      </c>
      <c r="AS9" s="225">
        <v>15.298296998273463</v>
      </c>
      <c r="AT9" s="225">
        <v>16.5541693964419</v>
      </c>
      <c r="AU9" s="225">
        <v>18.30723496176308</v>
      </c>
      <c r="AV9" s="447">
        <v>20.4670275751985</v>
      </c>
      <c r="AW9" s="396">
        <v>20.4672112047985</v>
      </c>
      <c r="AX9" s="396">
        <v>0</v>
      </c>
      <c r="AY9" s="396">
        <v>0</v>
      </c>
      <c r="AZ9" s="396">
        <v>0</v>
      </c>
      <c r="BA9" s="396">
        <v>0</v>
      </c>
      <c r="BB9" s="396">
        <v>0</v>
      </c>
      <c r="BC9" s="396">
        <v>0</v>
      </c>
      <c r="BD9" s="396">
        <v>0</v>
      </c>
      <c r="BE9" s="396">
        <v>0</v>
      </c>
      <c r="BF9" s="15"/>
      <c r="BG9" s="237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14.271141248536138</v>
      </c>
      <c r="X10" s="137" t="s">
        <v>91</v>
      </c>
      <c r="Y10" s="139" t="s">
        <v>63</v>
      </c>
      <c r="Z10" s="238">
        <v>14.045930483894749</v>
      </c>
      <c r="AA10" s="141"/>
      <c r="AB10" s="141"/>
      <c r="AC10" s="141"/>
      <c r="AD10" s="141"/>
      <c r="AE10" s="141"/>
      <c r="AF10" s="225">
        <v>14.271141248536138</v>
      </c>
      <c r="AG10" s="225">
        <v>14.772089810495778</v>
      </c>
      <c r="AH10" s="225">
        <v>16.187608648358527</v>
      </c>
      <c r="AI10" s="225">
        <v>13.401730840069835</v>
      </c>
      <c r="AJ10" s="225">
        <v>10.428817109376645</v>
      </c>
      <c r="AK10" s="225">
        <v>9.583347253158438</v>
      </c>
      <c r="AL10" s="225">
        <v>7.953563366790823</v>
      </c>
      <c r="AM10" s="225">
        <v>7.433601350841776</v>
      </c>
      <c r="AN10" s="225">
        <v>7.178702819730402</v>
      </c>
      <c r="AO10" s="225">
        <v>7.478425569769052</v>
      </c>
      <c r="AP10" s="225">
        <v>6.9907292035619095</v>
      </c>
      <c r="AQ10" s="225">
        <v>7.311265827332038</v>
      </c>
      <c r="AR10" s="225">
        <v>6.40059061277</v>
      </c>
      <c r="AS10" s="225">
        <v>4.615065963289115</v>
      </c>
      <c r="AT10" s="225">
        <v>3.265253025295341</v>
      </c>
      <c r="AU10" s="225">
        <v>3.408706359048464</v>
      </c>
      <c r="AV10" s="447">
        <v>3.016350724186652</v>
      </c>
      <c r="AW10" s="396">
        <v>3.017953446257175</v>
      </c>
      <c r="AX10" s="396">
        <v>0</v>
      </c>
      <c r="AY10" s="396">
        <v>0</v>
      </c>
      <c r="AZ10" s="396">
        <v>0</v>
      </c>
      <c r="BA10" s="396">
        <v>0</v>
      </c>
      <c r="BB10" s="396">
        <v>0</v>
      </c>
      <c r="BC10" s="396">
        <v>0</v>
      </c>
      <c r="BD10" s="396">
        <v>0</v>
      </c>
      <c r="BE10" s="396">
        <v>0</v>
      </c>
      <c r="BF10" s="15"/>
      <c r="BG10" s="237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5" t="s">
        <v>66</v>
      </c>
      <c r="Y11" s="146">
        <v>23900</v>
      </c>
      <c r="Z11" s="240">
        <v>16.928791416990993</v>
      </c>
      <c r="AA11" s="138"/>
      <c r="AB11" s="138"/>
      <c r="AC11" s="138"/>
      <c r="AD11" s="138"/>
      <c r="AE11" s="138"/>
      <c r="AF11" s="225">
        <v>16.961452416990994</v>
      </c>
      <c r="AG11" s="225">
        <v>17.535349589877477</v>
      </c>
      <c r="AH11" s="225">
        <v>14.998115150488287</v>
      </c>
      <c r="AI11" s="225">
        <v>13.624108921405405</v>
      </c>
      <c r="AJ11" s="225">
        <v>9.309932441742344</v>
      </c>
      <c r="AK11" s="225">
        <v>7.1884946276256745</v>
      </c>
      <c r="AL11" s="225">
        <v>5.962417551027451</v>
      </c>
      <c r="AM11" s="225">
        <v>5.579501940051414</v>
      </c>
      <c r="AN11" s="225">
        <v>5.253913202844443</v>
      </c>
      <c r="AO11" s="225">
        <v>5.0958854535262015</v>
      </c>
      <c r="AP11" s="225">
        <v>4.8079428646805</v>
      </c>
      <c r="AQ11" s="225">
        <v>4.910855228331151</v>
      </c>
      <c r="AR11" s="225">
        <v>4.40745168232</v>
      </c>
      <c r="AS11" s="225">
        <v>3.795215952332137</v>
      </c>
      <c r="AT11" s="225">
        <v>1.851272998212261</v>
      </c>
      <c r="AU11" s="225">
        <v>1.862424622106834</v>
      </c>
      <c r="AV11" s="447">
        <v>1.6378515367695996</v>
      </c>
      <c r="AW11" s="396">
        <v>1.6378515367695996</v>
      </c>
      <c r="AX11" s="396">
        <v>0</v>
      </c>
      <c r="AY11" s="396">
        <v>0</v>
      </c>
      <c r="AZ11" s="396">
        <v>0</v>
      </c>
      <c r="BA11" s="396">
        <v>0</v>
      </c>
      <c r="BB11" s="396">
        <v>0</v>
      </c>
      <c r="BC11" s="396">
        <v>0</v>
      </c>
      <c r="BD11" s="396">
        <v>0</v>
      </c>
      <c r="BE11" s="396">
        <v>0</v>
      </c>
      <c r="BF11" s="15"/>
      <c r="BG11" s="237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47" t="s">
        <v>28</v>
      </c>
      <c r="Y12" s="140"/>
      <c r="Z12" s="241">
        <v>1261.33141833885</v>
      </c>
      <c r="AA12" s="142">
        <v>1204.8312605207661</v>
      </c>
      <c r="AB12" s="142">
        <v>1212.9903180962897</v>
      </c>
      <c r="AC12" s="142">
        <v>1221.3847914978098</v>
      </c>
      <c r="AD12" s="142">
        <v>1213.2208379370231</v>
      </c>
      <c r="AE12" s="142">
        <v>1273.5617268688727</v>
      </c>
      <c r="AF12" s="142">
        <v>1337.7263465039646</v>
      </c>
      <c r="AG12" s="142">
        <v>1351.5543772259884</v>
      </c>
      <c r="AH12" s="142">
        <v>1344.956135623982</v>
      </c>
      <c r="AI12" s="142">
        <v>1302.390476182789</v>
      </c>
      <c r="AJ12" s="142">
        <v>1323.5415610325529</v>
      </c>
      <c r="AK12" s="142">
        <v>1342.0890043869867</v>
      </c>
      <c r="AL12" s="142">
        <v>1317.125784751541</v>
      </c>
      <c r="AM12" s="142">
        <v>1349.1566072307687</v>
      </c>
      <c r="AN12" s="142">
        <v>1352.903226070824</v>
      </c>
      <c r="AO12" s="142">
        <v>1348.807636842325</v>
      </c>
      <c r="AP12" s="142">
        <v>1351.4087830485407</v>
      </c>
      <c r="AQ12" s="142">
        <v>1333.4997108085302</v>
      </c>
      <c r="AR12" s="142">
        <v>1365.227584775911</v>
      </c>
      <c r="AS12" s="142">
        <v>1281.9779723301212</v>
      </c>
      <c r="AT12" s="142">
        <v>1206.8994040503032</v>
      </c>
      <c r="AU12" s="142">
        <v>1257.4338818466856</v>
      </c>
      <c r="AV12" s="448">
        <v>1307.9802021562937</v>
      </c>
      <c r="AW12" s="397">
        <v>1341.13110277813</v>
      </c>
      <c r="AX12" s="397">
        <v>0</v>
      </c>
      <c r="AY12" s="397">
        <v>0</v>
      </c>
      <c r="AZ12" s="397">
        <v>0</v>
      </c>
      <c r="BA12" s="397">
        <v>0</v>
      </c>
      <c r="BB12" s="397">
        <v>0</v>
      </c>
      <c r="BC12" s="397">
        <v>0</v>
      </c>
      <c r="BD12" s="397">
        <v>0</v>
      </c>
      <c r="BE12" s="397">
        <v>0</v>
      </c>
      <c r="BF12" s="15"/>
      <c r="BG12" s="15"/>
      <c r="BH12" s="15"/>
      <c r="BI12" s="15"/>
    </row>
    <row r="13" spans="21:61" ht="14.25" customHeight="1">
      <c r="U13" s="183"/>
      <c r="V13" s="40"/>
      <c r="W13" s="184"/>
      <c r="X13" s="224" t="s">
        <v>99</v>
      </c>
      <c r="Y13" s="167"/>
      <c r="Z13" s="16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3"/>
      <c r="V14" s="40"/>
      <c r="W14" s="184"/>
      <c r="X14" s="166"/>
      <c r="Y14" s="185"/>
      <c r="Z14" s="162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27"/>
      <c r="W15" s="27"/>
      <c r="Y15" s="27"/>
      <c r="Z15" s="172"/>
      <c r="BH15" s="15"/>
    </row>
    <row r="16" spans="21:60" ht="21.75" customHeight="1" thickBot="1">
      <c r="U16" s="1" t="s">
        <v>93</v>
      </c>
      <c r="X16" s="416" t="s">
        <v>102</v>
      </c>
      <c r="Z16" s="173"/>
      <c r="BF16" s="149"/>
      <c r="BH16" s="15"/>
    </row>
    <row r="17" spans="21:60" ht="28.5">
      <c r="U17" s="3"/>
      <c r="V17" s="4" t="s">
        <v>12</v>
      </c>
      <c r="W17" s="5" t="s">
        <v>94</v>
      </c>
      <c r="X17" s="336"/>
      <c r="Y17" s="337" t="s">
        <v>12</v>
      </c>
      <c r="Z17" s="338" t="s">
        <v>14</v>
      </c>
      <c r="AA17" s="339">
        <v>1990</v>
      </c>
      <c r="AB17" s="339">
        <f aca="true" t="shared" si="1" ref="AB17:BE17">AA17+1</f>
        <v>1991</v>
      </c>
      <c r="AC17" s="339">
        <f t="shared" si="1"/>
        <v>1992</v>
      </c>
      <c r="AD17" s="339">
        <f t="shared" si="1"/>
        <v>1993</v>
      </c>
      <c r="AE17" s="339">
        <f t="shared" si="1"/>
        <v>1994</v>
      </c>
      <c r="AF17" s="339">
        <f t="shared" si="1"/>
        <v>1995</v>
      </c>
      <c r="AG17" s="339">
        <f t="shared" si="1"/>
        <v>1996</v>
      </c>
      <c r="AH17" s="339">
        <f t="shared" si="1"/>
        <v>1997</v>
      </c>
      <c r="AI17" s="339">
        <f t="shared" si="1"/>
        <v>1998</v>
      </c>
      <c r="AJ17" s="340">
        <f t="shared" si="1"/>
        <v>1999</v>
      </c>
      <c r="AK17" s="340">
        <f t="shared" si="1"/>
        <v>2000</v>
      </c>
      <c r="AL17" s="340">
        <f t="shared" si="1"/>
        <v>2001</v>
      </c>
      <c r="AM17" s="340">
        <f t="shared" si="1"/>
        <v>2002</v>
      </c>
      <c r="AN17" s="339">
        <f t="shared" si="1"/>
        <v>2003</v>
      </c>
      <c r="AO17" s="339">
        <f t="shared" si="1"/>
        <v>2004</v>
      </c>
      <c r="AP17" s="339">
        <f t="shared" si="1"/>
        <v>2005</v>
      </c>
      <c r="AQ17" s="339">
        <f t="shared" si="1"/>
        <v>2006</v>
      </c>
      <c r="AR17" s="341">
        <f t="shared" si="1"/>
        <v>2007</v>
      </c>
      <c r="AS17" s="356">
        <v>2008</v>
      </c>
      <c r="AT17" s="356">
        <v>2009</v>
      </c>
      <c r="AU17" s="356">
        <v>2010</v>
      </c>
      <c r="AV17" s="356">
        <v>2011</v>
      </c>
      <c r="AW17" s="344" t="s">
        <v>222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6">
        <f aca="true" t="shared" si="2" ref="Z18:AO18">IF(ISTEXT(Z6),Z6,Z6/$Z6-1)</f>
        <v>0</v>
      </c>
      <c r="AA18" s="187">
        <f t="shared" si="2"/>
        <v>-0.0026148908348903044</v>
      </c>
      <c r="AB18" s="187">
        <f t="shared" si="2"/>
        <v>0.005193429309466646</v>
      </c>
      <c r="AC18" s="187">
        <f t="shared" si="2"/>
        <v>0.012599014120588725</v>
      </c>
      <c r="AD18" s="187">
        <f t="shared" si="2"/>
        <v>0.005897618534793869</v>
      </c>
      <c r="AE18" s="187">
        <f t="shared" si="2"/>
        <v>0.05814982851973571</v>
      </c>
      <c r="AF18" s="187">
        <f t="shared" si="2"/>
        <v>0.0695356743979052</v>
      </c>
      <c r="AG18" s="187">
        <f t="shared" si="2"/>
        <v>0.08080582345907295</v>
      </c>
      <c r="AH18" s="187">
        <f t="shared" si="2"/>
        <v>0.07634452231338651</v>
      </c>
      <c r="AI18" s="187">
        <f t="shared" si="2"/>
        <v>0.045222712726914915</v>
      </c>
      <c r="AJ18" s="188">
        <f t="shared" si="2"/>
        <v>0.07574995311427535</v>
      </c>
      <c r="AK18" s="188">
        <f t="shared" si="2"/>
        <v>0.093810368833948</v>
      </c>
      <c r="AL18" s="189">
        <f t="shared" si="2"/>
        <v>0.08057742451781191</v>
      </c>
      <c r="AM18" s="189">
        <f t="shared" si="2"/>
        <v>0.11298291805045069</v>
      </c>
      <c r="AN18" s="201">
        <f t="shared" si="2"/>
        <v>0.11744779957273943</v>
      </c>
      <c r="AO18" s="201">
        <f t="shared" si="2"/>
        <v>0.11690471555615023</v>
      </c>
      <c r="AP18" s="201">
        <f aca="true" t="shared" si="3" ref="AP18:AP24">IF(ISTEXT(AP6),AP6,AP6/$Z6-1)</f>
        <v>0.12061478652474955</v>
      </c>
      <c r="AQ18" s="201">
        <f aca="true" t="shared" si="4" ref="AQ18:AR24">IF(ISTEXT(AQ6),AQ6,AQ6/$Z6-1)</f>
        <v>0.10384810781691867</v>
      </c>
      <c r="AR18" s="201">
        <f t="shared" si="4"/>
        <v>0.13287238561718206</v>
      </c>
      <c r="AS18" s="357">
        <f aca="true" t="shared" si="5" ref="AS18:AS24">IF(ISTEXT(AS6),AS6,AS6/$Z6-1)</f>
        <v>0.060921580396949615</v>
      </c>
      <c r="AT18" s="189">
        <f aca="true" t="shared" si="6" ref="AT18:AV24">IF(ISTEXT(AT6),AT6,AT6/$Z6-1)</f>
        <v>-0.0023287741982913612</v>
      </c>
      <c r="AU18" s="189">
        <f>IF(ISTEXT(AU6),AU6,AU6/$Z6-1)</f>
        <v>0.04102463348603069</v>
      </c>
      <c r="AV18" s="189">
        <f>IF(ISTEXT(AV6),AV6,AV6/$Z6-1)</f>
        <v>0.08462645398321134</v>
      </c>
      <c r="AW18" s="360">
        <f>IF(ISTEXT(AW6),AW6,AW6/$Z6-1)</f>
        <v>0.11402232574924809</v>
      </c>
      <c r="AX18" s="29"/>
      <c r="AY18" s="29"/>
      <c r="AZ18" s="29"/>
      <c r="BA18" s="29"/>
      <c r="BB18" s="29"/>
      <c r="BC18" s="29"/>
      <c r="BD18" s="30"/>
      <c r="BE18" s="31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4"/>
      <c r="X19" s="13" t="s">
        <v>16</v>
      </c>
      <c r="Y19" s="11">
        <v>21</v>
      </c>
      <c r="Z19" s="186">
        <f aca="true" t="shared" si="7" ref="Z19:AO19">IF(ISTEXT(Z7),Z7,Z7/$Z7-1)</f>
        <v>0</v>
      </c>
      <c r="AA19" s="187">
        <f t="shared" si="7"/>
        <v>-0.03748290288285405</v>
      </c>
      <c r="AB19" s="187">
        <f t="shared" si="7"/>
        <v>-0.04539048565864123</v>
      </c>
      <c r="AC19" s="187">
        <f t="shared" si="7"/>
        <v>-0.05265144536223321</v>
      </c>
      <c r="AD19" s="187">
        <f t="shared" si="7"/>
        <v>-0.060413143387121004</v>
      </c>
      <c r="AE19" s="187">
        <f t="shared" si="7"/>
        <v>-0.07965573407727844</v>
      </c>
      <c r="AF19" s="187">
        <f t="shared" si="7"/>
        <v>-0.10433371211452747</v>
      </c>
      <c r="AG19" s="187">
        <f t="shared" si="7"/>
        <v>-0.12700700002949417</v>
      </c>
      <c r="AH19" s="187">
        <f t="shared" si="7"/>
        <v>-0.158450585658089</v>
      </c>
      <c r="AI19" s="187">
        <f t="shared" si="7"/>
        <v>-0.18228720717527724</v>
      </c>
      <c r="AJ19" s="188">
        <f t="shared" si="7"/>
        <v>-0.19984404092418928</v>
      </c>
      <c r="AK19" s="188">
        <f t="shared" si="7"/>
        <v>-0.21709517161307634</v>
      </c>
      <c r="AL19" s="189">
        <f t="shared" si="7"/>
        <v>-0.24459769990149438</v>
      </c>
      <c r="AM19" s="189">
        <f t="shared" si="7"/>
        <v>-0.2726504765321809</v>
      </c>
      <c r="AN19" s="201">
        <f t="shared" si="7"/>
        <v>-0.287585419380639</v>
      </c>
      <c r="AO19" s="201">
        <f t="shared" si="7"/>
        <v>-0.30025362473940564</v>
      </c>
      <c r="AP19" s="201">
        <f t="shared" si="3"/>
        <v>-0.310508832079499</v>
      </c>
      <c r="AQ19" s="201">
        <f t="shared" si="4"/>
        <v>-0.3211115616261857</v>
      </c>
      <c r="AR19" s="201">
        <f t="shared" si="4"/>
        <v>-0.33237277463196735</v>
      </c>
      <c r="AS19" s="357">
        <f t="shared" si="5"/>
        <v>-0.34814290592587616</v>
      </c>
      <c r="AT19" s="189">
        <f t="shared" si="6"/>
        <v>-0.36538906426664686</v>
      </c>
      <c r="AU19" s="189">
        <f t="shared" si="6"/>
        <v>-0.37839742811253174</v>
      </c>
      <c r="AV19" s="189">
        <f t="shared" si="6"/>
        <v>-0.3933559677021602</v>
      </c>
      <c r="AW19" s="360">
        <f aca="true" t="shared" si="8" ref="AW19:AW24">IF(ISTEXT(AW7),AW7,AW7/$Z7-1)</f>
        <v>-0.40128397903662094</v>
      </c>
      <c r="AX19" s="29"/>
      <c r="AY19" s="29"/>
      <c r="AZ19" s="29"/>
      <c r="BA19" s="29"/>
      <c r="BB19" s="29"/>
      <c r="BC19" s="29"/>
      <c r="BD19" s="30"/>
      <c r="BE19" s="31"/>
      <c r="BF19" s="32"/>
      <c r="BG19" s="32"/>
      <c r="BH19" s="15"/>
      <c r="BI19" s="32"/>
      <c r="BL19" s="168"/>
      <c r="BM19" s="168"/>
      <c r="BN19" s="169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9"/>
    </row>
    <row r="20" spans="21:79" ht="18.75">
      <c r="U20" s="10" t="s">
        <v>17</v>
      </c>
      <c r="V20" s="11">
        <v>310</v>
      </c>
      <c r="W20" s="44"/>
      <c r="X20" s="13" t="s">
        <v>18</v>
      </c>
      <c r="Y20" s="11">
        <v>310</v>
      </c>
      <c r="Z20" s="186">
        <f aca="true" t="shared" si="9" ref="Z20:AO20">IF(ISTEXT(Z8),Z8,Z8/$Z8-1)</f>
        <v>0</v>
      </c>
      <c r="AA20" s="187">
        <f t="shared" si="9"/>
        <v>-0.032807002198243174</v>
      </c>
      <c r="AB20" s="187">
        <f t="shared" si="9"/>
        <v>-0.048456729670557586</v>
      </c>
      <c r="AC20" s="187">
        <f t="shared" si="9"/>
        <v>-0.043433813443792824</v>
      </c>
      <c r="AD20" s="187">
        <f t="shared" si="9"/>
        <v>-0.05071433176921547</v>
      </c>
      <c r="AE20" s="187">
        <f t="shared" si="9"/>
        <v>-0.013943138470280725</v>
      </c>
      <c r="AF20" s="187">
        <f t="shared" si="9"/>
        <v>0.0004222485413438726</v>
      </c>
      <c r="AG20" s="187">
        <f t="shared" si="9"/>
        <v>0.030132392579969913</v>
      </c>
      <c r="AH20" s="187">
        <f t="shared" si="9"/>
        <v>0.05092493310588009</v>
      </c>
      <c r="AI20" s="187">
        <f t="shared" si="9"/>
        <v>0.004544904041072995</v>
      </c>
      <c r="AJ20" s="188">
        <f t="shared" si="9"/>
        <v>-0.1922294569239099</v>
      </c>
      <c r="AK20" s="188">
        <f t="shared" si="9"/>
        <v>-0.1137568209773352</v>
      </c>
      <c r="AL20" s="189">
        <f t="shared" si="9"/>
        <v>-0.2184568223314981</v>
      </c>
      <c r="AM20" s="189">
        <f t="shared" si="9"/>
        <v>-0.2408538848874977</v>
      </c>
      <c r="AN20" s="201">
        <f t="shared" si="9"/>
        <v>-0.2516217874290886</v>
      </c>
      <c r="AO20" s="201">
        <f t="shared" si="9"/>
        <v>-0.25112645229094166</v>
      </c>
      <c r="AP20" s="201">
        <f t="shared" si="3"/>
        <v>-0.2661849366929243</v>
      </c>
      <c r="AQ20" s="201">
        <f t="shared" si="4"/>
        <v>-0.26677714316574375</v>
      </c>
      <c r="AR20" s="201">
        <f t="shared" si="4"/>
        <v>-0.30436732329884375</v>
      </c>
      <c r="AS20" s="357">
        <f t="shared" si="5"/>
        <v>-0.30508502963840645</v>
      </c>
      <c r="AT20" s="189">
        <f t="shared" si="6"/>
        <v>-0.3080994772657578</v>
      </c>
      <c r="AU20" s="189">
        <f>IF(ISTEXT(AU8),AU8,AU8/$Z8-1)</f>
        <v>-0.3246733558065974</v>
      </c>
      <c r="AV20" s="189">
        <f>IF(ISTEXT(AV8),AV8,AV8/$Z8-1)</f>
        <v>-0.33641979307092107</v>
      </c>
      <c r="AW20" s="360">
        <f t="shared" si="8"/>
        <v>-0.34312816158765247</v>
      </c>
      <c r="AX20" s="29"/>
      <c r="AY20" s="29"/>
      <c r="AZ20" s="29"/>
      <c r="BA20" s="29"/>
      <c r="BB20" s="29"/>
      <c r="BC20" s="29"/>
      <c r="BD20" s="30"/>
      <c r="BE20" s="31"/>
      <c r="BF20" s="32"/>
      <c r="BG20" s="32"/>
      <c r="BH20" s="15"/>
      <c r="BI20" s="32"/>
      <c r="BL20" s="160"/>
      <c r="BM20" s="161"/>
      <c r="BN20" s="162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5"/>
    </row>
    <row r="21" spans="21:79" ht="28.5">
      <c r="U21" s="17" t="s">
        <v>19</v>
      </c>
      <c r="V21" s="18" t="s">
        <v>20</v>
      </c>
      <c r="W21" s="44"/>
      <c r="X21" s="19" t="s">
        <v>96</v>
      </c>
      <c r="Y21" s="18" t="s">
        <v>21</v>
      </c>
      <c r="Z21" s="186">
        <f>IF(ISTEXT(Z9),Z9,Z9/$Z9-1)</f>
        <v>0</v>
      </c>
      <c r="AA21" s="190"/>
      <c r="AB21" s="190"/>
      <c r="AC21" s="190"/>
      <c r="AD21" s="190"/>
      <c r="AE21" s="190"/>
      <c r="AF21" s="187">
        <f aca="true" t="shared" si="10" ref="AF21:AO21">IF(ISTEXT(AF9),AF9,AF9/$Z9-1)</f>
        <v>0.002392812545653822</v>
      </c>
      <c r="AG21" s="187">
        <f t="shared" si="10"/>
        <v>-0.015120244390040893</v>
      </c>
      <c r="AH21" s="187">
        <f t="shared" si="10"/>
        <v>-0.015173848049480743</v>
      </c>
      <c r="AI21" s="187">
        <f t="shared" si="10"/>
        <v>-0.039375093399781624</v>
      </c>
      <c r="AJ21" s="188">
        <f t="shared" si="10"/>
        <v>-0.013722053260498579</v>
      </c>
      <c r="AK21" s="188">
        <f t="shared" si="10"/>
        <v>-0.06982897216632789</v>
      </c>
      <c r="AL21" s="189">
        <f t="shared" si="10"/>
        <v>-0.2000685962722205</v>
      </c>
      <c r="AM21" s="189">
        <f t="shared" si="10"/>
        <v>-0.3225232665628148</v>
      </c>
      <c r="AN21" s="201">
        <f t="shared" si="10"/>
        <v>-0.31912643101347127</v>
      </c>
      <c r="AO21" s="201">
        <f t="shared" si="10"/>
        <v>-0.4779047367956335</v>
      </c>
      <c r="AP21" s="201">
        <f t="shared" si="3"/>
        <v>-0.47960025469807377</v>
      </c>
      <c r="AQ21" s="201">
        <f t="shared" si="4"/>
        <v>-0.41904157866483327</v>
      </c>
      <c r="AR21" s="201">
        <f t="shared" si="4"/>
        <v>-0.34299552507163045</v>
      </c>
      <c r="AS21" s="357">
        <f t="shared" si="5"/>
        <v>-0.24310081811968665</v>
      </c>
      <c r="AT21" s="189">
        <f t="shared" si="6"/>
        <v>-0.18096522284218375</v>
      </c>
      <c r="AU21" s="189">
        <f t="shared" si="6"/>
        <v>-0.09423047763989745</v>
      </c>
      <c r="AV21" s="189">
        <f t="shared" si="6"/>
        <v>0.01262751199940082</v>
      </c>
      <c r="AW21" s="360">
        <f t="shared" si="8"/>
        <v>0.012636597265167637</v>
      </c>
      <c r="AX21" s="29"/>
      <c r="AY21" s="29"/>
      <c r="AZ21" s="29"/>
      <c r="BA21" s="29"/>
      <c r="BB21" s="29"/>
      <c r="BC21" s="29"/>
      <c r="BD21" s="30"/>
      <c r="BE21" s="31"/>
      <c r="BF21" s="32"/>
      <c r="BG21" s="32"/>
      <c r="BH21" s="15"/>
      <c r="BI21" s="32"/>
      <c r="BL21" s="160"/>
      <c r="BM21" s="161"/>
      <c r="BN21" s="209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5"/>
    </row>
    <row r="22" spans="21:79" ht="28.5">
      <c r="U22" s="17" t="s">
        <v>22</v>
      </c>
      <c r="V22" s="18" t="s">
        <v>23</v>
      </c>
      <c r="W22" s="44"/>
      <c r="X22" s="19" t="s">
        <v>24</v>
      </c>
      <c r="Y22" s="18" t="s">
        <v>25</v>
      </c>
      <c r="Z22" s="186">
        <f>IF(ISTEXT(Z10),Z10,Z10/$Z10-1)</f>
        <v>0</v>
      </c>
      <c r="AA22" s="190"/>
      <c r="AB22" s="190"/>
      <c r="AC22" s="190"/>
      <c r="AD22" s="190"/>
      <c r="AE22" s="190"/>
      <c r="AF22" s="187">
        <f aca="true" t="shared" si="11" ref="AF22:AO22">IF(ISTEXT(AF10),AF10,AF10/$Z10-1)</f>
        <v>0.01603388005512474</v>
      </c>
      <c r="AG22" s="187">
        <f t="shared" si="11"/>
        <v>0.051698912181977086</v>
      </c>
      <c r="AH22" s="187">
        <f t="shared" si="11"/>
        <v>0.1524767737473467</v>
      </c>
      <c r="AI22" s="187">
        <f t="shared" si="11"/>
        <v>-0.04586379268810714</v>
      </c>
      <c r="AJ22" s="188">
        <f t="shared" si="11"/>
        <v>-0.25752038134216415</v>
      </c>
      <c r="AK22" s="188">
        <f t="shared" si="11"/>
        <v>-0.31771360650354696</v>
      </c>
      <c r="AL22" s="189">
        <f t="shared" si="11"/>
        <v>-0.4337460678799112</v>
      </c>
      <c r="AM22" s="189">
        <f t="shared" si="11"/>
        <v>-0.47076476283538193</v>
      </c>
      <c r="AN22" s="201">
        <f t="shared" si="11"/>
        <v>-0.4889122633803721</v>
      </c>
      <c r="AO22" s="201">
        <f t="shared" si="11"/>
        <v>-0.46757350263523556</v>
      </c>
      <c r="AP22" s="201">
        <f t="shared" si="3"/>
        <v>-0.5022950447051142</v>
      </c>
      <c r="AQ22" s="201">
        <f t="shared" si="4"/>
        <v>-0.4794744402504887</v>
      </c>
      <c r="AR22" s="201">
        <f t="shared" si="4"/>
        <v>-0.5443099608025967</v>
      </c>
      <c r="AS22" s="357">
        <f t="shared" si="5"/>
        <v>-0.6714303855781707</v>
      </c>
      <c r="AT22" s="189">
        <f t="shared" si="6"/>
        <v>-0.7675303156996738</v>
      </c>
      <c r="AU22" s="189">
        <f t="shared" si="6"/>
        <v>-0.7573171558155629</v>
      </c>
      <c r="AV22" s="189">
        <f t="shared" si="6"/>
        <v>-0.7852509146585027</v>
      </c>
      <c r="AW22" s="360">
        <f t="shared" si="8"/>
        <v>-0.7851368088630652</v>
      </c>
      <c r="AX22" s="29"/>
      <c r="AY22" s="29"/>
      <c r="AZ22" s="29"/>
      <c r="BA22" s="29"/>
      <c r="BB22" s="29"/>
      <c r="BC22" s="29"/>
      <c r="BD22" s="30"/>
      <c r="BE22" s="31"/>
      <c r="BF22" s="32"/>
      <c r="BG22" s="32"/>
      <c r="BH22" s="15"/>
      <c r="BI22" s="32"/>
      <c r="BL22" s="160"/>
      <c r="BM22" s="161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5"/>
    </row>
    <row r="23" spans="21:79" ht="21" customHeight="1" thickBot="1">
      <c r="U23" s="20" t="s">
        <v>26</v>
      </c>
      <c r="V23" s="21">
        <v>23900</v>
      </c>
      <c r="W23" s="45"/>
      <c r="X23" s="23" t="s">
        <v>148</v>
      </c>
      <c r="Y23" s="21">
        <v>23900</v>
      </c>
      <c r="Z23" s="191">
        <f>IF(ISTEXT(Z11),Z11,Z11/$Z11-1)</f>
        <v>0</v>
      </c>
      <c r="AA23" s="192"/>
      <c r="AB23" s="192"/>
      <c r="AC23" s="192"/>
      <c r="AD23" s="192"/>
      <c r="AE23" s="192"/>
      <c r="AF23" s="193">
        <f aca="true" t="shared" si="12" ref="AF23:AO23">IF(ISTEXT(AF11),AF11,AF11/$Z11-1)</f>
        <v>0.0019293167004952316</v>
      </c>
      <c r="AG23" s="193">
        <f t="shared" si="12"/>
        <v>0.03582997497846763</v>
      </c>
      <c r="AH23" s="193">
        <f t="shared" si="12"/>
        <v>-0.11404690500025516</v>
      </c>
      <c r="AI23" s="193">
        <f t="shared" si="12"/>
        <v>-0.19521077519265573</v>
      </c>
      <c r="AJ23" s="194">
        <f t="shared" si="12"/>
        <v>-0.4500533314860148</v>
      </c>
      <c r="AK23" s="194">
        <f t="shared" si="12"/>
        <v>-0.5753687046784233</v>
      </c>
      <c r="AL23" s="195">
        <f t="shared" si="12"/>
        <v>-0.647794257477641</v>
      </c>
      <c r="AM23" s="195">
        <f t="shared" si="12"/>
        <v>-0.6704134511072414</v>
      </c>
      <c r="AN23" s="205">
        <f t="shared" si="12"/>
        <v>-0.6896462911362222</v>
      </c>
      <c r="AO23" s="205">
        <f t="shared" si="12"/>
        <v>-0.6989811423624965</v>
      </c>
      <c r="AP23" s="205">
        <f t="shared" si="3"/>
        <v>-0.7159901881799493</v>
      </c>
      <c r="AQ23" s="205">
        <f t="shared" si="4"/>
        <v>-0.7099110558239703</v>
      </c>
      <c r="AR23" s="205">
        <f t="shared" si="4"/>
        <v>-0.7396475877246409</v>
      </c>
      <c r="AS23" s="358">
        <f t="shared" si="5"/>
        <v>-0.7758129414647418</v>
      </c>
      <c r="AT23" s="195">
        <f t="shared" si="6"/>
        <v>-0.8906435224694076</v>
      </c>
      <c r="AU23" s="195">
        <f t="shared" si="6"/>
        <v>-0.8899847853144693</v>
      </c>
      <c r="AV23" s="195">
        <f t="shared" si="6"/>
        <v>-0.9032505335776226</v>
      </c>
      <c r="AW23" s="361">
        <f t="shared" si="8"/>
        <v>-0.9032505335776226</v>
      </c>
      <c r="AX23" s="35"/>
      <c r="AY23" s="35"/>
      <c r="AZ23" s="35"/>
      <c r="BA23" s="35"/>
      <c r="BB23" s="35"/>
      <c r="BC23" s="35"/>
      <c r="BD23" s="36"/>
      <c r="BE23" s="37"/>
      <c r="BF23" s="32"/>
      <c r="BG23" s="32"/>
      <c r="BH23" s="15"/>
      <c r="BI23" s="32"/>
      <c r="BL23" s="164"/>
      <c r="BM23" s="165"/>
      <c r="BN23" s="162"/>
      <c r="BO23" s="170"/>
      <c r="BP23" s="170"/>
      <c r="BQ23" s="170"/>
      <c r="BR23" s="170"/>
      <c r="BS23" s="170"/>
      <c r="BT23" s="163"/>
      <c r="BU23" s="163"/>
      <c r="BV23" s="163"/>
      <c r="BW23" s="163"/>
      <c r="BX23" s="163"/>
      <c r="BY23" s="163"/>
      <c r="BZ23" s="163"/>
      <c r="CA23" s="15"/>
    </row>
    <row r="24" spans="21:79" ht="23.25" customHeight="1" thickBot="1" thickTop="1">
      <c r="U24" s="38" t="s">
        <v>11</v>
      </c>
      <c r="V24" s="34"/>
      <c r="W24" s="46"/>
      <c r="X24" s="33" t="s">
        <v>13</v>
      </c>
      <c r="Y24" s="34"/>
      <c r="Z24" s="196">
        <f>IF(ISTEXT(Z12),Z12,Z12/$Z12-1)</f>
        <v>0</v>
      </c>
      <c r="AA24" s="197">
        <f>IF(ISTEXT(AA12),AA12,AA12/$Z12-1)</f>
        <v>-0.04479406204952341</v>
      </c>
      <c r="AB24" s="197">
        <f>IF(ISTEXT(AB12),AB12,AB12/$Z12-1)</f>
        <v>-0.03832545478509097</v>
      </c>
      <c r="AC24" s="197">
        <f>IF(ISTEXT(AC12),AC12,AC12/$Z12-1)</f>
        <v>-0.0316702067832807</v>
      </c>
      <c r="AD24" s="197">
        <f>IF(ISTEXT(AD12),AD12,AD12/$Z12-1)</f>
        <v>-0.03814269564868811</v>
      </c>
      <c r="AE24" s="197">
        <f>IF(ISTEXT(AE12),AE12,AE12/$Z12-1)</f>
        <v>0.009696348122470333</v>
      </c>
      <c r="AF24" s="197">
        <f aca="true" t="shared" si="13" ref="AF24:AO24">IF(ISTEXT(AF12),AF12,AF12/$Z12-1)</f>
        <v>0.060566895468064486</v>
      </c>
      <c r="AG24" s="197">
        <f t="shared" si="13"/>
        <v>0.07152993858343781</v>
      </c>
      <c r="AH24" s="197">
        <f t="shared" si="13"/>
        <v>0.06629876658052658</v>
      </c>
      <c r="AI24" s="197">
        <f t="shared" si="13"/>
        <v>0.03255215659181232</v>
      </c>
      <c r="AJ24" s="197">
        <f t="shared" si="13"/>
        <v>0.049321012534225606</v>
      </c>
      <c r="AK24" s="198">
        <f t="shared" si="13"/>
        <v>0.06402566753985495</v>
      </c>
      <c r="AL24" s="199">
        <f t="shared" si="13"/>
        <v>0.04423450141769325</v>
      </c>
      <c r="AM24" s="199">
        <f t="shared" si="13"/>
        <v>0.06962895525712254</v>
      </c>
      <c r="AN24" s="207">
        <f t="shared" si="13"/>
        <v>0.0725993235406539</v>
      </c>
      <c r="AO24" s="207">
        <f t="shared" si="13"/>
        <v>0.06935228698154505</v>
      </c>
      <c r="AP24" s="207">
        <f t="shared" si="3"/>
        <v>0.07141450962057294</v>
      </c>
      <c r="AQ24" s="207">
        <f t="shared" si="4"/>
        <v>0.057215963560730554</v>
      </c>
      <c r="AR24" s="207">
        <f t="shared" si="4"/>
        <v>0.08237023586861136</v>
      </c>
      <c r="AS24" s="359">
        <f t="shared" si="5"/>
        <v>0.016368857297206052</v>
      </c>
      <c r="AT24" s="199">
        <f t="shared" si="6"/>
        <v>-0.0431544108845181</v>
      </c>
      <c r="AU24" s="199">
        <f t="shared" si="6"/>
        <v>-0.0030900177665417194</v>
      </c>
      <c r="AV24" s="199">
        <f t="shared" si="6"/>
        <v>0.036983764250381856</v>
      </c>
      <c r="AW24" s="362">
        <f t="shared" si="8"/>
        <v>0.06326623065044612</v>
      </c>
      <c r="AX24" s="41"/>
      <c r="AY24" s="41"/>
      <c r="AZ24" s="41"/>
      <c r="BA24" s="41"/>
      <c r="BB24" s="41"/>
      <c r="BC24" s="41"/>
      <c r="BD24" s="42"/>
      <c r="BE24" s="43"/>
      <c r="BF24" s="32"/>
      <c r="BG24" s="32"/>
      <c r="BH24" s="32"/>
      <c r="BI24" s="32"/>
      <c r="BL24" s="164"/>
      <c r="BM24" s="165"/>
      <c r="BN24" s="162"/>
      <c r="BO24" s="170"/>
      <c r="BP24" s="170"/>
      <c r="BQ24" s="170"/>
      <c r="BR24" s="170"/>
      <c r="BS24" s="170"/>
      <c r="BT24" s="163"/>
      <c r="BU24" s="163"/>
      <c r="BV24" s="163"/>
      <c r="BW24" s="163"/>
      <c r="BX24" s="163"/>
      <c r="BY24" s="163"/>
      <c r="BZ24" s="163"/>
      <c r="CA24" s="15"/>
    </row>
    <row r="25" spans="24:79" ht="15">
      <c r="X25" s="39"/>
      <c r="Y25" s="40"/>
      <c r="Z25" s="174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BF25" s="32"/>
      <c r="BG25" s="32"/>
      <c r="BH25" s="32"/>
      <c r="BI25" s="32"/>
      <c r="BL25" s="160"/>
      <c r="BM25" s="161"/>
      <c r="BN25" s="162"/>
      <c r="BO25" s="170"/>
      <c r="BP25" s="170"/>
      <c r="BQ25" s="170"/>
      <c r="BR25" s="170"/>
      <c r="BS25" s="170"/>
      <c r="BT25" s="163"/>
      <c r="BU25" s="163"/>
      <c r="BV25" s="163"/>
      <c r="BW25" s="163"/>
      <c r="BX25" s="163"/>
      <c r="BY25" s="163"/>
      <c r="BZ25" s="163"/>
      <c r="CA25" s="15"/>
    </row>
    <row r="26" spans="38:79" ht="15">
      <c r="AL26" s="180"/>
      <c r="AM26" s="175"/>
      <c r="BL26" s="166"/>
      <c r="BM26" s="167"/>
      <c r="BN26" s="162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5"/>
    </row>
    <row r="27" spans="21:79" s="417" customFormat="1" ht="21.75" customHeight="1" thickBot="1">
      <c r="U27" s="400"/>
      <c r="V27" s="415"/>
      <c r="W27" s="415"/>
      <c r="X27" s="416" t="s">
        <v>9</v>
      </c>
      <c r="Y27" s="415"/>
      <c r="Z27" s="415"/>
      <c r="BL27" s="418"/>
      <c r="BM27" s="418"/>
      <c r="BN27" s="418"/>
      <c r="BO27" s="418"/>
      <c r="BP27" s="418"/>
      <c r="BQ27" s="418"/>
      <c r="BR27" s="418"/>
      <c r="BS27" s="418"/>
      <c r="BT27" s="418"/>
      <c r="BU27" s="418"/>
      <c r="BV27" s="418"/>
      <c r="BW27" s="418"/>
      <c r="BX27" s="418"/>
      <c r="BY27" s="418"/>
      <c r="BZ27" s="418"/>
      <c r="CA27" s="418"/>
    </row>
    <row r="28" spans="24:79" ht="28.5">
      <c r="X28" s="336"/>
      <c r="Y28" s="337" t="s">
        <v>12</v>
      </c>
      <c r="Z28" s="338" t="s">
        <v>14</v>
      </c>
      <c r="AA28" s="339">
        <v>1990</v>
      </c>
      <c r="AB28" s="339">
        <f aca="true" t="shared" si="14" ref="AB28:AP28">AA28+1</f>
        <v>1991</v>
      </c>
      <c r="AC28" s="339">
        <f t="shared" si="14"/>
        <v>1992</v>
      </c>
      <c r="AD28" s="339">
        <f t="shared" si="14"/>
        <v>1993</v>
      </c>
      <c r="AE28" s="339">
        <f t="shared" si="14"/>
        <v>1994</v>
      </c>
      <c r="AF28" s="339">
        <f t="shared" si="14"/>
        <v>1995</v>
      </c>
      <c r="AG28" s="339">
        <f t="shared" si="14"/>
        <v>1996</v>
      </c>
      <c r="AH28" s="339">
        <f t="shared" si="14"/>
        <v>1997</v>
      </c>
      <c r="AI28" s="339">
        <f t="shared" si="14"/>
        <v>1998</v>
      </c>
      <c r="AJ28" s="340">
        <f t="shared" si="14"/>
        <v>1999</v>
      </c>
      <c r="AK28" s="340">
        <f t="shared" si="14"/>
        <v>2000</v>
      </c>
      <c r="AL28" s="340">
        <f t="shared" si="14"/>
        <v>2001</v>
      </c>
      <c r="AM28" s="340">
        <f t="shared" si="14"/>
        <v>2002</v>
      </c>
      <c r="AN28" s="339">
        <f t="shared" si="14"/>
        <v>2003</v>
      </c>
      <c r="AO28" s="339">
        <f t="shared" si="14"/>
        <v>2004</v>
      </c>
      <c r="AP28" s="339">
        <f t="shared" si="14"/>
        <v>2005</v>
      </c>
      <c r="AQ28" s="339">
        <f>AP28+1</f>
        <v>2006</v>
      </c>
      <c r="AR28" s="339">
        <f>AQ28+1</f>
        <v>2007</v>
      </c>
      <c r="AS28" s="356">
        <v>2008</v>
      </c>
      <c r="AT28" s="356">
        <v>2009</v>
      </c>
      <c r="AU28" s="356">
        <v>2010</v>
      </c>
      <c r="AV28" s="356">
        <v>2011</v>
      </c>
      <c r="AW28" s="344" t="s">
        <v>223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0"/>
      <c r="AA29" s="200"/>
      <c r="AB29" s="201">
        <f aca="true" t="shared" si="15" ref="AB29:AO29">IF(ISTEXT(AA6),AA6,AB6/AA6-1)</f>
        <v>0.007828791579707062</v>
      </c>
      <c r="AC29" s="201">
        <f t="shared" si="15"/>
        <v>0.007367323139198412</v>
      </c>
      <c r="AD29" s="201">
        <f t="shared" si="15"/>
        <v>-0.006618015119849385</v>
      </c>
      <c r="AE29" s="201">
        <f t="shared" si="15"/>
        <v>0.05194585315854838</v>
      </c>
      <c r="AF29" s="201">
        <f t="shared" si="15"/>
        <v>0.010760145275548805</v>
      </c>
      <c r="AG29" s="201">
        <f t="shared" si="15"/>
        <v>0.010537422295438859</v>
      </c>
      <c r="AH29" s="201">
        <f t="shared" si="15"/>
        <v>-0.004127754540966699</v>
      </c>
      <c r="AI29" s="201">
        <f t="shared" si="15"/>
        <v>-0.02891435682654986</v>
      </c>
      <c r="AJ29" s="189">
        <f t="shared" si="15"/>
        <v>0.02920644568440056</v>
      </c>
      <c r="AK29" s="189">
        <f t="shared" si="15"/>
        <v>0.01678867441954157</v>
      </c>
      <c r="AL29" s="189">
        <f t="shared" si="15"/>
        <v>-0.01209802420344852</v>
      </c>
      <c r="AM29" s="189">
        <f t="shared" si="15"/>
        <v>0.029989052887255285</v>
      </c>
      <c r="AN29" s="201">
        <f t="shared" si="15"/>
        <v>0.004011635264007163</v>
      </c>
      <c r="AO29" s="201">
        <f t="shared" si="15"/>
        <v>-0.0004860039250128567</v>
      </c>
      <c r="AP29" s="201">
        <f>IF(ISTEXT(AO6),AO6,AP6/AO6-1)</f>
        <v>0.0033217434906718246</v>
      </c>
      <c r="AQ29" s="201">
        <f>IF(ISTEXT(AP6),AP6,AQ6/AP6-1)</f>
        <v>-0.014962035937280183</v>
      </c>
      <c r="AR29" s="201">
        <f>IF(ISTEXT(AQ6),AQ6,AR6/AQ6-1)</f>
        <v>0.026293724285730402</v>
      </c>
      <c r="AS29" s="357">
        <f>IF(ISTEXT(AR6),AR6,AS6/AR6-1)</f>
        <v>-0.06351183604941879</v>
      </c>
      <c r="AT29" s="189">
        <f aca="true" t="shared" si="16" ref="AT29:BE35">IF(ISTEXT(AS6),AS6,AT6/AS6-1)</f>
        <v>-0.05961831276122742</v>
      </c>
      <c r="AU29" s="189">
        <f>IF(ISTEXT(AT6),AT6,AU6/AT6-1)</f>
        <v>0.043454603644085266</v>
      </c>
      <c r="AV29" s="189">
        <f>IF(ISTEXT(AU6),AU6,AV6/AU6-1)</f>
        <v>0.041883562688784126</v>
      </c>
      <c r="AW29" s="360">
        <f>IF(ISTEXT(AV6),AV6,AW6/AV6-1)</f>
        <v>0.027102300204906893</v>
      </c>
      <c r="AX29" s="210">
        <f t="shared" si="16"/>
        <v>-1</v>
      </c>
      <c r="AY29" s="210" t="e">
        <f t="shared" si="16"/>
        <v>#DIV/0!</v>
      </c>
      <c r="AZ29" s="210" t="e">
        <f t="shared" si="16"/>
        <v>#DIV/0!</v>
      </c>
      <c r="BA29" s="210" t="e">
        <f t="shared" si="16"/>
        <v>#DIV/0!</v>
      </c>
      <c r="BB29" s="210" t="e">
        <f t="shared" si="16"/>
        <v>#DIV/0!</v>
      </c>
      <c r="BC29" s="210" t="e">
        <f t="shared" si="16"/>
        <v>#DIV/0!</v>
      </c>
      <c r="BD29" s="210" t="e">
        <f t="shared" si="16"/>
        <v>#DIV/0!</v>
      </c>
      <c r="BE29" s="210" t="e">
        <f t="shared" si="16"/>
        <v>#DIV/0!</v>
      </c>
      <c r="BL29" s="15"/>
      <c r="BM29" s="15"/>
      <c r="BN29" s="15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5"/>
    </row>
    <row r="30" spans="24:79" ht="18.75">
      <c r="X30" s="13" t="s">
        <v>16</v>
      </c>
      <c r="Y30" s="11">
        <v>21</v>
      </c>
      <c r="Z30" s="200"/>
      <c r="AA30" s="200"/>
      <c r="AB30" s="201">
        <f aca="true" t="shared" si="17" ref="AB30:AS30">IF(ISTEXT(AA7),AA7,AB7/AA7-1)</f>
        <v>-0.008215524482080738</v>
      </c>
      <c r="AC30" s="201">
        <f t="shared" si="17"/>
        <v>-0.007606209234779837</v>
      </c>
      <c r="AD30" s="201">
        <f t="shared" si="17"/>
        <v>-0.008193075280360396</v>
      </c>
      <c r="AE30" s="201">
        <f t="shared" si="17"/>
        <v>-0.020479842342117416</v>
      </c>
      <c r="AF30" s="201">
        <f t="shared" si="17"/>
        <v>-0.026813855370204642</v>
      </c>
      <c r="AG30" s="201">
        <f t="shared" si="17"/>
        <v>-0.025314437108596266</v>
      </c>
      <c r="AH30" s="201">
        <f t="shared" si="17"/>
        <v>-0.036018141760194244</v>
      </c>
      <c r="AI30" s="201">
        <f t="shared" si="17"/>
        <v>-0.02832468433933666</v>
      </c>
      <c r="AJ30" s="189">
        <f t="shared" si="17"/>
        <v>-0.02147066048491586</v>
      </c>
      <c r="AK30" s="189">
        <f t="shared" si="17"/>
        <v>-0.021559710320488423</v>
      </c>
      <c r="AL30" s="189">
        <f t="shared" si="17"/>
        <v>-0.03512882701858344</v>
      </c>
      <c r="AM30" s="189">
        <f t="shared" si="17"/>
        <v>-0.037136207590350745</v>
      </c>
      <c r="AN30" s="201">
        <f t="shared" si="17"/>
        <v>-0.020533378199317553</v>
      </c>
      <c r="AO30" s="201">
        <f t="shared" si="17"/>
        <v>-0.017782069181898397</v>
      </c>
      <c r="AP30" s="201">
        <f t="shared" si="17"/>
        <v>-0.014655606234864949</v>
      </c>
      <c r="AQ30" s="201">
        <f t="shared" si="17"/>
        <v>-0.015377614739670253</v>
      </c>
      <c r="AR30" s="201">
        <f t="shared" si="17"/>
        <v>-0.016587722472865107</v>
      </c>
      <c r="AS30" s="357">
        <f t="shared" si="17"/>
        <v>-0.023621162670853568</v>
      </c>
      <c r="AT30" s="189">
        <f t="shared" si="16"/>
        <v>-0.026456961959225866</v>
      </c>
      <c r="AU30" s="189">
        <f t="shared" si="16"/>
        <v>-0.020498171577917224</v>
      </c>
      <c r="AV30" s="189">
        <f t="shared" si="16"/>
        <v>-0.024064475061947532</v>
      </c>
      <c r="AW30" s="360">
        <f t="shared" si="16"/>
        <v>-0.013068638134345667</v>
      </c>
      <c r="AX30" s="210">
        <f t="shared" si="16"/>
        <v>-1</v>
      </c>
      <c r="AY30" s="210" t="e">
        <f t="shared" si="16"/>
        <v>#DIV/0!</v>
      </c>
      <c r="AZ30" s="210" t="e">
        <f t="shared" si="16"/>
        <v>#DIV/0!</v>
      </c>
      <c r="BA30" s="210" t="e">
        <f t="shared" si="16"/>
        <v>#DIV/0!</v>
      </c>
      <c r="BB30" s="210" t="e">
        <f t="shared" si="16"/>
        <v>#DIV/0!</v>
      </c>
      <c r="BC30" s="210" t="e">
        <f t="shared" si="16"/>
        <v>#DIV/0!</v>
      </c>
      <c r="BD30" s="210" t="e">
        <f t="shared" si="16"/>
        <v>#DIV/0!</v>
      </c>
      <c r="BE30" s="210" t="e">
        <f t="shared" si="16"/>
        <v>#DIV/0!</v>
      </c>
      <c r="BL30" s="15"/>
      <c r="BM30" s="15"/>
      <c r="BN30" s="15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5"/>
    </row>
    <row r="31" spans="24:79" ht="18.75">
      <c r="X31" s="13" t="s">
        <v>18</v>
      </c>
      <c r="Y31" s="11">
        <v>310</v>
      </c>
      <c r="Z31" s="200"/>
      <c r="AA31" s="200"/>
      <c r="AB31" s="201">
        <f aca="true" t="shared" si="18" ref="AB31:AS31">IF(ISTEXT(AA8),AA8,AB8/AA8-1)</f>
        <v>-0.01618056324630479</v>
      </c>
      <c r="AC31" s="201">
        <f t="shared" si="18"/>
        <v>0.005278705008365803</v>
      </c>
      <c r="AD31" s="201">
        <f t="shared" si="18"/>
        <v>-0.007611097305910142</v>
      </c>
      <c r="AE31" s="201">
        <f t="shared" si="18"/>
        <v>0.038735645685525455</v>
      </c>
      <c r="AF31" s="201">
        <f t="shared" si="18"/>
        <v>0.014568517873643438</v>
      </c>
      <c r="AG31" s="201">
        <f t="shared" si="18"/>
        <v>0.0296976042685424</v>
      </c>
      <c r="AH31" s="201">
        <f t="shared" si="18"/>
        <v>0.020184338125544432</v>
      </c>
      <c r="AI31" s="201">
        <f t="shared" si="18"/>
        <v>-0.044132580362078344</v>
      </c>
      <c r="AJ31" s="189">
        <f t="shared" si="18"/>
        <v>-0.19588408658826595</v>
      </c>
      <c r="AK31" s="189">
        <f t="shared" si="18"/>
        <v>0.09714718693224578</v>
      </c>
      <c r="AL31" s="189">
        <f t="shared" si="18"/>
        <v>-0.1181391336287907</v>
      </c>
      <c r="AM31" s="189">
        <f t="shared" si="18"/>
        <v>-0.028657485851024234</v>
      </c>
      <c r="AN31" s="201">
        <f t="shared" si="18"/>
        <v>-0.014184229263947579</v>
      </c>
      <c r="AO31" s="201">
        <f t="shared" si="18"/>
        <v>0.000661878084939449</v>
      </c>
      <c r="AP31" s="201">
        <f t="shared" si="18"/>
        <v>-0.02010818041049689</v>
      </c>
      <c r="AQ31" s="201">
        <f t="shared" si="18"/>
        <v>-0.0008070241433182357</v>
      </c>
      <c r="AR31" s="201">
        <f t="shared" si="18"/>
        <v>-0.05126705991599656</v>
      </c>
      <c r="AS31" s="357">
        <f t="shared" si="18"/>
        <v>-0.001031731779717826</v>
      </c>
      <c r="AT31" s="189">
        <f t="shared" si="16"/>
        <v>-0.004337865430907084</v>
      </c>
      <c r="AU31" s="189">
        <f t="shared" si="16"/>
        <v>-0.02395413501834509</v>
      </c>
      <c r="AV31" s="189">
        <f t="shared" si="16"/>
        <v>-0.017393712161843378</v>
      </c>
      <c r="AW31" s="360">
        <f t="shared" si="16"/>
        <v>-0.0101093559552905</v>
      </c>
      <c r="AX31" s="210">
        <f t="shared" si="16"/>
        <v>-1</v>
      </c>
      <c r="AY31" s="210" t="e">
        <f t="shared" si="16"/>
        <v>#DIV/0!</v>
      </c>
      <c r="AZ31" s="210" t="e">
        <f t="shared" si="16"/>
        <v>#DIV/0!</v>
      </c>
      <c r="BA31" s="210" t="e">
        <f t="shared" si="16"/>
        <v>#DIV/0!</v>
      </c>
      <c r="BB31" s="210" t="e">
        <f t="shared" si="16"/>
        <v>#DIV/0!</v>
      </c>
      <c r="BC31" s="210" t="e">
        <f t="shared" si="16"/>
        <v>#DIV/0!</v>
      </c>
      <c r="BD31" s="210" t="e">
        <f t="shared" si="16"/>
        <v>#DIV/0!</v>
      </c>
      <c r="BE31" s="210" t="e">
        <f t="shared" si="16"/>
        <v>#DIV/0!</v>
      </c>
      <c r="BL31" s="15"/>
      <c r="BM31" s="15"/>
      <c r="BN31" s="15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5"/>
    </row>
    <row r="32" spans="24:79" ht="28.5">
      <c r="X32" s="19" t="s">
        <v>96</v>
      </c>
      <c r="Y32" s="18" t="s">
        <v>21</v>
      </c>
      <c r="Z32" s="200"/>
      <c r="AA32" s="190"/>
      <c r="AB32" s="190"/>
      <c r="AC32" s="190"/>
      <c r="AD32" s="190"/>
      <c r="AE32" s="190"/>
      <c r="AF32" s="202" t="s">
        <v>97</v>
      </c>
      <c r="AG32" s="201">
        <f aca="true" t="shared" si="19" ref="AG32:AS32">IF(ISTEXT(AF9),AF9,AG9/AF9-1)</f>
        <v>-0.017471251505903007</v>
      </c>
      <c r="AH32" s="201">
        <f t="shared" si="19"/>
        <v>-5.4426602978052685E-05</v>
      </c>
      <c r="AI32" s="201">
        <f t="shared" si="19"/>
        <v>-0.024574129456624072</v>
      </c>
      <c r="AJ32" s="189">
        <f t="shared" si="19"/>
        <v>0.0267045336457834</v>
      </c>
      <c r="AK32" s="189">
        <f t="shared" si="19"/>
        <v>-0.056887532658832285</v>
      </c>
      <c r="AL32" s="189">
        <f t="shared" si="19"/>
        <v>-0.14001685733989688</v>
      </c>
      <c r="AM32" s="189">
        <f t="shared" si="19"/>
        <v>-0.15308146388545363</v>
      </c>
      <c r="AN32" s="201">
        <f t="shared" si="19"/>
        <v>0.005013951596698707</v>
      </c>
      <c r="AO32" s="201">
        <f t="shared" si="19"/>
        <v>-0.23319792838852826</v>
      </c>
      <c r="AP32" s="201">
        <f t="shared" si="19"/>
        <v>-0.003247525924740313</v>
      </c>
      <c r="AQ32" s="201">
        <f t="shared" si="19"/>
        <v>0.11636953434346009</v>
      </c>
      <c r="AR32" s="201">
        <f t="shared" si="19"/>
        <v>0.1308975837176658</v>
      </c>
      <c r="AS32" s="357">
        <f t="shared" si="19"/>
        <v>0.15204570252407312</v>
      </c>
      <c r="AT32" s="189">
        <f t="shared" si="16"/>
        <v>0.08209230075152618</v>
      </c>
      <c r="AU32" s="189">
        <f t="shared" si="16"/>
        <v>0.1058987330223875</v>
      </c>
      <c r="AV32" s="189">
        <f t="shared" si="16"/>
        <v>0.11797481257800069</v>
      </c>
      <c r="AW32" s="360">
        <f t="shared" si="16"/>
        <v>8.971972081717183E-06</v>
      </c>
      <c r="AX32" s="210">
        <f t="shared" si="16"/>
        <v>-1</v>
      </c>
      <c r="AY32" s="210" t="e">
        <f t="shared" si="16"/>
        <v>#DIV/0!</v>
      </c>
      <c r="AZ32" s="210" t="e">
        <f t="shared" si="16"/>
        <v>#DIV/0!</v>
      </c>
      <c r="BA32" s="210" t="e">
        <f t="shared" si="16"/>
        <v>#DIV/0!</v>
      </c>
      <c r="BB32" s="210" t="e">
        <f t="shared" si="16"/>
        <v>#DIV/0!</v>
      </c>
      <c r="BC32" s="210" t="e">
        <f t="shared" si="16"/>
        <v>#DIV/0!</v>
      </c>
      <c r="BD32" s="210" t="e">
        <f t="shared" si="16"/>
        <v>#DIV/0!</v>
      </c>
      <c r="BE32" s="210" t="e">
        <f t="shared" si="16"/>
        <v>#DIV/0!</v>
      </c>
      <c r="BL32" s="15"/>
      <c r="BM32" s="15"/>
      <c r="BN32" s="15"/>
      <c r="BO32" s="170"/>
      <c r="BP32" s="170"/>
      <c r="BQ32" s="170"/>
      <c r="BR32" s="170"/>
      <c r="BS32" s="170"/>
      <c r="BT32" s="163"/>
      <c r="BU32" s="163"/>
      <c r="BV32" s="163"/>
      <c r="BW32" s="163"/>
      <c r="BX32" s="163"/>
      <c r="BY32" s="163"/>
      <c r="BZ32" s="163"/>
      <c r="CA32" s="15"/>
    </row>
    <row r="33" spans="24:79" ht="28.5">
      <c r="X33" s="19" t="s">
        <v>24</v>
      </c>
      <c r="Y33" s="18" t="s">
        <v>25</v>
      </c>
      <c r="Z33" s="200"/>
      <c r="AA33" s="190"/>
      <c r="AB33" s="190"/>
      <c r="AC33" s="190"/>
      <c r="AD33" s="190"/>
      <c r="AE33" s="190"/>
      <c r="AF33" s="202" t="s">
        <v>79</v>
      </c>
      <c r="AG33" s="201">
        <f aca="true" t="shared" si="20" ref="AG33:AS33">IF(ISTEXT(AF10),AF10,AG10/AF10-1)</f>
        <v>0.03510220754146243</v>
      </c>
      <c r="AH33" s="201">
        <f t="shared" si="20"/>
        <v>0.09582387164049067</v>
      </c>
      <c r="AI33" s="201">
        <f t="shared" si="20"/>
        <v>-0.17209940447696637</v>
      </c>
      <c r="AJ33" s="189">
        <f t="shared" si="20"/>
        <v>-0.22183058040566483</v>
      </c>
      <c r="AK33" s="189">
        <f t="shared" si="20"/>
        <v>-0.08107054207116526</v>
      </c>
      <c r="AL33" s="189">
        <f t="shared" si="20"/>
        <v>-0.17006415851522838</v>
      </c>
      <c r="AM33" s="189">
        <f t="shared" si="20"/>
        <v>-0.06537472475797301</v>
      </c>
      <c r="AN33" s="201">
        <f t="shared" si="20"/>
        <v>-0.03429004584467121</v>
      </c>
      <c r="AO33" s="201">
        <f t="shared" si="20"/>
        <v>0.04175165870007502</v>
      </c>
      <c r="AP33" s="201">
        <f t="shared" si="20"/>
        <v>-0.06521377550090446</v>
      </c>
      <c r="AQ33" s="201">
        <f t="shared" si="20"/>
        <v>0.045851672184184844</v>
      </c>
      <c r="AR33" s="201">
        <f t="shared" si="20"/>
        <v>-0.12455780381525994</v>
      </c>
      <c r="AS33" s="357">
        <f t="shared" si="20"/>
        <v>-0.2789624829181443</v>
      </c>
      <c r="AT33" s="189">
        <f t="shared" si="16"/>
        <v>-0.2924796630711156</v>
      </c>
      <c r="AU33" s="189">
        <f t="shared" si="16"/>
        <v>0.04393329786139555</v>
      </c>
      <c r="AV33" s="189">
        <f t="shared" si="16"/>
        <v>-0.11510397010886486</v>
      </c>
      <c r="AW33" s="360">
        <f t="shared" si="16"/>
        <v>0.0005313447331145582</v>
      </c>
      <c r="AX33" s="210">
        <f t="shared" si="16"/>
        <v>-1</v>
      </c>
      <c r="AY33" s="210" t="e">
        <f t="shared" si="16"/>
        <v>#DIV/0!</v>
      </c>
      <c r="AZ33" s="210" t="e">
        <f t="shared" si="16"/>
        <v>#DIV/0!</v>
      </c>
      <c r="BA33" s="210" t="e">
        <f t="shared" si="16"/>
        <v>#DIV/0!</v>
      </c>
      <c r="BB33" s="210" t="e">
        <f t="shared" si="16"/>
        <v>#DIV/0!</v>
      </c>
      <c r="BC33" s="210" t="e">
        <f t="shared" si="16"/>
        <v>#DIV/0!</v>
      </c>
      <c r="BD33" s="210" t="e">
        <f t="shared" si="16"/>
        <v>#DIV/0!</v>
      </c>
      <c r="BE33" s="210" t="e">
        <f t="shared" si="16"/>
        <v>#DIV/0!</v>
      </c>
      <c r="BL33" s="15"/>
      <c r="BM33" s="15"/>
      <c r="BN33" s="15"/>
      <c r="BO33" s="170"/>
      <c r="BP33" s="170"/>
      <c r="BQ33" s="170"/>
      <c r="BR33" s="170"/>
      <c r="BS33" s="170"/>
      <c r="BT33" s="163"/>
      <c r="BU33" s="163"/>
      <c r="BV33" s="163"/>
      <c r="BW33" s="163"/>
      <c r="BX33" s="163"/>
      <c r="BY33" s="163"/>
      <c r="BZ33" s="163"/>
      <c r="CA33" s="15"/>
    </row>
    <row r="34" spans="24:79" ht="22.5" customHeight="1" thickBot="1">
      <c r="X34" s="23" t="s">
        <v>148</v>
      </c>
      <c r="Y34" s="21">
        <v>23900</v>
      </c>
      <c r="Z34" s="203"/>
      <c r="AA34" s="192"/>
      <c r="AB34" s="192"/>
      <c r="AC34" s="192"/>
      <c r="AD34" s="192"/>
      <c r="AE34" s="192"/>
      <c r="AF34" s="204" t="s">
        <v>79</v>
      </c>
      <c r="AG34" s="205">
        <f aca="true" t="shared" si="21" ref="AG34:AS34">IF(ISTEXT(AF11),AF11,AG11/AF11-1)</f>
        <v>0.03383537911597623</v>
      </c>
      <c r="AH34" s="205">
        <f t="shared" si="21"/>
        <v>-0.14469254954881783</v>
      </c>
      <c r="AI34" s="205">
        <f t="shared" si="21"/>
        <v>-0.09161192691857345</v>
      </c>
      <c r="AJ34" s="195">
        <f t="shared" si="21"/>
        <v>-0.3166575153318746</v>
      </c>
      <c r="AK34" s="195">
        <f t="shared" si="21"/>
        <v>-0.22786822862483036</v>
      </c>
      <c r="AL34" s="195">
        <f t="shared" si="21"/>
        <v>-0.170561034000966</v>
      </c>
      <c r="AM34" s="195">
        <f t="shared" si="21"/>
        <v>-0.06422153559340238</v>
      </c>
      <c r="AN34" s="205">
        <f t="shared" si="21"/>
        <v>-0.058354444662845784</v>
      </c>
      <c r="AO34" s="205">
        <f t="shared" si="21"/>
        <v>-0.030078104303795206</v>
      </c>
      <c r="AP34" s="205">
        <f t="shared" si="21"/>
        <v>-0.05650491783453526</v>
      </c>
      <c r="AQ34" s="205">
        <f t="shared" si="21"/>
        <v>0.021404656117411935</v>
      </c>
      <c r="AR34" s="205">
        <f t="shared" si="21"/>
        <v>-0.10250832545560962</v>
      </c>
      <c r="AS34" s="358">
        <f t="shared" si="21"/>
        <v>-0.13890923239017638</v>
      </c>
      <c r="AT34" s="195">
        <f t="shared" si="16"/>
        <v>-0.5122087856226823</v>
      </c>
      <c r="AU34" s="195">
        <f t="shared" si="16"/>
        <v>0.0060237598157277805</v>
      </c>
      <c r="AV34" s="195">
        <f t="shared" si="16"/>
        <v>-0.12058103327864622</v>
      </c>
      <c r="AW34" s="361">
        <f t="shared" si="16"/>
        <v>0</v>
      </c>
      <c r="AX34" s="211">
        <f t="shared" si="16"/>
        <v>-1</v>
      </c>
      <c r="AY34" s="211" t="e">
        <f t="shared" si="16"/>
        <v>#DIV/0!</v>
      </c>
      <c r="AZ34" s="211" t="e">
        <f t="shared" si="16"/>
        <v>#DIV/0!</v>
      </c>
      <c r="BA34" s="211" t="e">
        <f t="shared" si="16"/>
        <v>#DIV/0!</v>
      </c>
      <c r="BB34" s="211" t="e">
        <f t="shared" si="16"/>
        <v>#DIV/0!</v>
      </c>
      <c r="BC34" s="211" t="e">
        <f t="shared" si="16"/>
        <v>#DIV/0!</v>
      </c>
      <c r="BD34" s="211" t="e">
        <f t="shared" si="16"/>
        <v>#DIV/0!</v>
      </c>
      <c r="BE34" s="211" t="e">
        <f t="shared" si="16"/>
        <v>#DIV/0!</v>
      </c>
      <c r="BL34" s="15"/>
      <c r="BM34" s="15"/>
      <c r="BN34" s="15"/>
      <c r="BO34" s="170"/>
      <c r="BP34" s="170"/>
      <c r="BQ34" s="170"/>
      <c r="BR34" s="170"/>
      <c r="BS34" s="170"/>
      <c r="BT34" s="163"/>
      <c r="BU34" s="163"/>
      <c r="BV34" s="163"/>
      <c r="BW34" s="163"/>
      <c r="BX34" s="163"/>
      <c r="BY34" s="163"/>
      <c r="BZ34" s="163"/>
      <c r="CA34" s="15"/>
    </row>
    <row r="35" spans="24:79" ht="21.75" customHeight="1" thickBot="1" thickTop="1">
      <c r="X35" s="33" t="s">
        <v>13</v>
      </c>
      <c r="Y35" s="34"/>
      <c r="Z35" s="206"/>
      <c r="AA35" s="206"/>
      <c r="AB35" s="207">
        <f>IF(ISTEXT(AA12),AA12,AB12/AA12-1)</f>
        <v>0.00677195043229295</v>
      </c>
      <c r="AC35" s="207">
        <f>IF(ISTEXT(AB12),AB12,AC12/AB12-1)</f>
        <v>0.0069204784871612635</v>
      </c>
      <c r="AD35" s="207">
        <f>IF(ISTEXT(AC12),AC12,AD12/AC12-1)</f>
        <v>-0.006684178170235033</v>
      </c>
      <c r="AE35" s="207">
        <f>IF(ISTEXT(AD12),AD12,AE12/AD12-1)</f>
        <v>0.04973611319968252</v>
      </c>
      <c r="AF35" s="207">
        <f>IF(ISTEXT(AE12),AE12,AF12/AE12-1)</f>
        <v>0.05038202568543304</v>
      </c>
      <c r="AG35" s="207">
        <f aca="true" t="shared" si="22" ref="AG35:AS35">IF(ISTEXT(AF12),AF12,AG12/AF12-1)</f>
        <v>0.010336965223240346</v>
      </c>
      <c r="AH35" s="207">
        <f t="shared" si="22"/>
        <v>-0.0048819653231778615</v>
      </c>
      <c r="AI35" s="207">
        <f t="shared" si="22"/>
        <v>-0.03164836258503334</v>
      </c>
      <c r="AJ35" s="207">
        <f t="shared" si="22"/>
        <v>0.016240202332987064</v>
      </c>
      <c r="AK35" s="199">
        <f t="shared" si="22"/>
        <v>0.014013495231660178</v>
      </c>
      <c r="AL35" s="199">
        <f t="shared" si="22"/>
        <v>-0.01860027133360498</v>
      </c>
      <c r="AM35" s="199">
        <f t="shared" si="22"/>
        <v>0.024318727072274227</v>
      </c>
      <c r="AN35" s="207">
        <f t="shared" si="22"/>
        <v>0.0027770081100855215</v>
      </c>
      <c r="AO35" s="207">
        <f t="shared" si="22"/>
        <v>-0.0030272595626765764</v>
      </c>
      <c r="AP35" s="207">
        <f t="shared" si="22"/>
        <v>0.001928478261218336</v>
      </c>
      <c r="AQ35" s="207">
        <f t="shared" si="22"/>
        <v>-0.013252150248432515</v>
      </c>
      <c r="AR35" s="207">
        <f t="shared" si="22"/>
        <v>0.023792936519006602</v>
      </c>
      <c r="AS35" s="359">
        <f t="shared" si="22"/>
        <v>-0.060978560185959374</v>
      </c>
      <c r="AT35" s="199">
        <f t="shared" si="16"/>
        <v>-0.05856463207659901</v>
      </c>
      <c r="AU35" s="199">
        <f t="shared" si="16"/>
        <v>0.04187132550301276</v>
      </c>
      <c r="AV35" s="199">
        <f t="shared" si="16"/>
        <v>0.04019799453421369</v>
      </c>
      <c r="AW35" s="362">
        <f t="shared" si="16"/>
        <v>0.025345108868761956</v>
      </c>
      <c r="AX35" s="212">
        <f t="shared" si="16"/>
        <v>-1</v>
      </c>
      <c r="AY35" s="212" t="e">
        <f t="shared" si="16"/>
        <v>#DIV/0!</v>
      </c>
      <c r="AZ35" s="212" t="e">
        <f t="shared" si="16"/>
        <v>#DIV/0!</v>
      </c>
      <c r="BA35" s="212" t="e">
        <f t="shared" si="16"/>
        <v>#DIV/0!</v>
      </c>
      <c r="BB35" s="212" t="e">
        <f t="shared" si="16"/>
        <v>#DIV/0!</v>
      </c>
      <c r="BC35" s="212" t="e">
        <f t="shared" si="16"/>
        <v>#DIV/0!</v>
      </c>
      <c r="BD35" s="212" t="e">
        <f t="shared" si="16"/>
        <v>#DIV/0!</v>
      </c>
      <c r="BE35" s="212" t="e">
        <f t="shared" si="16"/>
        <v>#DIV/0!</v>
      </c>
      <c r="BL35" s="15"/>
      <c r="BM35" s="15"/>
      <c r="BN35" s="15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82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S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Y36" sqref="Y36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9" width="12.625" style="1" customWidth="1"/>
    <col min="50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1:26" ht="30" customHeight="1">
      <c r="A1" s="406" t="s">
        <v>197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6"/>
      <c r="X1" s="400"/>
      <c r="Y1" s="400"/>
      <c r="Z1" s="156"/>
    </row>
    <row r="2" spans="1:49" ht="19.5" thickBo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4" t="s">
        <v>187</v>
      </c>
      <c r="X2" s="400"/>
      <c r="Y2" s="400"/>
      <c r="AV2" s="450"/>
      <c r="AW2" s="450"/>
    </row>
    <row r="3" spans="23:59" ht="29.25" thickBot="1">
      <c r="W3" s="321" t="s">
        <v>36</v>
      </c>
      <c r="X3" s="322"/>
      <c r="Y3" s="323"/>
      <c r="Z3" s="324" t="s">
        <v>101</v>
      </c>
      <c r="AA3" s="325">
        <v>1990</v>
      </c>
      <c r="AB3" s="325">
        <f aca="true" t="shared" si="0" ref="AB3:BE3">AA3+1</f>
        <v>1991</v>
      </c>
      <c r="AC3" s="325">
        <f t="shared" si="0"/>
        <v>1992</v>
      </c>
      <c r="AD3" s="325">
        <f t="shared" si="0"/>
        <v>1993</v>
      </c>
      <c r="AE3" s="325">
        <f t="shared" si="0"/>
        <v>1994</v>
      </c>
      <c r="AF3" s="325">
        <f t="shared" si="0"/>
        <v>1995</v>
      </c>
      <c r="AG3" s="325">
        <f t="shared" si="0"/>
        <v>1996</v>
      </c>
      <c r="AH3" s="325">
        <f t="shared" si="0"/>
        <v>1997</v>
      </c>
      <c r="AI3" s="325">
        <f t="shared" si="0"/>
        <v>1998</v>
      </c>
      <c r="AJ3" s="325">
        <f t="shared" si="0"/>
        <v>1999</v>
      </c>
      <c r="AK3" s="325">
        <f t="shared" si="0"/>
        <v>2000</v>
      </c>
      <c r="AL3" s="325">
        <f t="shared" si="0"/>
        <v>2001</v>
      </c>
      <c r="AM3" s="325">
        <f t="shared" si="0"/>
        <v>2002</v>
      </c>
      <c r="AN3" s="325">
        <f t="shared" si="0"/>
        <v>2003</v>
      </c>
      <c r="AO3" s="325">
        <f t="shared" si="0"/>
        <v>2004</v>
      </c>
      <c r="AP3" s="325">
        <f t="shared" si="0"/>
        <v>2005</v>
      </c>
      <c r="AQ3" s="325">
        <f t="shared" si="0"/>
        <v>2006</v>
      </c>
      <c r="AR3" s="325">
        <f t="shared" si="0"/>
        <v>2007</v>
      </c>
      <c r="AS3" s="342">
        <v>2008</v>
      </c>
      <c r="AT3" s="342">
        <v>2009</v>
      </c>
      <c r="AU3" s="342">
        <v>2010</v>
      </c>
      <c r="AV3" s="449">
        <v>2011</v>
      </c>
      <c r="AW3" s="449" t="s">
        <v>139</v>
      </c>
      <c r="AX3" s="325" t="e">
        <f t="shared" si="0"/>
        <v>#VALUE!</v>
      </c>
      <c r="AY3" s="325" t="e">
        <f t="shared" si="0"/>
        <v>#VALUE!</v>
      </c>
      <c r="AZ3" s="325" t="e">
        <f t="shared" si="0"/>
        <v>#VALUE!</v>
      </c>
      <c r="BA3" s="325" t="e">
        <f t="shared" si="0"/>
        <v>#VALUE!</v>
      </c>
      <c r="BB3" s="325" t="e">
        <f t="shared" si="0"/>
        <v>#VALUE!</v>
      </c>
      <c r="BC3" s="325" t="e">
        <f t="shared" si="0"/>
        <v>#VALUE!</v>
      </c>
      <c r="BD3" s="325" t="e">
        <f t="shared" si="0"/>
        <v>#VALUE!</v>
      </c>
      <c r="BE3" s="325" t="e">
        <f t="shared" si="0"/>
        <v>#VALUE!</v>
      </c>
      <c r="BF3" s="326" t="s">
        <v>37</v>
      </c>
      <c r="BG3" s="73" t="s">
        <v>38</v>
      </c>
    </row>
    <row r="4" spans="23:63" ht="14.25">
      <c r="W4" s="120" t="s">
        <v>57</v>
      </c>
      <c r="X4" s="122"/>
      <c r="Y4" s="123"/>
      <c r="Z4" s="270">
        <f aca="true" t="shared" si="1" ref="Z4:AS4">SUM(Z5,Z10,Z19,Z24)</f>
        <v>1059075.8665464697</v>
      </c>
      <c r="AA4" s="270">
        <f t="shared" si="1"/>
        <v>1059143.7363701062</v>
      </c>
      <c r="AB4" s="270">
        <f t="shared" si="1"/>
        <v>1066628.0507543075</v>
      </c>
      <c r="AC4" s="270">
        <f t="shared" si="1"/>
        <v>1073684.8991008913</v>
      </c>
      <c r="AD4" s="270">
        <f t="shared" si="1"/>
        <v>1067559.8252931128</v>
      </c>
      <c r="AE4" s="270">
        <f t="shared" si="1"/>
        <v>1122949.9094915595</v>
      </c>
      <c r="AF4" s="270">
        <f t="shared" si="1"/>
        <v>1135266.5189294668</v>
      </c>
      <c r="AG4" s="270">
        <f t="shared" si="1"/>
        <v>1147123.4612483406</v>
      </c>
      <c r="AH4" s="270">
        <f t="shared" si="1"/>
        <v>1143371.569194104</v>
      </c>
      <c r="AI4" s="270">
        <f t="shared" si="1"/>
        <v>1113064.6520029448</v>
      </c>
      <c r="AJ4" s="270">
        <f t="shared" si="1"/>
        <v>1147923.4663119405</v>
      </c>
      <c r="AK4" s="270">
        <f t="shared" si="1"/>
        <v>1166901.9480878306</v>
      </c>
      <c r="AL4" s="270">
        <f t="shared" si="1"/>
        <v>1153217.1679898398</v>
      </c>
      <c r="AM4" s="270">
        <f t="shared" si="1"/>
        <v>1192871.9771158365</v>
      </c>
      <c r="AN4" s="270">
        <f t="shared" si="1"/>
        <v>1198075.5396492004</v>
      </c>
      <c r="AO4" s="270">
        <f t="shared" si="1"/>
        <v>1198420.9607322956</v>
      </c>
      <c r="AP4" s="270">
        <f t="shared" si="1"/>
        <v>1202573.2133610537</v>
      </c>
      <c r="AQ4" s="270">
        <f t="shared" si="1"/>
        <v>1185109.4903619362</v>
      </c>
      <c r="AR4" s="270">
        <f t="shared" si="1"/>
        <v>1218496.3941006504</v>
      </c>
      <c r="AS4" s="270">
        <f t="shared" si="1"/>
        <v>1138441.407250645</v>
      </c>
      <c r="AT4" s="270">
        <f>SUM(AT5,AT10,AT19,AT24)</f>
        <v>1075243.2071490372</v>
      </c>
      <c r="AU4" s="270">
        <f>SUM(AU5,AU10,AU19,AU24)</f>
        <v>1123469.6918250949</v>
      </c>
      <c r="AV4" s="270">
        <f>SUM(AV5,AV10,AV19,AV24)</f>
        <v>1173211.6094918423</v>
      </c>
      <c r="AW4" s="270">
        <f>SUM(AW5,AW10,AW19,AW24)</f>
        <v>1206509.5251031965</v>
      </c>
      <c r="AX4" s="124"/>
      <c r="AY4" s="124"/>
      <c r="AZ4" s="124"/>
      <c r="BA4" s="124"/>
      <c r="BB4" s="124"/>
      <c r="BC4" s="124"/>
      <c r="BD4" s="124"/>
      <c r="BE4" s="124"/>
      <c r="BF4" s="124"/>
      <c r="BG4" s="125"/>
      <c r="BH4" s="230"/>
      <c r="BI4" s="231"/>
      <c r="BJ4" s="230"/>
      <c r="BK4" s="229"/>
    </row>
    <row r="5" spans="23:63" ht="14.25">
      <c r="W5" s="121"/>
      <c r="X5" s="85" t="s">
        <v>39</v>
      </c>
      <c r="Y5" s="87"/>
      <c r="Z5" s="271">
        <f>SUM(Z6:Z9)</f>
        <v>317760.4781841786</v>
      </c>
      <c r="AA5" s="272">
        <f>SUM(AA6:AA9)</f>
        <v>317760.47818417865</v>
      </c>
      <c r="AB5" s="272">
        <f aca="true" t="shared" si="2" ref="AB5:AR5">SUM(AB6:AB9)</f>
        <v>320303.87668561906</v>
      </c>
      <c r="AC5" s="272">
        <f t="shared" si="2"/>
        <v>327020.0023028581</v>
      </c>
      <c r="AD5" s="272">
        <f t="shared" si="2"/>
        <v>308959.2593258289</v>
      </c>
      <c r="AE5" s="272">
        <f t="shared" si="2"/>
        <v>349637.32499823987</v>
      </c>
      <c r="AF5" s="272">
        <f t="shared" si="2"/>
        <v>337867.68730731175</v>
      </c>
      <c r="AG5" s="272">
        <f t="shared" si="2"/>
        <v>337751.04555694584</v>
      </c>
      <c r="AH5" s="272">
        <f t="shared" si="2"/>
        <v>334252.91816824523</v>
      </c>
      <c r="AI5" s="272">
        <f t="shared" si="2"/>
        <v>324060.5164172776</v>
      </c>
      <c r="AJ5" s="272">
        <f t="shared" si="2"/>
        <v>341336.2522967268</v>
      </c>
      <c r="AK5" s="272">
        <f t="shared" si="2"/>
        <v>348484.027641061</v>
      </c>
      <c r="AL5" s="272">
        <f t="shared" si="2"/>
        <v>340210.6961154515</v>
      </c>
      <c r="AM5" s="272">
        <f t="shared" si="2"/>
        <v>371390.75714120234</v>
      </c>
      <c r="AN5" s="272">
        <f t="shared" si="2"/>
        <v>385208.3631586062</v>
      </c>
      <c r="AO5" s="272">
        <f t="shared" si="2"/>
        <v>381734.5765552206</v>
      </c>
      <c r="AP5" s="272">
        <f t="shared" si="2"/>
        <v>397828.14673061034</v>
      </c>
      <c r="AQ5" s="272">
        <f t="shared" si="2"/>
        <v>387262.4677691312</v>
      </c>
      <c r="AR5" s="272">
        <f t="shared" si="2"/>
        <v>440246.8980720965</v>
      </c>
      <c r="AS5" s="272">
        <f>SUM(AS6:AS9)</f>
        <v>413359.77621197765</v>
      </c>
      <c r="AT5" s="272">
        <f>SUM(AT6:AT9)</f>
        <v>378892.5339526364</v>
      </c>
      <c r="AU5" s="272">
        <f>SUM(AU6:AU9)</f>
        <v>399192.22340896714</v>
      </c>
      <c r="AV5" s="272">
        <f>SUM(AV6:AV9)</f>
        <v>460360.9004414416</v>
      </c>
      <c r="AW5" s="272">
        <f>SUM(AW6:AW9)</f>
        <v>501608.98770310753</v>
      </c>
      <c r="AX5" s="90"/>
      <c r="AY5" s="90"/>
      <c r="AZ5" s="90"/>
      <c r="BA5" s="90"/>
      <c r="BB5" s="90"/>
      <c r="BC5" s="90"/>
      <c r="BD5" s="90"/>
      <c r="BE5" s="90"/>
      <c r="BF5" s="90"/>
      <c r="BG5" s="91"/>
      <c r="BH5" s="230"/>
      <c r="BI5" s="231"/>
      <c r="BJ5" s="230"/>
      <c r="BK5" s="229"/>
    </row>
    <row r="6" spans="23:63" ht="14.25">
      <c r="W6" s="121"/>
      <c r="X6" s="150"/>
      <c r="Y6" s="152" t="s">
        <v>74</v>
      </c>
      <c r="Z6" s="273">
        <v>290009.52564138314</v>
      </c>
      <c r="AA6" s="274">
        <v>290009.5256413832</v>
      </c>
      <c r="AB6" s="274">
        <v>292439.99003429327</v>
      </c>
      <c r="AC6" s="274">
        <v>299980.6035291525</v>
      </c>
      <c r="AD6" s="274">
        <v>282291.30689937295</v>
      </c>
      <c r="AE6" s="274">
        <v>319307.3683115373</v>
      </c>
      <c r="AF6" s="274">
        <v>307579.2247801886</v>
      </c>
      <c r="AG6" s="274">
        <v>308999.94370842725</v>
      </c>
      <c r="AH6" s="274">
        <v>302237.6985130534</v>
      </c>
      <c r="AI6" s="274">
        <v>292423.6383148639</v>
      </c>
      <c r="AJ6" s="274">
        <v>312245.5285181977</v>
      </c>
      <c r="AK6" s="274">
        <v>320871.65585379855</v>
      </c>
      <c r="AL6" s="274">
        <v>313536.4190728003</v>
      </c>
      <c r="AM6" s="274">
        <v>340576.39816028625</v>
      </c>
      <c r="AN6" s="274">
        <v>357840.34229383105</v>
      </c>
      <c r="AO6" s="274">
        <v>353275.37504229933</v>
      </c>
      <c r="AP6" s="274">
        <v>369917.53777060425</v>
      </c>
      <c r="AQ6" s="274">
        <v>362421.34773383354</v>
      </c>
      <c r="AR6" s="274">
        <v>415752.47406389564</v>
      </c>
      <c r="AS6" s="274">
        <v>387097.1824459996</v>
      </c>
      <c r="AT6" s="274">
        <v>349475.206498067</v>
      </c>
      <c r="AU6" s="274">
        <v>372491.4427907688</v>
      </c>
      <c r="AV6" s="274">
        <v>432629.0696223567</v>
      </c>
      <c r="AW6" s="274">
        <v>477275.79232847126</v>
      </c>
      <c r="AX6" s="100"/>
      <c r="AY6" s="100"/>
      <c r="AZ6" s="100"/>
      <c r="BA6" s="100"/>
      <c r="BB6" s="100"/>
      <c r="BC6" s="100"/>
      <c r="BD6" s="100"/>
      <c r="BE6" s="100"/>
      <c r="BF6" s="100"/>
      <c r="BG6" s="151"/>
      <c r="BH6" s="230"/>
      <c r="BI6" s="230"/>
      <c r="BJ6" s="230"/>
      <c r="BK6" s="229"/>
    </row>
    <row r="7" spans="23:63" ht="14.25">
      <c r="W7" s="121"/>
      <c r="X7" s="150"/>
      <c r="Y7" s="154" t="s">
        <v>75</v>
      </c>
      <c r="Z7" s="275">
        <v>571.3802016670321</v>
      </c>
      <c r="AA7" s="274">
        <v>571.3802016670321</v>
      </c>
      <c r="AB7" s="274">
        <v>557.6479307684623</v>
      </c>
      <c r="AC7" s="274">
        <v>589.5078921721699</v>
      </c>
      <c r="AD7" s="274">
        <v>636.8196886482708</v>
      </c>
      <c r="AE7" s="274">
        <v>729.7380302914114</v>
      </c>
      <c r="AF7" s="274">
        <v>739.5481454273395</v>
      </c>
      <c r="AG7" s="274">
        <v>761.206616337598</v>
      </c>
      <c r="AH7" s="274">
        <v>789.474682824386</v>
      </c>
      <c r="AI7" s="274">
        <v>835.3489358436811</v>
      </c>
      <c r="AJ7" s="274">
        <v>901.0476099964656</v>
      </c>
      <c r="AK7" s="274">
        <v>916.3237182516609</v>
      </c>
      <c r="AL7" s="274">
        <v>871.128704368587</v>
      </c>
      <c r="AM7" s="274">
        <v>920.3683683815369</v>
      </c>
      <c r="AN7" s="274">
        <v>870.7702325446351</v>
      </c>
      <c r="AO7" s="274">
        <v>939.2101163588604</v>
      </c>
      <c r="AP7" s="274">
        <v>1037.860917186159</v>
      </c>
      <c r="AQ7" s="274">
        <v>966.3378598227341</v>
      </c>
      <c r="AR7" s="274">
        <v>992.1436123858842</v>
      </c>
      <c r="AS7" s="274">
        <v>910.1585538464508</v>
      </c>
      <c r="AT7" s="274">
        <v>834.4034058532294</v>
      </c>
      <c r="AU7" s="274">
        <v>914.9681892988854</v>
      </c>
      <c r="AV7" s="274">
        <v>852.2075118897989</v>
      </c>
      <c r="AW7" s="274">
        <v>853.2898959350824</v>
      </c>
      <c r="AX7" s="101"/>
      <c r="AY7" s="101"/>
      <c r="AZ7" s="101"/>
      <c r="BA7" s="101"/>
      <c r="BB7" s="101"/>
      <c r="BC7" s="101"/>
      <c r="BD7" s="101"/>
      <c r="BE7" s="101"/>
      <c r="BF7" s="101"/>
      <c r="BG7" s="153"/>
      <c r="BH7" s="230"/>
      <c r="BI7" s="230"/>
      <c r="BJ7" s="230"/>
      <c r="BK7" s="229"/>
    </row>
    <row r="8" spans="23:63" ht="13.5" customHeight="1">
      <c r="W8" s="121"/>
      <c r="X8" s="86"/>
      <c r="Y8" s="48" t="s">
        <v>61</v>
      </c>
      <c r="Z8" s="276">
        <v>15893.24194428691</v>
      </c>
      <c r="AA8" s="274">
        <v>15893.24194428691</v>
      </c>
      <c r="AB8" s="274">
        <v>15943.333460838738</v>
      </c>
      <c r="AC8" s="274">
        <v>16399.556242983148</v>
      </c>
      <c r="AD8" s="274">
        <v>17008.608798732406</v>
      </c>
      <c r="AE8" s="274">
        <v>17378.62042059257</v>
      </c>
      <c r="AF8" s="274">
        <v>16956.41688983841</v>
      </c>
      <c r="AG8" s="274">
        <v>17132.1127058852</v>
      </c>
      <c r="AH8" s="274">
        <v>18602.210302104457</v>
      </c>
      <c r="AI8" s="274">
        <v>18300.433896585404</v>
      </c>
      <c r="AJ8" s="274">
        <v>17937.298574318003</v>
      </c>
      <c r="AK8" s="274">
        <v>17284.550492505015</v>
      </c>
      <c r="AL8" s="274">
        <v>16545.2515565966</v>
      </c>
      <c r="AM8" s="274">
        <v>16039.429504896116</v>
      </c>
      <c r="AN8" s="274">
        <v>15997.465568298101</v>
      </c>
      <c r="AO8" s="274">
        <v>15834.234746288535</v>
      </c>
      <c r="AP8" s="274">
        <v>16434.41132998856</v>
      </c>
      <c r="AQ8" s="274">
        <v>16088.53249381542</v>
      </c>
      <c r="AR8" s="274">
        <v>16013.120205421614</v>
      </c>
      <c r="AS8" s="274">
        <v>14320.309410624859</v>
      </c>
      <c r="AT8" s="274">
        <v>14559.259843189002</v>
      </c>
      <c r="AU8" s="274">
        <v>15031.942799224707</v>
      </c>
      <c r="AV8" s="274">
        <v>14211.096359722276</v>
      </c>
      <c r="AW8" s="274">
        <v>13730.14142728809</v>
      </c>
      <c r="AX8" s="92"/>
      <c r="AY8" s="92"/>
      <c r="AZ8" s="92"/>
      <c r="BA8" s="92"/>
      <c r="BB8" s="92"/>
      <c r="BC8" s="92"/>
      <c r="BD8" s="92"/>
      <c r="BE8" s="92"/>
      <c r="BF8" s="93"/>
      <c r="BG8" s="94"/>
      <c r="BH8" s="230"/>
      <c r="BI8" s="230"/>
      <c r="BJ8" s="230"/>
      <c r="BK8" s="229"/>
    </row>
    <row r="9" spans="23:63" ht="14.25">
      <c r="W9" s="121"/>
      <c r="X9" s="86"/>
      <c r="Y9" s="49" t="s">
        <v>100</v>
      </c>
      <c r="Z9" s="277">
        <v>11286.33039684152</v>
      </c>
      <c r="AA9" s="274">
        <v>11286.330396841522</v>
      </c>
      <c r="AB9" s="274">
        <v>11362.905259718576</v>
      </c>
      <c r="AC9" s="274">
        <v>10050.3346385503</v>
      </c>
      <c r="AD9" s="274">
        <v>9022.523939075281</v>
      </c>
      <c r="AE9" s="274">
        <v>12221.598235818608</v>
      </c>
      <c r="AF9" s="274">
        <v>12592.497491857448</v>
      </c>
      <c r="AG9" s="274">
        <v>10857.782526295832</v>
      </c>
      <c r="AH9" s="274">
        <v>12623.534670262976</v>
      </c>
      <c r="AI9" s="274">
        <v>12501.095269984633</v>
      </c>
      <c r="AJ9" s="274">
        <v>10252.377594214648</v>
      </c>
      <c r="AK9" s="274">
        <v>9411.497576505775</v>
      </c>
      <c r="AL9" s="274">
        <v>9257.896781685977</v>
      </c>
      <c r="AM9" s="274">
        <v>13854.561107638481</v>
      </c>
      <c r="AN9" s="274">
        <v>10499.785063932388</v>
      </c>
      <c r="AO9" s="274">
        <v>11685.756650273848</v>
      </c>
      <c r="AP9" s="274">
        <v>10438.336712831413</v>
      </c>
      <c r="AQ9" s="274">
        <v>7786.249681659537</v>
      </c>
      <c r="AR9" s="274">
        <v>7489.160190393333</v>
      </c>
      <c r="AS9" s="274">
        <v>11032.125801506761</v>
      </c>
      <c r="AT9" s="274">
        <v>14023.664205527137</v>
      </c>
      <c r="AU9" s="274">
        <v>10753.869629674773</v>
      </c>
      <c r="AV9" s="274">
        <v>12668.52694747289</v>
      </c>
      <c r="AW9" s="274">
        <v>9749.764051413114</v>
      </c>
      <c r="AX9" s="95"/>
      <c r="AY9" s="95"/>
      <c r="AZ9" s="95"/>
      <c r="BA9" s="95"/>
      <c r="BB9" s="95"/>
      <c r="BC9" s="95"/>
      <c r="BD9" s="95"/>
      <c r="BE9" s="95"/>
      <c r="BF9" s="96"/>
      <c r="BG9" s="97"/>
      <c r="BH9" s="230"/>
      <c r="BI9" s="230"/>
      <c r="BJ9" s="230"/>
      <c r="BK9" s="229"/>
    </row>
    <row r="10" spans="23:63" ht="14.25">
      <c r="W10" s="121"/>
      <c r="X10" s="102" t="s">
        <v>40</v>
      </c>
      <c r="Y10" s="105"/>
      <c r="Z10" s="278">
        <f>SUM(Z11:Z18)</f>
        <v>389990.97210019204</v>
      </c>
      <c r="AA10" s="279">
        <f>SUM(AA11:AA18)</f>
        <v>390068.0296477943</v>
      </c>
      <c r="AB10" s="279">
        <f aca="true" t="shared" si="3" ref="AB10:AR10">SUM(AB11:AB18)</f>
        <v>385983.0518790047</v>
      </c>
      <c r="AC10" s="279">
        <f t="shared" si="3"/>
        <v>377196.87553067494</v>
      </c>
      <c r="AD10" s="279">
        <f t="shared" si="3"/>
        <v>375411.02797521226</v>
      </c>
      <c r="AE10" s="279">
        <f t="shared" si="3"/>
        <v>382516.71066850994</v>
      </c>
      <c r="AF10" s="279">
        <f t="shared" si="3"/>
        <v>386642.894571936</v>
      </c>
      <c r="AG10" s="279">
        <f t="shared" si="3"/>
        <v>395642.0467758538</v>
      </c>
      <c r="AH10" s="279">
        <f t="shared" si="3"/>
        <v>396846.50390778336</v>
      </c>
      <c r="AI10" s="279">
        <f t="shared" si="3"/>
        <v>373081.20671341626</v>
      </c>
      <c r="AJ10" s="279">
        <f t="shared" si="3"/>
        <v>379502.02616211853</v>
      </c>
      <c r="AK10" s="279">
        <f t="shared" si="3"/>
        <v>388933.1494635993</v>
      </c>
      <c r="AL10" s="279">
        <f t="shared" si="3"/>
        <v>377725.2162336976</v>
      </c>
      <c r="AM10" s="279">
        <f t="shared" si="3"/>
        <v>384010.5193911772</v>
      </c>
      <c r="AN10" s="279">
        <f t="shared" si="3"/>
        <v>383062.7072297469</v>
      </c>
      <c r="AO10" s="279">
        <f t="shared" si="3"/>
        <v>387976.4992490134</v>
      </c>
      <c r="AP10" s="279">
        <f t="shared" si="3"/>
        <v>379474.4343618954</v>
      </c>
      <c r="AQ10" s="279">
        <f t="shared" si="3"/>
        <v>379891.00659596594</v>
      </c>
      <c r="AR10" s="279">
        <f t="shared" si="3"/>
        <v>375097.3599286822</v>
      </c>
      <c r="AS10" s="279">
        <f>SUM(AS11:AS18)</f>
        <v>339203.2196887314</v>
      </c>
      <c r="AT10" s="279">
        <f>SUM(AT11:AT18)</f>
        <v>322507.58195974154</v>
      </c>
      <c r="AU10" s="279">
        <f>SUM(AU11:AU18)</f>
        <v>345850.49224453664</v>
      </c>
      <c r="AV10" s="279">
        <f>SUM(AV11:AV18)</f>
        <v>338147.9669749735</v>
      </c>
      <c r="AW10" s="279">
        <f>SUM(AW11:AW18)</f>
        <v>337146.95476085856</v>
      </c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230"/>
      <c r="BI10" s="231"/>
      <c r="BJ10" s="230"/>
      <c r="BK10" s="229"/>
    </row>
    <row r="11" spans="23:63" ht="14.25">
      <c r="W11" s="121"/>
      <c r="X11" s="103"/>
      <c r="Y11" s="47" t="s">
        <v>136</v>
      </c>
      <c r="Z11" s="280">
        <v>36405.11338083324</v>
      </c>
      <c r="AA11" s="280">
        <v>36414.30110479926</v>
      </c>
      <c r="AB11" s="280">
        <v>38582.21339218642</v>
      </c>
      <c r="AC11" s="280">
        <v>38784.34827370142</v>
      </c>
      <c r="AD11" s="280">
        <v>38387.145567636835</v>
      </c>
      <c r="AE11" s="280">
        <v>37663.87664555584</v>
      </c>
      <c r="AF11" s="280">
        <v>36656.1442979364</v>
      </c>
      <c r="AG11" s="280">
        <v>37404.25486364502</v>
      </c>
      <c r="AH11" s="280">
        <v>36390.67214450576</v>
      </c>
      <c r="AI11" s="280">
        <v>34834.54898609556</v>
      </c>
      <c r="AJ11" s="280">
        <v>33580.72594016176</v>
      </c>
      <c r="AK11" s="280">
        <v>31081.66648633124</v>
      </c>
      <c r="AL11" s="280">
        <v>30093.618607589182</v>
      </c>
      <c r="AM11" s="280">
        <v>29535.802520264377</v>
      </c>
      <c r="AN11" s="280">
        <v>28500.666732438738</v>
      </c>
      <c r="AO11" s="280">
        <v>28442.244655513306</v>
      </c>
      <c r="AP11" s="280">
        <v>27855.74500107065</v>
      </c>
      <c r="AQ11" s="280">
        <v>26199.288046132882</v>
      </c>
      <c r="AR11" s="280">
        <v>24833.57031049963</v>
      </c>
      <c r="AS11" s="280">
        <v>22214.259415094162</v>
      </c>
      <c r="AT11" s="280">
        <v>21945.756305635965</v>
      </c>
      <c r="AU11" s="280">
        <v>22024.53555460547</v>
      </c>
      <c r="AV11" s="280">
        <v>22033.916939977324</v>
      </c>
      <c r="AW11" s="280">
        <v>22473.074670336853</v>
      </c>
      <c r="AX11" s="88"/>
      <c r="AY11" s="88"/>
      <c r="AZ11" s="88"/>
      <c r="BA11" s="88"/>
      <c r="BB11" s="88"/>
      <c r="BC11" s="88"/>
      <c r="BD11" s="88"/>
      <c r="BE11" s="88"/>
      <c r="BF11" s="98"/>
      <c r="BG11" s="99"/>
      <c r="BH11" s="232"/>
      <c r="BI11" s="233"/>
      <c r="BJ11" s="231"/>
      <c r="BK11" s="229"/>
    </row>
    <row r="12" spans="23:63" ht="14.25">
      <c r="W12" s="121"/>
      <c r="X12" s="103"/>
      <c r="Y12" s="48" t="s">
        <v>67</v>
      </c>
      <c r="Z12" s="280">
        <v>25825.233380269172</v>
      </c>
      <c r="AA12" s="274">
        <v>25825.233380269172</v>
      </c>
      <c r="AB12" s="274">
        <v>26033.75125829962</v>
      </c>
      <c r="AC12" s="274">
        <v>25782.437254465352</v>
      </c>
      <c r="AD12" s="274">
        <v>26418.40701554084</v>
      </c>
      <c r="AE12" s="274">
        <v>27684.165643182194</v>
      </c>
      <c r="AF12" s="274">
        <v>29393.539864426275</v>
      </c>
      <c r="AG12" s="274">
        <v>29348.143794649222</v>
      </c>
      <c r="AH12" s="274">
        <v>29213.850293732536</v>
      </c>
      <c r="AI12" s="274">
        <v>27945.808759410396</v>
      </c>
      <c r="AJ12" s="274">
        <v>28308.546345339197</v>
      </c>
      <c r="AK12" s="274">
        <v>28921.94237154784</v>
      </c>
      <c r="AL12" s="274">
        <v>28267.424241604735</v>
      </c>
      <c r="AM12" s="274">
        <v>27813.715932540446</v>
      </c>
      <c r="AN12" s="274">
        <v>27342.295056372008</v>
      </c>
      <c r="AO12" s="274">
        <v>27117.218250819635</v>
      </c>
      <c r="AP12" s="274">
        <v>25559.222080008927</v>
      </c>
      <c r="AQ12" s="274">
        <v>24168.120812571764</v>
      </c>
      <c r="AR12" s="274">
        <v>23325.02527262977</v>
      </c>
      <c r="AS12" s="274">
        <v>21238.988026109895</v>
      </c>
      <c r="AT12" s="274">
        <v>19588.063156145534</v>
      </c>
      <c r="AU12" s="274">
        <v>18610.35651024911</v>
      </c>
      <c r="AV12" s="274">
        <v>19065.473396806854</v>
      </c>
      <c r="AW12" s="274">
        <v>19173.753238176992</v>
      </c>
      <c r="AX12" s="88"/>
      <c r="AY12" s="88"/>
      <c r="AZ12" s="88"/>
      <c r="BA12" s="88"/>
      <c r="BB12" s="88"/>
      <c r="BC12" s="88"/>
      <c r="BD12" s="88"/>
      <c r="BE12" s="88"/>
      <c r="BF12" s="98"/>
      <c r="BG12" s="99"/>
      <c r="BH12" s="230"/>
      <c r="BI12" s="230"/>
      <c r="BJ12" s="230"/>
      <c r="BK12" s="229"/>
    </row>
    <row r="13" spans="23:63" ht="14.25">
      <c r="W13" s="121"/>
      <c r="X13" s="103"/>
      <c r="Y13" s="84" t="s">
        <v>68</v>
      </c>
      <c r="Z13" s="280">
        <v>55048.283053807594</v>
      </c>
      <c r="AA13" s="274">
        <v>55048.283053807594</v>
      </c>
      <c r="AB13" s="274">
        <v>57923.02403732641</v>
      </c>
      <c r="AC13" s="274">
        <v>58880.45295462207</v>
      </c>
      <c r="AD13" s="274">
        <v>60785.24925627564</v>
      </c>
      <c r="AE13" s="274">
        <v>63599.32007093952</v>
      </c>
      <c r="AF13" s="274">
        <v>64575.38102892913</v>
      </c>
      <c r="AG13" s="274">
        <v>66417.62244616705</v>
      </c>
      <c r="AH13" s="274">
        <v>64695.36024341399</v>
      </c>
      <c r="AI13" s="274">
        <v>53118.838915338856</v>
      </c>
      <c r="AJ13" s="274">
        <v>55544.97954346979</v>
      </c>
      <c r="AK13" s="274">
        <v>56712.29076330655</v>
      </c>
      <c r="AL13" s="274">
        <v>54571.066533594756</v>
      </c>
      <c r="AM13" s="274">
        <v>53455.593227759775</v>
      </c>
      <c r="AN13" s="274">
        <v>51626.516522585254</v>
      </c>
      <c r="AO13" s="274">
        <v>51888.71463544345</v>
      </c>
      <c r="AP13" s="274">
        <v>50856.269179184266</v>
      </c>
      <c r="AQ13" s="274">
        <v>51518.011685351084</v>
      </c>
      <c r="AR13" s="274">
        <v>52232.32302341693</v>
      </c>
      <c r="AS13" s="274">
        <v>47207.64226083894</v>
      </c>
      <c r="AT13" s="274">
        <v>46731.08675504979</v>
      </c>
      <c r="AU13" s="274">
        <v>47082.7540377453</v>
      </c>
      <c r="AV13" s="274">
        <v>45975.48801130941</v>
      </c>
      <c r="AW13" s="274">
        <v>43878.342735898084</v>
      </c>
      <c r="AX13" s="88"/>
      <c r="AY13" s="88"/>
      <c r="AZ13" s="88"/>
      <c r="BA13" s="88"/>
      <c r="BB13" s="88"/>
      <c r="BC13" s="88"/>
      <c r="BD13" s="88"/>
      <c r="BE13" s="88"/>
      <c r="BF13" s="98"/>
      <c r="BG13" s="99"/>
      <c r="BH13" s="230"/>
      <c r="BI13" s="230"/>
      <c r="BJ13" s="230"/>
      <c r="BK13" s="229"/>
    </row>
    <row r="14" spans="23:63" ht="14.25">
      <c r="W14" s="121"/>
      <c r="X14" s="103"/>
      <c r="Y14" s="84" t="s">
        <v>69</v>
      </c>
      <c r="Z14" s="280">
        <v>40397.228133212404</v>
      </c>
      <c r="AA14" s="274">
        <v>40397.228133212404</v>
      </c>
      <c r="AB14" s="274">
        <v>41525.28465192056</v>
      </c>
      <c r="AC14" s="274">
        <v>41481.42726737278</v>
      </c>
      <c r="AD14" s="274">
        <v>41759.89657820259</v>
      </c>
      <c r="AE14" s="274">
        <v>42721.29047346857</v>
      </c>
      <c r="AF14" s="274">
        <v>43177.883260351984</v>
      </c>
      <c r="AG14" s="274">
        <v>43423.37450018369</v>
      </c>
      <c r="AH14" s="274">
        <v>43007.0586844609</v>
      </c>
      <c r="AI14" s="274">
        <v>36302.40448380976</v>
      </c>
      <c r="AJ14" s="274">
        <v>36688.6426566411</v>
      </c>
      <c r="AK14" s="274">
        <v>37766.66770803397</v>
      </c>
      <c r="AL14" s="274">
        <v>36563.8912886347</v>
      </c>
      <c r="AM14" s="274">
        <v>36144.59439102984</v>
      </c>
      <c r="AN14" s="274">
        <v>37484.84216492952</v>
      </c>
      <c r="AO14" s="274">
        <v>35627.815625287396</v>
      </c>
      <c r="AP14" s="274">
        <v>35094.024163373564</v>
      </c>
      <c r="AQ14" s="274">
        <v>35252.14943051681</v>
      </c>
      <c r="AR14" s="274">
        <v>35384.63561666014</v>
      </c>
      <c r="AS14" s="274">
        <v>33657.370198935016</v>
      </c>
      <c r="AT14" s="274">
        <v>31693.481465155208</v>
      </c>
      <c r="AU14" s="274">
        <v>31623.43128198685</v>
      </c>
      <c r="AV14" s="274">
        <v>30619.029788028285</v>
      </c>
      <c r="AW14" s="274">
        <v>30220.71245710581</v>
      </c>
      <c r="AX14" s="88"/>
      <c r="AY14" s="88"/>
      <c r="AZ14" s="88"/>
      <c r="BA14" s="88"/>
      <c r="BB14" s="88"/>
      <c r="BC14" s="88"/>
      <c r="BD14" s="88"/>
      <c r="BE14" s="88"/>
      <c r="BF14" s="98"/>
      <c r="BG14" s="99"/>
      <c r="BH14" s="230"/>
      <c r="BI14" s="230"/>
      <c r="BJ14" s="230"/>
      <c r="BK14" s="229"/>
    </row>
    <row r="15" spans="23:63" ht="14.25">
      <c r="W15" s="121"/>
      <c r="X15" s="103"/>
      <c r="Y15" s="84" t="s">
        <v>70</v>
      </c>
      <c r="Z15" s="280">
        <v>149600.28627090732</v>
      </c>
      <c r="AA15" s="274">
        <v>149600.28627090732</v>
      </c>
      <c r="AB15" s="274">
        <v>145196.64157467306</v>
      </c>
      <c r="AC15" s="274">
        <v>138306.54925687588</v>
      </c>
      <c r="AD15" s="274">
        <v>138049.69378679644</v>
      </c>
      <c r="AE15" s="274">
        <v>140473.85899276254</v>
      </c>
      <c r="AF15" s="274">
        <v>141862.01063315404</v>
      </c>
      <c r="AG15" s="274">
        <v>144344.38534304293</v>
      </c>
      <c r="AH15" s="274">
        <v>146735.3086597961</v>
      </c>
      <c r="AI15" s="274">
        <v>138729.45107073223</v>
      </c>
      <c r="AJ15" s="274">
        <v>145598.6148600945</v>
      </c>
      <c r="AK15" s="274">
        <v>150468.3096638245</v>
      </c>
      <c r="AL15" s="274">
        <v>147655.34213139125</v>
      </c>
      <c r="AM15" s="274">
        <v>153369.95759679493</v>
      </c>
      <c r="AN15" s="274">
        <v>154920.7621587436</v>
      </c>
      <c r="AO15" s="274">
        <v>155388.88478082846</v>
      </c>
      <c r="AP15" s="274">
        <v>152107.15697738138</v>
      </c>
      <c r="AQ15" s="274">
        <v>154129.94699519343</v>
      </c>
      <c r="AR15" s="274">
        <v>159471.7675206747</v>
      </c>
      <c r="AS15" s="274">
        <v>142892.16528442947</v>
      </c>
      <c r="AT15" s="274">
        <v>134166.65276399726</v>
      </c>
      <c r="AU15" s="274">
        <v>151339.5315635251</v>
      </c>
      <c r="AV15" s="274">
        <v>146653.33944901417</v>
      </c>
      <c r="AW15" s="274">
        <v>149586.30620484965</v>
      </c>
      <c r="AX15" s="88"/>
      <c r="AY15" s="88"/>
      <c r="AZ15" s="88"/>
      <c r="BA15" s="88"/>
      <c r="BB15" s="88"/>
      <c r="BC15" s="88"/>
      <c r="BD15" s="88"/>
      <c r="BE15" s="88"/>
      <c r="BF15" s="98"/>
      <c r="BG15" s="99"/>
      <c r="BH15" s="230"/>
      <c r="BI15" s="230"/>
      <c r="BJ15" s="230"/>
      <c r="BK15" s="229"/>
    </row>
    <row r="16" spans="23:63" ht="14.25">
      <c r="W16" s="121"/>
      <c r="X16" s="103"/>
      <c r="Y16" s="84" t="s">
        <v>71</v>
      </c>
      <c r="Z16" s="280">
        <v>17886.248094293594</v>
      </c>
      <c r="AA16" s="274">
        <v>17886.248094293594</v>
      </c>
      <c r="AB16" s="274">
        <v>18061.042974641707</v>
      </c>
      <c r="AC16" s="274">
        <v>17635.531720752973</v>
      </c>
      <c r="AD16" s="274">
        <v>16934.820492921954</v>
      </c>
      <c r="AE16" s="274">
        <v>18118.91602647805</v>
      </c>
      <c r="AF16" s="274">
        <v>18598.210299672064</v>
      </c>
      <c r="AG16" s="274">
        <v>19142.750178698952</v>
      </c>
      <c r="AH16" s="274">
        <v>12611.385106651443</v>
      </c>
      <c r="AI16" s="274">
        <v>8339.939796119423</v>
      </c>
      <c r="AJ16" s="274">
        <v>8222.585299633738</v>
      </c>
      <c r="AK16" s="274">
        <v>8659.591823581291</v>
      </c>
      <c r="AL16" s="274">
        <v>7840.595060546365</v>
      </c>
      <c r="AM16" s="274">
        <v>8675.856438151464</v>
      </c>
      <c r="AN16" s="274">
        <v>8652.458072469126</v>
      </c>
      <c r="AO16" s="274">
        <v>8669.573919937588</v>
      </c>
      <c r="AP16" s="274">
        <v>9294.253959516256</v>
      </c>
      <c r="AQ16" s="274">
        <v>9511.969562679858</v>
      </c>
      <c r="AR16" s="274">
        <v>9564.41619288345</v>
      </c>
      <c r="AS16" s="274">
        <v>7844.222110404089</v>
      </c>
      <c r="AT16" s="274">
        <v>7306.198310487569</v>
      </c>
      <c r="AU16" s="274">
        <v>7477.811862399989</v>
      </c>
      <c r="AV16" s="274">
        <v>8717.534201685341</v>
      </c>
      <c r="AW16" s="274">
        <v>8184.880316005561</v>
      </c>
      <c r="AX16" s="88"/>
      <c r="AY16" s="88"/>
      <c r="AZ16" s="88"/>
      <c r="BA16" s="88"/>
      <c r="BB16" s="88"/>
      <c r="BC16" s="88"/>
      <c r="BD16" s="88"/>
      <c r="BE16" s="88"/>
      <c r="BF16" s="98"/>
      <c r="BG16" s="99"/>
      <c r="BH16" s="230"/>
      <c r="BI16" s="230"/>
      <c r="BJ16" s="230"/>
      <c r="BK16" s="229"/>
    </row>
    <row r="17" spans="23:63" ht="14.25">
      <c r="W17" s="121"/>
      <c r="X17" s="103"/>
      <c r="Y17" s="84" t="s">
        <v>72</v>
      </c>
      <c r="Z17" s="280">
        <v>-29380.684483794303</v>
      </c>
      <c r="AA17" s="274">
        <v>-29312.81466015804</v>
      </c>
      <c r="AB17" s="274">
        <v>-29434.714061809154</v>
      </c>
      <c r="AC17" s="274">
        <v>-29578.85628553855</v>
      </c>
      <c r="AD17" s="274">
        <v>-30392.823220501345</v>
      </c>
      <c r="AE17" s="274">
        <v>-30925.46289907198</v>
      </c>
      <c r="AF17" s="274">
        <v>-29680.749965395233</v>
      </c>
      <c r="AG17" s="274">
        <v>-29585.84078683381</v>
      </c>
      <c r="AH17" s="274">
        <v>-24381.110697281318</v>
      </c>
      <c r="AI17" s="274">
        <v>-16497.51253798085</v>
      </c>
      <c r="AJ17" s="274">
        <v>-18531.335246552066</v>
      </c>
      <c r="AK17" s="274">
        <v>-16157.18052287479</v>
      </c>
      <c r="AL17" s="274">
        <v>-15832.891234246159</v>
      </c>
      <c r="AM17" s="274">
        <v>-16525.475985839625</v>
      </c>
      <c r="AN17" s="274">
        <v>-17392.259606835778</v>
      </c>
      <c r="AO17" s="274">
        <v>-16972.28913969418</v>
      </c>
      <c r="AP17" s="274">
        <v>-14722.22926576874</v>
      </c>
      <c r="AQ17" s="274">
        <v>-14792.853993450664</v>
      </c>
      <c r="AR17" s="274">
        <v>-15124.077333312433</v>
      </c>
      <c r="AS17" s="274">
        <v>-13357.836409604886</v>
      </c>
      <c r="AT17" s="274">
        <v>-13586.418522144788</v>
      </c>
      <c r="AU17" s="274">
        <v>-14157.463035215107</v>
      </c>
      <c r="AV17" s="274">
        <v>-13630.068100206201</v>
      </c>
      <c r="AW17" s="274">
        <v>-13033.066590987288</v>
      </c>
      <c r="AX17" s="88"/>
      <c r="AY17" s="88"/>
      <c r="AZ17" s="88"/>
      <c r="BA17" s="88"/>
      <c r="BB17" s="88"/>
      <c r="BC17" s="88"/>
      <c r="BD17" s="88"/>
      <c r="BE17" s="88"/>
      <c r="BF17" s="98"/>
      <c r="BG17" s="99"/>
      <c r="BH17" s="230"/>
      <c r="BI17" s="230"/>
      <c r="BJ17" s="230"/>
      <c r="BK17" s="229"/>
    </row>
    <row r="18" spans="23:63" ht="14.25">
      <c r="W18" s="121"/>
      <c r="X18" s="104"/>
      <c r="Y18" s="84" t="s">
        <v>73</v>
      </c>
      <c r="Z18" s="277">
        <v>94209.26427066309</v>
      </c>
      <c r="AA18" s="277">
        <v>94209.26427066303</v>
      </c>
      <c r="AB18" s="277">
        <v>88095.80805176607</v>
      </c>
      <c r="AC18" s="277">
        <v>85904.98508842301</v>
      </c>
      <c r="AD18" s="277">
        <v>83468.63849833934</v>
      </c>
      <c r="AE18" s="277">
        <v>83180.7457151952</v>
      </c>
      <c r="AF18" s="277">
        <v>82060.47515286127</v>
      </c>
      <c r="AG18" s="277">
        <v>85147.35643630073</v>
      </c>
      <c r="AH18" s="277">
        <v>88573.97947250394</v>
      </c>
      <c r="AI18" s="277">
        <v>90307.72723989096</v>
      </c>
      <c r="AJ18" s="277">
        <v>90089.26676333055</v>
      </c>
      <c r="AK18" s="277">
        <v>91479.86116984871</v>
      </c>
      <c r="AL18" s="277">
        <v>88566.16960458271</v>
      </c>
      <c r="AM18" s="277">
        <v>91540.47527047602</v>
      </c>
      <c r="AN18" s="277">
        <v>91927.42612904444</v>
      </c>
      <c r="AO18" s="277">
        <v>97814.33652087772</v>
      </c>
      <c r="AP18" s="277">
        <v>93429.99226712907</v>
      </c>
      <c r="AQ18" s="277">
        <v>93904.3740569707</v>
      </c>
      <c r="AR18" s="277">
        <v>85409.69932522997</v>
      </c>
      <c r="AS18" s="277">
        <v>77506.40880252467</v>
      </c>
      <c r="AT18" s="277">
        <v>74662.76172541501</v>
      </c>
      <c r="AU18" s="277">
        <v>81849.53446923994</v>
      </c>
      <c r="AV18" s="277">
        <v>78713.25328835833</v>
      </c>
      <c r="AW18" s="277">
        <v>76662.95172947287</v>
      </c>
      <c r="AX18" s="95"/>
      <c r="AY18" s="95"/>
      <c r="AZ18" s="95"/>
      <c r="BA18" s="95"/>
      <c r="BB18" s="95"/>
      <c r="BC18" s="95"/>
      <c r="BD18" s="95"/>
      <c r="BE18" s="95"/>
      <c r="BF18" s="96"/>
      <c r="BG18" s="97"/>
      <c r="BH18" s="230"/>
      <c r="BI18" s="230"/>
      <c r="BJ18" s="230"/>
      <c r="BK18" s="229"/>
    </row>
    <row r="19" spans="23:63" ht="14.25">
      <c r="W19" s="121"/>
      <c r="X19" s="114" t="s">
        <v>41</v>
      </c>
      <c r="Y19" s="116"/>
      <c r="Z19" s="282">
        <f>SUM(Z20:Z23)</f>
        <v>211053.69277127297</v>
      </c>
      <c r="AA19" s="283">
        <f>SUM(AA20:AA23)</f>
        <v>211053.692771273</v>
      </c>
      <c r="AB19" s="283">
        <f aca="true" t="shared" si="4" ref="AB19:AR19">SUM(AB20:AB23)</f>
        <v>222466.79120362003</v>
      </c>
      <c r="AC19" s="283">
        <f t="shared" si="4"/>
        <v>226859.69404186204</v>
      </c>
      <c r="AD19" s="283">
        <f t="shared" si="4"/>
        <v>231727.9289389844</v>
      </c>
      <c r="AE19" s="283">
        <f t="shared" si="4"/>
        <v>243681.02662465375</v>
      </c>
      <c r="AF19" s="283">
        <f t="shared" si="4"/>
        <v>251166.52595206574</v>
      </c>
      <c r="AG19" s="283">
        <f t="shared" si="4"/>
        <v>256750.557216716</v>
      </c>
      <c r="AH19" s="283">
        <f t="shared" si="4"/>
        <v>258734.09617317154</v>
      </c>
      <c r="AI19" s="283">
        <f t="shared" si="4"/>
        <v>257853.86122417575</v>
      </c>
      <c r="AJ19" s="283">
        <f t="shared" si="4"/>
        <v>260017.177513224</v>
      </c>
      <c r="AK19" s="283">
        <f t="shared" si="4"/>
        <v>259076.39361946302</v>
      </c>
      <c r="AL19" s="283">
        <f t="shared" si="4"/>
        <v>261120.73469872962</v>
      </c>
      <c r="AM19" s="283">
        <f t="shared" si="4"/>
        <v>255478.8762107888</v>
      </c>
      <c r="AN19" s="283">
        <f t="shared" si="4"/>
        <v>252947.15920517695</v>
      </c>
      <c r="AO19" s="283">
        <f t="shared" si="4"/>
        <v>252413.85998375205</v>
      </c>
      <c r="AP19" s="283">
        <f t="shared" si="4"/>
        <v>247009.68507636717</v>
      </c>
      <c r="AQ19" s="283">
        <f t="shared" si="4"/>
        <v>243632.49496047</v>
      </c>
      <c r="AR19" s="283">
        <f t="shared" si="4"/>
        <v>237830.97718935736</v>
      </c>
      <c r="AS19" s="283">
        <f>SUM(AS20:AS23)</f>
        <v>228099.17214255748</v>
      </c>
      <c r="AT19" s="283">
        <f>SUM(AT20:AT23)</f>
        <v>222768.36395342642</v>
      </c>
      <c r="AU19" s="283">
        <f>SUM(AU20:AU23)</f>
        <v>225508.11286619384</v>
      </c>
      <c r="AV19" s="283">
        <f>SUM(AV20:AV23)</f>
        <v>221574.6930911404</v>
      </c>
      <c r="AW19" s="283">
        <f>SUM(AW20:AW23)</f>
        <v>218075.07229100488</v>
      </c>
      <c r="AX19" s="117"/>
      <c r="AY19" s="117"/>
      <c r="AZ19" s="117"/>
      <c r="BA19" s="117"/>
      <c r="BB19" s="117"/>
      <c r="BC19" s="117"/>
      <c r="BD19" s="117"/>
      <c r="BE19" s="117"/>
      <c r="BF19" s="117"/>
      <c r="BG19" s="118"/>
      <c r="BH19" s="230"/>
      <c r="BI19" s="231"/>
      <c r="BJ19" s="230"/>
      <c r="BK19" s="229"/>
    </row>
    <row r="20" spans="23:63" ht="14.25">
      <c r="W20" s="121"/>
      <c r="X20" s="115"/>
      <c r="Y20" s="47" t="s">
        <v>42</v>
      </c>
      <c r="Z20" s="280">
        <v>7162.41373467297</v>
      </c>
      <c r="AA20" s="274">
        <v>7162.41373467297</v>
      </c>
      <c r="AB20" s="274">
        <v>7762.960481416881</v>
      </c>
      <c r="AC20" s="274">
        <v>8291.472027621348</v>
      </c>
      <c r="AD20" s="274">
        <v>8688.764321731926</v>
      </c>
      <c r="AE20" s="274">
        <v>9153.16177100551</v>
      </c>
      <c r="AF20" s="274">
        <v>10278.29057964515</v>
      </c>
      <c r="AG20" s="274">
        <v>10086.072696871752</v>
      </c>
      <c r="AH20" s="274">
        <v>10744.189447108492</v>
      </c>
      <c r="AI20" s="274">
        <v>10709.474289425121</v>
      </c>
      <c r="AJ20" s="274">
        <v>10531.517510201822</v>
      </c>
      <c r="AK20" s="274">
        <v>10677.13098467719</v>
      </c>
      <c r="AL20" s="274">
        <v>10724.198612064289</v>
      </c>
      <c r="AM20" s="274">
        <v>10933.837362880104</v>
      </c>
      <c r="AN20" s="274">
        <v>11063.17716772301</v>
      </c>
      <c r="AO20" s="274">
        <v>10663.394897683744</v>
      </c>
      <c r="AP20" s="274">
        <v>10798.81815599994</v>
      </c>
      <c r="AQ20" s="274">
        <v>11178.230719633708</v>
      </c>
      <c r="AR20" s="274">
        <v>10875.772004529685</v>
      </c>
      <c r="AS20" s="274">
        <v>10277.1381635107</v>
      </c>
      <c r="AT20" s="274">
        <v>9781.318670096522</v>
      </c>
      <c r="AU20" s="274">
        <v>9193.002171553306</v>
      </c>
      <c r="AV20" s="274">
        <v>9001.223345844168</v>
      </c>
      <c r="AW20" s="274">
        <v>9523.572006272974</v>
      </c>
      <c r="AX20" s="88"/>
      <c r="AY20" s="88"/>
      <c r="AZ20" s="88"/>
      <c r="BA20" s="88"/>
      <c r="BB20" s="88"/>
      <c r="BC20" s="88"/>
      <c r="BD20" s="88"/>
      <c r="BE20" s="88"/>
      <c r="BF20" s="98"/>
      <c r="BG20" s="99"/>
      <c r="BH20" s="230"/>
      <c r="BI20" s="230"/>
      <c r="BJ20" s="230"/>
      <c r="BK20" s="229"/>
    </row>
    <row r="21" spans="23:63" ht="14.25">
      <c r="W21" s="121"/>
      <c r="X21" s="115"/>
      <c r="Y21" s="48" t="s">
        <v>43</v>
      </c>
      <c r="Z21" s="280">
        <v>189227.87638242528</v>
      </c>
      <c r="AA21" s="274">
        <v>189227.8763824253</v>
      </c>
      <c r="AB21" s="274">
        <v>199472.2979832289</v>
      </c>
      <c r="AC21" s="274">
        <v>203591.17181375672</v>
      </c>
      <c r="AD21" s="274">
        <v>208310.41730265503</v>
      </c>
      <c r="AE21" s="274">
        <v>219481.13744861685</v>
      </c>
      <c r="AF21" s="274">
        <v>225381.44878737038</v>
      </c>
      <c r="AG21" s="274">
        <v>230301.59503873638</v>
      </c>
      <c r="AH21" s="274">
        <v>230682.07338969587</v>
      </c>
      <c r="AI21" s="274">
        <v>231670.31388101645</v>
      </c>
      <c r="AJ21" s="274">
        <v>234121.39322831342</v>
      </c>
      <c r="AK21" s="274">
        <v>232827.35019457145</v>
      </c>
      <c r="AL21" s="274">
        <v>235321.839961518</v>
      </c>
      <c r="AM21" s="274">
        <v>229309.64312064392</v>
      </c>
      <c r="AN21" s="274">
        <v>227122.05628008506</v>
      </c>
      <c r="AO21" s="274">
        <v>228194.68742674985</v>
      </c>
      <c r="AP21" s="274">
        <v>222652.18258701707</v>
      </c>
      <c r="AQ21" s="274">
        <v>219194.2022508679</v>
      </c>
      <c r="AR21" s="274">
        <v>214194.5312866011</v>
      </c>
      <c r="AS21" s="274">
        <v>205933.49346957044</v>
      </c>
      <c r="AT21" s="274">
        <v>202018.0163190739</v>
      </c>
      <c r="AU21" s="274">
        <v>205029.4816280684</v>
      </c>
      <c r="AV21" s="274">
        <v>201417.4330084297</v>
      </c>
      <c r="AW21" s="274">
        <v>197212.59567104914</v>
      </c>
      <c r="AX21" s="88"/>
      <c r="AY21" s="88"/>
      <c r="AZ21" s="88"/>
      <c r="BA21" s="88"/>
      <c r="BB21" s="88"/>
      <c r="BC21" s="88"/>
      <c r="BD21" s="88"/>
      <c r="BE21" s="88"/>
      <c r="BF21" s="98"/>
      <c r="BG21" s="99"/>
      <c r="BH21" s="230"/>
      <c r="BI21" s="230"/>
      <c r="BJ21" s="230"/>
      <c r="BK21" s="229"/>
    </row>
    <row r="22" spans="23:63" ht="14.25">
      <c r="W22" s="121"/>
      <c r="X22" s="115"/>
      <c r="Y22" s="48" t="s">
        <v>44</v>
      </c>
      <c r="Z22" s="280">
        <v>932.453527286862</v>
      </c>
      <c r="AA22" s="274">
        <v>932.453527286862</v>
      </c>
      <c r="AB22" s="274">
        <v>921.981186032014</v>
      </c>
      <c r="AC22" s="274">
        <v>897.4689414513658</v>
      </c>
      <c r="AD22" s="274">
        <v>848.43907496861</v>
      </c>
      <c r="AE22" s="274">
        <v>840.7128676277982</v>
      </c>
      <c r="AF22" s="274">
        <v>819.3642873051281</v>
      </c>
      <c r="AG22" s="274">
        <v>808.0902697248378</v>
      </c>
      <c r="AH22" s="274">
        <v>779.4618914326709</v>
      </c>
      <c r="AI22" s="274">
        <v>773.1811590382168</v>
      </c>
      <c r="AJ22" s="274">
        <v>727.3471038731022</v>
      </c>
      <c r="AK22" s="274">
        <v>707.2796130443123</v>
      </c>
      <c r="AL22" s="274">
        <v>677.3493327449078</v>
      </c>
      <c r="AM22" s="274">
        <v>666.0863291092593</v>
      </c>
      <c r="AN22" s="274">
        <v>628.5254980047489</v>
      </c>
      <c r="AO22" s="274">
        <v>647.8909272768198</v>
      </c>
      <c r="AP22" s="274">
        <v>643.7111171760641</v>
      </c>
      <c r="AQ22" s="274">
        <v>620.0029798813798</v>
      </c>
      <c r="AR22" s="274">
        <v>590.7097900665909</v>
      </c>
      <c r="AS22" s="274">
        <v>600.3551780358755</v>
      </c>
      <c r="AT22" s="274">
        <v>585.8432357749489</v>
      </c>
      <c r="AU22" s="274">
        <v>569.7525592260013</v>
      </c>
      <c r="AV22" s="274">
        <v>568.1416520824752</v>
      </c>
      <c r="AW22" s="274">
        <v>568.1416520824752</v>
      </c>
      <c r="AX22" s="88"/>
      <c r="AY22" s="88"/>
      <c r="AZ22" s="88"/>
      <c r="BA22" s="88"/>
      <c r="BB22" s="88"/>
      <c r="BC22" s="88"/>
      <c r="BD22" s="88"/>
      <c r="BE22" s="88"/>
      <c r="BF22" s="98"/>
      <c r="BG22" s="99"/>
      <c r="BH22" s="230"/>
      <c r="BI22" s="230"/>
      <c r="BJ22" s="230"/>
      <c r="BK22" s="229"/>
    </row>
    <row r="23" spans="23:63" ht="14.25">
      <c r="W23" s="121"/>
      <c r="X23" s="115"/>
      <c r="Y23" s="48" t="s">
        <v>45</v>
      </c>
      <c r="Z23" s="280">
        <v>13730.949126887857</v>
      </c>
      <c r="AA23" s="274">
        <v>13730.94912688786</v>
      </c>
      <c r="AB23" s="274">
        <v>14309.55155294225</v>
      </c>
      <c r="AC23" s="274">
        <v>14079.581259032584</v>
      </c>
      <c r="AD23" s="274">
        <v>13880.308239628856</v>
      </c>
      <c r="AE23" s="274">
        <v>14206.014537403604</v>
      </c>
      <c r="AF23" s="274">
        <v>14687.422297745108</v>
      </c>
      <c r="AG23" s="274">
        <v>15554.799211383024</v>
      </c>
      <c r="AH23" s="274">
        <v>16528.371444934513</v>
      </c>
      <c r="AI23" s="274">
        <v>14700.891894695958</v>
      </c>
      <c r="AJ23" s="274">
        <v>14636.919670835683</v>
      </c>
      <c r="AK23" s="274">
        <v>14864.632827170073</v>
      </c>
      <c r="AL23" s="274">
        <v>14397.346792402419</v>
      </c>
      <c r="AM23" s="274">
        <v>14569.309398155503</v>
      </c>
      <c r="AN23" s="274">
        <v>14133.400259364134</v>
      </c>
      <c r="AO23" s="274">
        <v>12907.886732041636</v>
      </c>
      <c r="AP23" s="274">
        <v>12914.973216174069</v>
      </c>
      <c r="AQ23" s="274">
        <v>12640.059010086989</v>
      </c>
      <c r="AR23" s="274">
        <v>12169.964108160002</v>
      </c>
      <c r="AS23" s="274">
        <v>11288.18533144045</v>
      </c>
      <c r="AT23" s="274">
        <v>10383.18572848105</v>
      </c>
      <c r="AU23" s="274">
        <v>10715.876507346133</v>
      </c>
      <c r="AV23" s="274">
        <v>10587.895084784035</v>
      </c>
      <c r="AW23" s="274">
        <v>10770.762961600292</v>
      </c>
      <c r="AX23" s="88"/>
      <c r="AY23" s="88"/>
      <c r="AZ23" s="88"/>
      <c r="BA23" s="88"/>
      <c r="BB23" s="88"/>
      <c r="BC23" s="88"/>
      <c r="BD23" s="88"/>
      <c r="BE23" s="88"/>
      <c r="BF23" s="98"/>
      <c r="BG23" s="99"/>
      <c r="BH23" s="230"/>
      <c r="BI23" s="230"/>
      <c r="BJ23" s="230"/>
      <c r="BK23" s="229"/>
    </row>
    <row r="24" spans="23:63" ht="14.25">
      <c r="W24" s="121"/>
      <c r="X24" s="108" t="s">
        <v>46</v>
      </c>
      <c r="Y24" s="111"/>
      <c r="Z24" s="284">
        <f>SUM(Z25:Z26)</f>
        <v>140270.72349082615</v>
      </c>
      <c r="AA24" s="285">
        <f>SUM(AA25:AA26)</f>
        <v>140261.53576686015</v>
      </c>
      <c r="AB24" s="285">
        <f aca="true" t="shared" si="5" ref="AB24:AR24">SUM(AB25:AB26)</f>
        <v>137874.33098606387</v>
      </c>
      <c r="AC24" s="285">
        <f t="shared" si="5"/>
        <v>142608.32722549624</v>
      </c>
      <c r="AD24" s="285">
        <f t="shared" si="5"/>
        <v>151461.60905308713</v>
      </c>
      <c r="AE24" s="285">
        <f t="shared" si="5"/>
        <v>147114.84720015584</v>
      </c>
      <c r="AF24" s="285">
        <f t="shared" si="5"/>
        <v>159589.4110981534</v>
      </c>
      <c r="AG24" s="285">
        <f t="shared" si="5"/>
        <v>156979.81169882475</v>
      </c>
      <c r="AH24" s="285">
        <f t="shared" si="5"/>
        <v>153538.05094490398</v>
      </c>
      <c r="AI24" s="285">
        <f t="shared" si="5"/>
        <v>158069.0676480751</v>
      </c>
      <c r="AJ24" s="285">
        <f t="shared" si="5"/>
        <v>167068.01033987108</v>
      </c>
      <c r="AK24" s="285">
        <f t="shared" si="5"/>
        <v>170408.3773637072</v>
      </c>
      <c r="AL24" s="285">
        <f t="shared" si="5"/>
        <v>174160.52094196112</v>
      </c>
      <c r="AM24" s="285">
        <f t="shared" si="5"/>
        <v>181991.82437266802</v>
      </c>
      <c r="AN24" s="285">
        <f t="shared" si="5"/>
        <v>176857.31005567024</v>
      </c>
      <c r="AO24" s="285">
        <f t="shared" si="5"/>
        <v>176296.02494430973</v>
      </c>
      <c r="AP24" s="285">
        <f t="shared" si="5"/>
        <v>178260.94719218093</v>
      </c>
      <c r="AQ24" s="285">
        <f t="shared" si="5"/>
        <v>174323.52103636903</v>
      </c>
      <c r="AR24" s="285">
        <f t="shared" si="5"/>
        <v>165321.15891051438</v>
      </c>
      <c r="AS24" s="285">
        <f>SUM(AS25:AS26)</f>
        <v>157779.23920737853</v>
      </c>
      <c r="AT24" s="285">
        <f>SUM(AT25:AT26)</f>
        <v>151074.72728323282</v>
      </c>
      <c r="AU24" s="285">
        <f>SUM(AU25:AU26)</f>
        <v>152918.86330539722</v>
      </c>
      <c r="AV24" s="285">
        <f>SUM(AV25:AV26)</f>
        <v>153128.04898428684</v>
      </c>
      <c r="AW24" s="285">
        <f>SUM(AW25:AW26)</f>
        <v>149678.5103482255</v>
      </c>
      <c r="AX24" s="112"/>
      <c r="AY24" s="112"/>
      <c r="AZ24" s="112"/>
      <c r="BA24" s="112"/>
      <c r="BB24" s="112"/>
      <c r="BC24" s="112"/>
      <c r="BD24" s="112"/>
      <c r="BE24" s="112"/>
      <c r="BF24" s="112"/>
      <c r="BG24" s="113"/>
      <c r="BH24" s="230"/>
      <c r="BI24" s="230"/>
      <c r="BJ24" s="230"/>
      <c r="BK24" s="229"/>
    </row>
    <row r="25" spans="23:63" ht="14.25">
      <c r="W25" s="121"/>
      <c r="X25" s="109"/>
      <c r="Y25" s="47" t="s">
        <v>48</v>
      </c>
      <c r="Z25" s="280">
        <v>56668.294375382</v>
      </c>
      <c r="AA25" s="274">
        <v>56668.294375382</v>
      </c>
      <c r="AB25" s="274">
        <v>57181.26893234594</v>
      </c>
      <c r="AC25" s="274">
        <v>60534.94985495847</v>
      </c>
      <c r="AD25" s="274">
        <v>64936.681021597935</v>
      </c>
      <c r="AE25" s="274">
        <v>61687.87904006099</v>
      </c>
      <c r="AF25" s="274">
        <v>66320.35788238638</v>
      </c>
      <c r="AG25" s="274">
        <v>66097.18285266333</v>
      </c>
      <c r="AH25" s="274">
        <v>64981.26035572901</v>
      </c>
      <c r="AI25" s="274">
        <v>64579.57837128149</v>
      </c>
      <c r="AJ25" s="274">
        <v>66528.05644923142</v>
      </c>
      <c r="AK25" s="274">
        <v>68958.27824035782</v>
      </c>
      <c r="AL25" s="274">
        <v>65570.12218267361</v>
      </c>
      <c r="AM25" s="274">
        <v>68113.57754495164</v>
      </c>
      <c r="AN25" s="274">
        <v>65083.413470239095</v>
      </c>
      <c r="AO25" s="274">
        <v>64348.7131162084</v>
      </c>
      <c r="AP25" s="274">
        <v>67582.67256786858</v>
      </c>
      <c r="AQ25" s="274">
        <v>63466.06344385064</v>
      </c>
      <c r="AR25" s="274">
        <v>62590.468837075954</v>
      </c>
      <c r="AS25" s="274">
        <v>59023.15776356794</v>
      </c>
      <c r="AT25" s="274">
        <v>57791.549637700926</v>
      </c>
      <c r="AU25" s="274">
        <v>61073.59003785229</v>
      </c>
      <c r="AV25" s="274">
        <v>58995.30844473973</v>
      </c>
      <c r="AW25" s="274">
        <v>58097.72067708147</v>
      </c>
      <c r="AX25" s="88"/>
      <c r="AY25" s="88"/>
      <c r="AZ25" s="88"/>
      <c r="BA25" s="88"/>
      <c r="BB25" s="88"/>
      <c r="BC25" s="88"/>
      <c r="BD25" s="88"/>
      <c r="BE25" s="88"/>
      <c r="BF25" s="98"/>
      <c r="BG25" s="99"/>
      <c r="BH25" s="230"/>
      <c r="BI25" s="231"/>
      <c r="BJ25" s="230"/>
      <c r="BK25" s="229"/>
    </row>
    <row r="26" spans="23:63" ht="15" thickBot="1">
      <c r="W26" s="121"/>
      <c r="X26" s="110"/>
      <c r="Y26" s="49" t="s">
        <v>47</v>
      </c>
      <c r="Z26" s="277">
        <v>83602.42911544416</v>
      </c>
      <c r="AA26" s="281">
        <v>83593.24139147815</v>
      </c>
      <c r="AB26" s="281">
        <v>80693.06205371793</v>
      </c>
      <c r="AC26" s="281">
        <v>82073.37737053778</v>
      </c>
      <c r="AD26" s="281">
        <v>86524.9280314892</v>
      </c>
      <c r="AE26" s="281">
        <v>85426.96816009485</v>
      </c>
      <c r="AF26" s="281">
        <v>93269.05321576701</v>
      </c>
      <c r="AG26" s="281">
        <v>90882.6288461614</v>
      </c>
      <c r="AH26" s="281">
        <v>88556.79058917497</v>
      </c>
      <c r="AI26" s="281">
        <v>93489.48927679364</v>
      </c>
      <c r="AJ26" s="281">
        <v>100539.95389063966</v>
      </c>
      <c r="AK26" s="281">
        <v>101450.09912334938</v>
      </c>
      <c r="AL26" s="281">
        <v>108590.3987592875</v>
      </c>
      <c r="AM26" s="281">
        <v>113878.24682771639</v>
      </c>
      <c r="AN26" s="281">
        <v>111773.89658543114</v>
      </c>
      <c r="AO26" s="281">
        <v>111947.31182810132</v>
      </c>
      <c r="AP26" s="281">
        <v>110678.27462431235</v>
      </c>
      <c r="AQ26" s="281">
        <v>110857.45759251839</v>
      </c>
      <c r="AR26" s="281">
        <v>102730.69007343841</v>
      </c>
      <c r="AS26" s="281">
        <v>98756.08144381057</v>
      </c>
      <c r="AT26" s="281">
        <v>93283.17764553189</v>
      </c>
      <c r="AU26" s="281">
        <v>91845.27326754491</v>
      </c>
      <c r="AV26" s="281">
        <v>94132.7405395471</v>
      </c>
      <c r="AW26" s="281">
        <v>91580.78967114404</v>
      </c>
      <c r="AX26" s="95"/>
      <c r="AY26" s="95"/>
      <c r="AZ26" s="95"/>
      <c r="BA26" s="95"/>
      <c r="BB26" s="95"/>
      <c r="BC26" s="95"/>
      <c r="BD26" s="95"/>
      <c r="BE26" s="95"/>
      <c r="BF26" s="96"/>
      <c r="BG26" s="97"/>
      <c r="BH26" s="230"/>
      <c r="BI26" s="231"/>
      <c r="BJ26" s="230"/>
      <c r="BK26" s="229"/>
    </row>
    <row r="27" spans="23:63" ht="15" thickBot="1">
      <c r="W27" s="264" t="s">
        <v>58</v>
      </c>
      <c r="X27" s="265"/>
      <c r="Y27" s="266"/>
      <c r="Z27" s="286">
        <v>36.6235166957</v>
      </c>
      <c r="AA27" s="287">
        <v>36.623516695700005</v>
      </c>
      <c r="AB27" s="287">
        <v>53.6703576382</v>
      </c>
      <c r="AC27" s="287">
        <v>56.9501827061</v>
      </c>
      <c r="AD27" s="287">
        <v>53.214845969500004</v>
      </c>
      <c r="AE27" s="287">
        <v>51.149659616899996</v>
      </c>
      <c r="AF27" s="287">
        <v>50.922977152499996</v>
      </c>
      <c r="AG27" s="287">
        <v>49.368491384600006</v>
      </c>
      <c r="AH27" s="287">
        <v>47.9741695963</v>
      </c>
      <c r="AI27" s="287">
        <v>42.72959118839999</v>
      </c>
      <c r="AJ27" s="287">
        <v>38.0584885591</v>
      </c>
      <c r="AK27" s="287">
        <v>36.0278676091</v>
      </c>
      <c r="AL27" s="287">
        <v>32.435788266</v>
      </c>
      <c r="AM27" s="287">
        <v>30.936631965400004</v>
      </c>
      <c r="AN27" s="287">
        <v>34.481329096500005</v>
      </c>
      <c r="AO27" s="287">
        <v>34.994685000900006</v>
      </c>
      <c r="AP27" s="287">
        <v>37.5994951233</v>
      </c>
      <c r="AQ27" s="287">
        <v>35.88946768580001</v>
      </c>
      <c r="AR27" s="287">
        <v>37.525516790100006</v>
      </c>
      <c r="AS27" s="287">
        <v>37.8482869427</v>
      </c>
      <c r="AT27" s="287">
        <v>35.1480660662</v>
      </c>
      <c r="AU27" s="287">
        <v>33.1383387769</v>
      </c>
      <c r="AV27" s="287">
        <v>32.5242194996</v>
      </c>
      <c r="AW27" s="287">
        <v>31.705417222600005</v>
      </c>
      <c r="AX27" s="267"/>
      <c r="AY27" s="267"/>
      <c r="AZ27" s="267"/>
      <c r="BA27" s="267"/>
      <c r="BB27" s="267"/>
      <c r="BC27" s="267"/>
      <c r="BD27" s="267"/>
      <c r="BE27" s="267"/>
      <c r="BF27" s="269"/>
      <c r="BG27" s="119"/>
      <c r="BH27" s="230"/>
      <c r="BI27" s="230"/>
      <c r="BJ27" s="230"/>
      <c r="BK27" s="229"/>
    </row>
    <row r="28" spans="23:63" ht="15" thickBot="1">
      <c r="W28" s="126" t="s">
        <v>59</v>
      </c>
      <c r="X28" s="127"/>
      <c r="Y28" s="128"/>
      <c r="Z28" s="288">
        <v>62318.39243632472</v>
      </c>
      <c r="AA28" s="288">
        <v>59875.69299282678</v>
      </c>
      <c r="AB28" s="288">
        <v>60982.027643251175</v>
      </c>
      <c r="AC28" s="288">
        <v>60993.19839994499</v>
      </c>
      <c r="AD28" s="288">
        <v>59938.82318642616</v>
      </c>
      <c r="AE28" s="288">
        <v>61181.25785480058</v>
      </c>
      <c r="AF28" s="288">
        <v>61332.91436189433</v>
      </c>
      <c r="AG28" s="288">
        <v>61672.0854066833</v>
      </c>
      <c r="AH28" s="288">
        <v>58981.654713636315</v>
      </c>
      <c r="AI28" s="288">
        <v>53317.0657167592</v>
      </c>
      <c r="AJ28" s="288">
        <v>53320.06824352734</v>
      </c>
      <c r="AK28" s="288">
        <v>53887.03805531344</v>
      </c>
      <c r="AL28" s="288">
        <v>52657.08471161392</v>
      </c>
      <c r="AM28" s="288">
        <v>49841.05602832998</v>
      </c>
      <c r="AN28" s="288">
        <v>49010.317547691426</v>
      </c>
      <c r="AO28" s="288">
        <v>48837.56817770362</v>
      </c>
      <c r="AP28" s="288">
        <v>49902.658157767815</v>
      </c>
      <c r="AQ28" s="288">
        <v>49975.17823420337</v>
      </c>
      <c r="AR28" s="288">
        <v>49212.76729411765</v>
      </c>
      <c r="AS28" s="288">
        <v>45613.15088405701</v>
      </c>
      <c r="AT28" s="288">
        <v>40189.35184837475</v>
      </c>
      <c r="AU28" s="288">
        <v>41074.005813796844</v>
      </c>
      <c r="AV28" s="288">
        <v>41182.27239768815</v>
      </c>
      <c r="AW28" s="288">
        <v>41481.39562348798</v>
      </c>
      <c r="AX28" s="129"/>
      <c r="AY28" s="129"/>
      <c r="AZ28" s="129"/>
      <c r="BA28" s="129"/>
      <c r="BB28" s="129"/>
      <c r="BC28" s="129"/>
      <c r="BD28" s="129"/>
      <c r="BE28" s="129"/>
      <c r="BF28" s="130"/>
      <c r="BG28" s="131"/>
      <c r="BH28" s="229"/>
      <c r="BI28" s="229"/>
      <c r="BJ28" s="229"/>
      <c r="BK28" s="229"/>
    </row>
    <row r="29" spans="23:59" ht="15" thickBot="1">
      <c r="W29" s="263" t="s">
        <v>60</v>
      </c>
      <c r="X29" s="298"/>
      <c r="Y29" s="293"/>
      <c r="Z29" s="294">
        <v>22698.6262976251</v>
      </c>
      <c r="AA29" s="295">
        <v>22081.682151005207</v>
      </c>
      <c r="AB29" s="295">
        <v>22407.715766730424</v>
      </c>
      <c r="AC29" s="295">
        <v>23809.364950689924</v>
      </c>
      <c r="AD29" s="295">
        <v>23325.28486889318</v>
      </c>
      <c r="AE29" s="295">
        <v>26478.126532060123</v>
      </c>
      <c r="AF29" s="295">
        <v>27036.96952135255</v>
      </c>
      <c r="AG29" s="295">
        <v>27736.920752881953</v>
      </c>
      <c r="AH29" s="295">
        <v>29076.331533543656</v>
      </c>
      <c r="AI29" s="295">
        <v>29445.701584940423</v>
      </c>
      <c r="AJ29" s="295">
        <v>29515.672401128308</v>
      </c>
      <c r="AK29" s="295">
        <v>30635.70600042279</v>
      </c>
      <c r="AL29" s="295">
        <v>30413.82944109641</v>
      </c>
      <c r="AM29" s="295">
        <v>30652.62955250987</v>
      </c>
      <c r="AN29" s="295">
        <v>31384.663505586832</v>
      </c>
      <c r="AO29" s="295">
        <v>30590.11998743954</v>
      </c>
      <c r="AP29" s="295">
        <v>29614.974243400735</v>
      </c>
      <c r="AQ29" s="295">
        <v>27824.635319371013</v>
      </c>
      <c r="AR29" s="295">
        <v>28406.039174444322</v>
      </c>
      <c r="AS29" s="295">
        <v>29739.280230176442</v>
      </c>
      <c r="AT29" s="295">
        <v>25997.38245404611</v>
      </c>
      <c r="AU29" s="295">
        <v>26490.166578400444</v>
      </c>
      <c r="AV29" s="295">
        <v>26526.72591513854</v>
      </c>
      <c r="AW29" s="295">
        <v>26563.19020459981</v>
      </c>
      <c r="AX29" s="296"/>
      <c r="AY29" s="296"/>
      <c r="AZ29" s="296"/>
      <c r="BA29" s="296"/>
      <c r="BB29" s="296"/>
      <c r="BC29" s="296"/>
      <c r="BD29" s="296"/>
      <c r="BE29" s="296"/>
      <c r="BF29" s="297"/>
      <c r="BG29" s="132"/>
    </row>
    <row r="30" spans="23:59" ht="15.75" thickBot="1" thickTop="1">
      <c r="W30" s="299"/>
      <c r="X30" s="304" t="s">
        <v>135</v>
      </c>
      <c r="Y30" s="300"/>
      <c r="Z30" s="307" t="s">
        <v>119</v>
      </c>
      <c r="AA30" s="301">
        <v>9115.90034857113</v>
      </c>
      <c r="AB30" s="301">
        <v>9423.147937695496</v>
      </c>
      <c r="AC30" s="301">
        <v>9785.127171202097</v>
      </c>
      <c r="AD30" s="301">
        <v>9551.238570133224</v>
      </c>
      <c r="AE30" s="301">
        <v>10209.221608240157</v>
      </c>
      <c r="AF30" s="301">
        <v>10502.572919988772</v>
      </c>
      <c r="AG30" s="301">
        <v>10786.070705304388</v>
      </c>
      <c r="AH30" s="301">
        <v>11529.106721490622</v>
      </c>
      <c r="AI30" s="301">
        <v>11925.51354939281</v>
      </c>
      <c r="AJ30" s="301">
        <v>12185.831464259187</v>
      </c>
      <c r="AK30" s="301">
        <v>13141.846408389043</v>
      </c>
      <c r="AL30" s="301">
        <v>14167.883349785581</v>
      </c>
      <c r="AM30" s="301">
        <v>15016.350456451531</v>
      </c>
      <c r="AN30" s="301">
        <v>15812.851553034969</v>
      </c>
      <c r="AO30" s="301">
        <v>15565.778651697561</v>
      </c>
      <c r="AP30" s="301">
        <v>15123.683177792002</v>
      </c>
      <c r="AQ30" s="301">
        <v>14169.46230545151</v>
      </c>
      <c r="AR30" s="301">
        <v>14868.461881090188</v>
      </c>
      <c r="AS30" s="301">
        <v>14603.36290783924</v>
      </c>
      <c r="AT30" s="301">
        <v>13561.317557071801</v>
      </c>
      <c r="AU30" s="301">
        <v>13511.465652899118</v>
      </c>
      <c r="AV30" s="301">
        <v>13469.772969577461</v>
      </c>
      <c r="AW30" s="301">
        <v>13515.297466567717</v>
      </c>
      <c r="AX30" s="302"/>
      <c r="AY30" s="302"/>
      <c r="AZ30" s="302"/>
      <c r="BA30" s="302"/>
      <c r="BB30" s="302"/>
      <c r="BC30" s="302"/>
      <c r="BD30" s="302"/>
      <c r="BE30" s="302"/>
      <c r="BF30" s="303"/>
      <c r="BG30" s="132"/>
    </row>
    <row r="31" spans="23:59" ht="15.75" thickBot="1" thickTop="1">
      <c r="W31" s="50" t="s">
        <v>49</v>
      </c>
      <c r="X31" s="74"/>
      <c r="Y31" s="75"/>
      <c r="Z31" s="289">
        <f aca="true" t="shared" si="6" ref="Z31:AS31">SUM(Z4,Z27,Z28,Z29)</f>
        <v>1144129.5087971152</v>
      </c>
      <c r="AA31" s="290">
        <f t="shared" si="6"/>
        <v>1141137.7350306339</v>
      </c>
      <c r="AB31" s="290">
        <f t="shared" si="6"/>
        <v>1150071.4645219275</v>
      </c>
      <c r="AC31" s="290">
        <f t="shared" si="6"/>
        <v>1158544.4126342323</v>
      </c>
      <c r="AD31" s="290">
        <f t="shared" si="6"/>
        <v>1150877.1481944018</v>
      </c>
      <c r="AE31" s="290">
        <f t="shared" si="6"/>
        <v>1210660.4435380371</v>
      </c>
      <c r="AF31" s="290">
        <f t="shared" si="6"/>
        <v>1223687.3257898663</v>
      </c>
      <c r="AG31" s="290">
        <f t="shared" si="6"/>
        <v>1236581.8358992906</v>
      </c>
      <c r="AH31" s="290">
        <f t="shared" si="6"/>
        <v>1231477.5296108804</v>
      </c>
      <c r="AI31" s="290">
        <f t="shared" si="6"/>
        <v>1195870.148895833</v>
      </c>
      <c r="AJ31" s="290">
        <f t="shared" si="6"/>
        <v>1230797.2654451553</v>
      </c>
      <c r="AK31" s="290">
        <f t="shared" si="6"/>
        <v>1251460.720011176</v>
      </c>
      <c r="AL31" s="290">
        <f t="shared" si="6"/>
        <v>1236320.517930816</v>
      </c>
      <c r="AM31" s="290">
        <f t="shared" si="6"/>
        <v>1273396.5993286418</v>
      </c>
      <c r="AN31" s="290">
        <f t="shared" si="6"/>
        <v>1278505.0020315752</v>
      </c>
      <c r="AO31" s="290">
        <f t="shared" si="6"/>
        <v>1277883.6435824397</v>
      </c>
      <c r="AP31" s="290">
        <f t="shared" si="6"/>
        <v>1282128.4452573457</v>
      </c>
      <c r="AQ31" s="290">
        <f t="shared" si="6"/>
        <v>1262945.1933831961</v>
      </c>
      <c r="AR31" s="290">
        <f t="shared" si="6"/>
        <v>1296152.7260860025</v>
      </c>
      <c r="AS31" s="290">
        <f t="shared" si="6"/>
        <v>1213831.6866518212</v>
      </c>
      <c r="AT31" s="290">
        <f>SUM(AT4,AT27,AT28,AT29)</f>
        <v>1141465.0895175242</v>
      </c>
      <c r="AU31" s="290">
        <f>SUM(AU4,AU27,AU28,AU29)</f>
        <v>1191067.002556069</v>
      </c>
      <c r="AV31" s="290">
        <f>SUM(AV4,AV27,AV28,AV29)</f>
        <v>1240953.1320241687</v>
      </c>
      <c r="AW31" s="290">
        <f>SUM(AW4,AW27,AW28,AW29)</f>
        <v>1274585.8163485068</v>
      </c>
      <c r="AX31" s="133"/>
      <c r="AY31" s="133"/>
      <c r="AZ31" s="133"/>
      <c r="BA31" s="133"/>
      <c r="BB31" s="133"/>
      <c r="BC31" s="133"/>
      <c r="BD31" s="133"/>
      <c r="BE31" s="133"/>
      <c r="BF31" s="134"/>
      <c r="BG31" s="135"/>
    </row>
    <row r="32" spans="26:57" ht="14.25"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6:27" ht="14.25">
      <c r="Z33" s="226"/>
      <c r="AA33" s="226"/>
    </row>
    <row r="34" spans="25:26" ht="14.25">
      <c r="Y34" s="171"/>
      <c r="Z34" s="243"/>
    </row>
    <row r="36" spans="26:57" ht="14.25"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</row>
    <row r="37" spans="25:57" ht="18.75">
      <c r="Y37" s="404" t="s">
        <v>188</v>
      </c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</row>
    <row r="38" spans="25:59" ht="27.75">
      <c r="Y38" s="327" t="s">
        <v>36</v>
      </c>
      <c r="Z38" s="328" t="s">
        <v>101</v>
      </c>
      <c r="AA38" s="314">
        <v>1990</v>
      </c>
      <c r="AB38" s="314">
        <f aca="true" t="shared" si="7" ref="AB38:BE38">AA38+1</f>
        <v>1991</v>
      </c>
      <c r="AC38" s="314">
        <f t="shared" si="7"/>
        <v>1992</v>
      </c>
      <c r="AD38" s="314">
        <f t="shared" si="7"/>
        <v>1993</v>
      </c>
      <c r="AE38" s="314">
        <f t="shared" si="7"/>
        <v>1994</v>
      </c>
      <c r="AF38" s="314">
        <f t="shared" si="7"/>
        <v>1995</v>
      </c>
      <c r="AG38" s="314">
        <f t="shared" si="7"/>
        <v>1996</v>
      </c>
      <c r="AH38" s="314">
        <f t="shared" si="7"/>
        <v>1997</v>
      </c>
      <c r="AI38" s="314">
        <f t="shared" si="7"/>
        <v>1998</v>
      </c>
      <c r="AJ38" s="314">
        <f t="shared" si="7"/>
        <v>1999</v>
      </c>
      <c r="AK38" s="314">
        <f t="shared" si="7"/>
        <v>2000</v>
      </c>
      <c r="AL38" s="314">
        <f t="shared" si="7"/>
        <v>2001</v>
      </c>
      <c r="AM38" s="314">
        <f t="shared" si="7"/>
        <v>2002</v>
      </c>
      <c r="AN38" s="314">
        <f t="shared" si="7"/>
        <v>2003</v>
      </c>
      <c r="AO38" s="314">
        <f t="shared" si="7"/>
        <v>2004</v>
      </c>
      <c r="AP38" s="314">
        <f t="shared" si="7"/>
        <v>2005</v>
      </c>
      <c r="AQ38" s="314">
        <f t="shared" si="7"/>
        <v>2006</v>
      </c>
      <c r="AR38" s="314">
        <f t="shared" si="7"/>
        <v>2007</v>
      </c>
      <c r="AS38" s="315">
        <v>2008</v>
      </c>
      <c r="AT38" s="315">
        <v>2009</v>
      </c>
      <c r="AU38" s="315">
        <v>2010</v>
      </c>
      <c r="AV38" s="315">
        <v>2011</v>
      </c>
      <c r="AW38" s="315" t="s">
        <v>224</v>
      </c>
      <c r="AX38" s="314" t="e">
        <f t="shared" si="7"/>
        <v>#VALUE!</v>
      </c>
      <c r="AY38" s="314" t="e">
        <f t="shared" si="7"/>
        <v>#VALUE!</v>
      </c>
      <c r="AZ38" s="314" t="e">
        <f t="shared" si="7"/>
        <v>#VALUE!</v>
      </c>
      <c r="BA38" s="314" t="e">
        <f t="shared" si="7"/>
        <v>#VALUE!</v>
      </c>
      <c r="BB38" s="314" t="e">
        <f t="shared" si="7"/>
        <v>#VALUE!</v>
      </c>
      <c r="BC38" s="314" t="e">
        <f t="shared" si="7"/>
        <v>#VALUE!</v>
      </c>
      <c r="BD38" s="314" t="e">
        <f t="shared" si="7"/>
        <v>#VALUE!</v>
      </c>
      <c r="BE38" s="314" t="e">
        <f t="shared" si="7"/>
        <v>#VALUE!</v>
      </c>
      <c r="BF38" s="329" t="s">
        <v>37</v>
      </c>
      <c r="BG38" s="62" t="s">
        <v>38</v>
      </c>
    </row>
    <row r="39" spans="1:59" s="78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1" t="s">
        <v>39</v>
      </c>
      <c r="Z39" s="63">
        <f>Z5/10^3</f>
        <v>317.76047818417857</v>
      </c>
      <c r="AA39" s="63">
        <f>AA5/10^3</f>
        <v>317.7604781841786</v>
      </c>
      <c r="AB39" s="63">
        <f aca="true" t="shared" si="8" ref="AB39:AP39">AB5/10^3</f>
        <v>320.30387668561906</v>
      </c>
      <c r="AC39" s="63">
        <f t="shared" si="8"/>
        <v>327.02000230285813</v>
      </c>
      <c r="AD39" s="63">
        <f t="shared" si="8"/>
        <v>308.95925932582895</v>
      </c>
      <c r="AE39" s="63">
        <f t="shared" si="8"/>
        <v>349.6373249982399</v>
      </c>
      <c r="AF39" s="63">
        <f t="shared" si="8"/>
        <v>337.86768730731177</v>
      </c>
      <c r="AG39" s="63">
        <f t="shared" si="8"/>
        <v>337.7510455569458</v>
      </c>
      <c r="AH39" s="63">
        <f t="shared" si="8"/>
        <v>334.25291816824523</v>
      </c>
      <c r="AI39" s="63">
        <f t="shared" si="8"/>
        <v>324.06051641727765</v>
      </c>
      <c r="AJ39" s="63">
        <f t="shared" si="8"/>
        <v>341.3362522967268</v>
      </c>
      <c r="AK39" s="63">
        <f t="shared" si="8"/>
        <v>348.484027641061</v>
      </c>
      <c r="AL39" s="63">
        <f t="shared" si="8"/>
        <v>340.2106961154515</v>
      </c>
      <c r="AM39" s="63">
        <f t="shared" si="8"/>
        <v>371.39075714120236</v>
      </c>
      <c r="AN39" s="63">
        <f t="shared" si="8"/>
        <v>385.20836315860623</v>
      </c>
      <c r="AO39" s="63">
        <f t="shared" si="8"/>
        <v>381.7345765552206</v>
      </c>
      <c r="AP39" s="63">
        <f t="shared" si="8"/>
        <v>397.82814673061034</v>
      </c>
      <c r="AQ39" s="63">
        <f aca="true" t="shared" si="9" ref="AQ39:AV39">AQ5/10^3</f>
        <v>387.2624677691312</v>
      </c>
      <c r="AR39" s="63">
        <f t="shared" si="9"/>
        <v>440.24689807209654</v>
      </c>
      <c r="AS39" s="63">
        <f t="shared" si="9"/>
        <v>413.35977621197765</v>
      </c>
      <c r="AT39" s="63">
        <f t="shared" si="9"/>
        <v>378.8925339526364</v>
      </c>
      <c r="AU39" s="65">
        <f t="shared" si="9"/>
        <v>399.19222340896715</v>
      </c>
      <c r="AV39" s="65">
        <f t="shared" si="9"/>
        <v>460.36090044144163</v>
      </c>
      <c r="AW39" s="65">
        <f>AW5/10^3</f>
        <v>501.6089877031075</v>
      </c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s="78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1" t="s">
        <v>40</v>
      </c>
      <c r="Z40" s="63">
        <f>Z10/10^3</f>
        <v>389.99097210019204</v>
      </c>
      <c r="AA40" s="63">
        <f>AA10/10^3</f>
        <v>390.06802964779433</v>
      </c>
      <c r="AB40" s="63">
        <f aca="true" t="shared" si="10" ref="AB40:AP40">AB10/10^3</f>
        <v>385.9830518790047</v>
      </c>
      <c r="AC40" s="63">
        <f t="shared" si="10"/>
        <v>377.19687553067496</v>
      </c>
      <c r="AD40" s="63">
        <f t="shared" si="10"/>
        <v>375.4110279752123</v>
      </c>
      <c r="AE40" s="63">
        <f t="shared" si="10"/>
        <v>382.5167106685099</v>
      </c>
      <c r="AF40" s="63">
        <f t="shared" si="10"/>
        <v>386.642894571936</v>
      </c>
      <c r="AG40" s="63">
        <f t="shared" si="10"/>
        <v>395.64204677585377</v>
      </c>
      <c r="AH40" s="63">
        <f t="shared" si="10"/>
        <v>396.84650390778336</v>
      </c>
      <c r="AI40" s="63">
        <f t="shared" si="10"/>
        <v>373.08120671341624</v>
      </c>
      <c r="AJ40" s="63">
        <f t="shared" si="10"/>
        <v>379.5020261621185</v>
      </c>
      <c r="AK40" s="63">
        <f t="shared" si="10"/>
        <v>388.9331494635993</v>
      </c>
      <c r="AL40" s="63">
        <f t="shared" si="10"/>
        <v>377.7252162336976</v>
      </c>
      <c r="AM40" s="63">
        <f t="shared" si="10"/>
        <v>384.01051939117724</v>
      </c>
      <c r="AN40" s="63">
        <f t="shared" si="10"/>
        <v>383.06270722974693</v>
      </c>
      <c r="AO40" s="63">
        <f t="shared" si="10"/>
        <v>387.9764992490134</v>
      </c>
      <c r="AP40" s="63">
        <f t="shared" si="10"/>
        <v>379.47443436189536</v>
      </c>
      <c r="AQ40" s="63">
        <f aca="true" t="shared" si="11" ref="AQ40:AV40">AQ10/10^3</f>
        <v>379.89100659596596</v>
      </c>
      <c r="AR40" s="63">
        <f t="shared" si="11"/>
        <v>375.09735992868224</v>
      </c>
      <c r="AS40" s="63">
        <f t="shared" si="11"/>
        <v>339.2032196887314</v>
      </c>
      <c r="AT40" s="63">
        <f t="shared" si="11"/>
        <v>322.5075819597415</v>
      </c>
      <c r="AU40" s="63">
        <f t="shared" si="11"/>
        <v>345.85049224453667</v>
      </c>
      <c r="AV40" s="63">
        <f t="shared" si="11"/>
        <v>338.1479669749735</v>
      </c>
      <c r="AW40" s="63">
        <f>AW10/10^3</f>
        <v>337.14695476085853</v>
      </c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s="78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1" t="s">
        <v>41</v>
      </c>
      <c r="Z41" s="63">
        <f>Z19/10^3</f>
        <v>211.05369277127298</v>
      </c>
      <c r="AA41" s="63">
        <f>AA19/10^3</f>
        <v>211.053692771273</v>
      </c>
      <c r="AB41" s="63">
        <f aca="true" t="shared" si="12" ref="AB41:AP41">AB19/10^3</f>
        <v>222.46679120362003</v>
      </c>
      <c r="AC41" s="63">
        <f t="shared" si="12"/>
        <v>226.85969404186204</v>
      </c>
      <c r="AD41" s="63">
        <f t="shared" si="12"/>
        <v>231.7279289389844</v>
      </c>
      <c r="AE41" s="63">
        <f t="shared" si="12"/>
        <v>243.68102662465375</v>
      </c>
      <c r="AF41" s="63">
        <f t="shared" si="12"/>
        <v>251.16652595206574</v>
      </c>
      <c r="AG41" s="63">
        <f t="shared" si="12"/>
        <v>256.750557216716</v>
      </c>
      <c r="AH41" s="63">
        <f t="shared" si="12"/>
        <v>258.7340961731715</v>
      </c>
      <c r="AI41" s="63">
        <f t="shared" si="12"/>
        <v>257.8538612241758</v>
      </c>
      <c r="AJ41" s="63">
        <f t="shared" si="12"/>
        <v>260.017177513224</v>
      </c>
      <c r="AK41" s="63">
        <f t="shared" si="12"/>
        <v>259.07639361946303</v>
      </c>
      <c r="AL41" s="63">
        <f t="shared" si="12"/>
        <v>261.1207346987296</v>
      </c>
      <c r="AM41" s="63">
        <f t="shared" si="12"/>
        <v>255.4788762107888</v>
      </c>
      <c r="AN41" s="63">
        <f t="shared" si="12"/>
        <v>252.94715920517694</v>
      </c>
      <c r="AO41" s="63">
        <f t="shared" si="12"/>
        <v>252.41385998375205</v>
      </c>
      <c r="AP41" s="63">
        <f t="shared" si="12"/>
        <v>247.00968507636716</v>
      </c>
      <c r="AQ41" s="63">
        <f aca="true" t="shared" si="13" ref="AQ41:AV41">AQ19/10^3</f>
        <v>243.63249496047</v>
      </c>
      <c r="AR41" s="63">
        <f t="shared" si="13"/>
        <v>237.83097718935736</v>
      </c>
      <c r="AS41" s="63">
        <f t="shared" si="13"/>
        <v>228.09917214255748</v>
      </c>
      <c r="AT41" s="63">
        <f t="shared" si="13"/>
        <v>222.76836395342642</v>
      </c>
      <c r="AU41" s="63">
        <f t="shared" si="13"/>
        <v>225.50811286619384</v>
      </c>
      <c r="AV41" s="63">
        <f t="shared" si="13"/>
        <v>221.5746930911404</v>
      </c>
      <c r="AW41" s="63">
        <f>AW19/10^3</f>
        <v>218.0750722910049</v>
      </c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s="78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1" t="s">
        <v>76</v>
      </c>
      <c r="Z42" s="63">
        <f>(Z26)/10^3</f>
        <v>83.60242911544415</v>
      </c>
      <c r="AA42" s="63">
        <f>(AA26)/10^3</f>
        <v>83.59324139147814</v>
      </c>
      <c r="AB42" s="63">
        <f aca="true" t="shared" si="14" ref="AB42:AP42">(AB26)/10^3</f>
        <v>80.69306205371794</v>
      </c>
      <c r="AC42" s="63">
        <f t="shared" si="14"/>
        <v>82.07337737053778</v>
      </c>
      <c r="AD42" s="63">
        <f t="shared" si="14"/>
        <v>86.5249280314892</v>
      </c>
      <c r="AE42" s="63">
        <f t="shared" si="14"/>
        <v>85.42696816009486</v>
      </c>
      <c r="AF42" s="63">
        <f t="shared" si="14"/>
        <v>93.26905321576702</v>
      </c>
      <c r="AG42" s="63">
        <f t="shared" si="14"/>
        <v>90.8826288461614</v>
      </c>
      <c r="AH42" s="63">
        <f t="shared" si="14"/>
        <v>88.55679058917497</v>
      </c>
      <c r="AI42" s="63">
        <f t="shared" si="14"/>
        <v>93.48948927679363</v>
      </c>
      <c r="AJ42" s="63">
        <f t="shared" si="14"/>
        <v>100.53995389063967</v>
      </c>
      <c r="AK42" s="63">
        <f t="shared" si="14"/>
        <v>101.45009912334939</v>
      </c>
      <c r="AL42" s="63">
        <f t="shared" si="14"/>
        <v>108.59039875928751</v>
      </c>
      <c r="AM42" s="63">
        <f t="shared" si="14"/>
        <v>113.87824682771638</v>
      </c>
      <c r="AN42" s="63">
        <f t="shared" si="14"/>
        <v>111.77389658543115</v>
      </c>
      <c r="AO42" s="63">
        <f t="shared" si="14"/>
        <v>111.94731182810132</v>
      </c>
      <c r="AP42" s="63">
        <f t="shared" si="14"/>
        <v>110.67827462431235</v>
      </c>
      <c r="AQ42" s="63">
        <f aca="true" t="shared" si="15" ref="AQ42:AV42">(AQ26)/10^3</f>
        <v>110.85745759251839</v>
      </c>
      <c r="AR42" s="63">
        <f t="shared" si="15"/>
        <v>102.73069007343841</v>
      </c>
      <c r="AS42" s="63">
        <f t="shared" si="15"/>
        <v>98.75608144381057</v>
      </c>
      <c r="AT42" s="63">
        <f t="shared" si="15"/>
        <v>93.2831776455319</v>
      </c>
      <c r="AU42" s="63">
        <f t="shared" si="15"/>
        <v>91.84527326754491</v>
      </c>
      <c r="AV42" s="63">
        <f t="shared" si="15"/>
        <v>94.1327405395471</v>
      </c>
      <c r="AW42" s="63">
        <f>(AW26)/10^3</f>
        <v>91.58078967114405</v>
      </c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s="78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1" t="s">
        <v>50</v>
      </c>
      <c r="Z43" s="63">
        <f>Z25/10^3</f>
        <v>56.668294375382</v>
      </c>
      <c r="AA43" s="63">
        <f>AA25/10^3</f>
        <v>56.668294375382</v>
      </c>
      <c r="AB43" s="63">
        <f aca="true" t="shared" si="16" ref="AB43:AP43">AB25/10^3</f>
        <v>57.181268932345944</v>
      </c>
      <c r="AC43" s="63">
        <f t="shared" si="16"/>
        <v>60.53494985495847</v>
      </c>
      <c r="AD43" s="63">
        <f t="shared" si="16"/>
        <v>64.93668102159793</v>
      </c>
      <c r="AE43" s="63">
        <f t="shared" si="16"/>
        <v>61.687879040060984</v>
      </c>
      <c r="AF43" s="63">
        <f t="shared" si="16"/>
        <v>66.32035788238638</v>
      </c>
      <c r="AG43" s="63">
        <f t="shared" si="16"/>
        <v>66.09718285266334</v>
      </c>
      <c r="AH43" s="63">
        <f t="shared" si="16"/>
        <v>64.981260355729</v>
      </c>
      <c r="AI43" s="63">
        <f t="shared" si="16"/>
        <v>64.57957837128149</v>
      </c>
      <c r="AJ43" s="63">
        <f t="shared" si="16"/>
        <v>66.52805644923141</v>
      </c>
      <c r="AK43" s="63">
        <f t="shared" si="16"/>
        <v>68.95827824035781</v>
      </c>
      <c r="AL43" s="63">
        <f t="shared" si="16"/>
        <v>65.57012218267361</v>
      </c>
      <c r="AM43" s="63">
        <f t="shared" si="16"/>
        <v>68.11357754495164</v>
      </c>
      <c r="AN43" s="63">
        <f t="shared" si="16"/>
        <v>65.0834134702391</v>
      </c>
      <c r="AO43" s="63">
        <f t="shared" si="16"/>
        <v>64.3487131162084</v>
      </c>
      <c r="AP43" s="63">
        <f t="shared" si="16"/>
        <v>67.58267256786857</v>
      </c>
      <c r="AQ43" s="63">
        <f aca="true" t="shared" si="17" ref="AQ43:AV43">AQ25/10^3</f>
        <v>63.466063443850636</v>
      </c>
      <c r="AR43" s="63">
        <f t="shared" si="17"/>
        <v>62.59046883707595</v>
      </c>
      <c r="AS43" s="63">
        <f t="shared" si="17"/>
        <v>59.023157763567944</v>
      </c>
      <c r="AT43" s="63">
        <f t="shared" si="17"/>
        <v>57.791549637700925</v>
      </c>
      <c r="AU43" s="63">
        <f t="shared" si="17"/>
        <v>61.07359003785229</v>
      </c>
      <c r="AV43" s="63">
        <f t="shared" si="17"/>
        <v>58.99530844473973</v>
      </c>
      <c r="AW43" s="63">
        <f>AW25/10^3</f>
        <v>58.09772067708147</v>
      </c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s="78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1" t="s">
        <v>51</v>
      </c>
      <c r="Z44" s="63">
        <f>Z28/10^3</f>
        <v>62.31839243632472</v>
      </c>
      <c r="AA44" s="63">
        <f>AA28/10^3</f>
        <v>59.87569299282678</v>
      </c>
      <c r="AB44" s="63">
        <f aca="true" t="shared" si="18" ref="AB44:AP44">AB28/10^3</f>
        <v>60.98202764325117</v>
      </c>
      <c r="AC44" s="63">
        <f t="shared" si="18"/>
        <v>60.99319839994499</v>
      </c>
      <c r="AD44" s="63">
        <f t="shared" si="18"/>
        <v>59.93882318642616</v>
      </c>
      <c r="AE44" s="63">
        <f t="shared" si="18"/>
        <v>61.18125785480058</v>
      </c>
      <c r="AF44" s="63">
        <f t="shared" si="18"/>
        <v>61.332914361894325</v>
      </c>
      <c r="AG44" s="63">
        <f t="shared" si="18"/>
        <v>61.6720854066833</v>
      </c>
      <c r="AH44" s="63">
        <f t="shared" si="18"/>
        <v>58.98165471363632</v>
      </c>
      <c r="AI44" s="63">
        <f t="shared" si="18"/>
        <v>53.3170657167592</v>
      </c>
      <c r="AJ44" s="63">
        <f t="shared" si="18"/>
        <v>53.32006824352734</v>
      </c>
      <c r="AK44" s="63">
        <f t="shared" si="18"/>
        <v>53.88703805531344</v>
      </c>
      <c r="AL44" s="63">
        <f t="shared" si="18"/>
        <v>52.65708471161392</v>
      </c>
      <c r="AM44" s="63">
        <f t="shared" si="18"/>
        <v>49.84105602832998</v>
      </c>
      <c r="AN44" s="63">
        <f t="shared" si="18"/>
        <v>49.01031754769143</v>
      </c>
      <c r="AO44" s="63">
        <f t="shared" si="18"/>
        <v>48.83756817770362</v>
      </c>
      <c r="AP44" s="63">
        <f t="shared" si="18"/>
        <v>49.90265815776782</v>
      </c>
      <c r="AQ44" s="63">
        <f aca="true" t="shared" si="19" ref="AQ44:AS45">AQ28/10^3</f>
        <v>49.97517823420337</v>
      </c>
      <c r="AR44" s="63">
        <f t="shared" si="19"/>
        <v>49.21276729411765</v>
      </c>
      <c r="AS44" s="63">
        <f t="shared" si="19"/>
        <v>45.613150884057006</v>
      </c>
      <c r="AT44" s="63">
        <f aca="true" t="shared" si="20" ref="AT44:AV45">AT28/10^3</f>
        <v>40.18935184837475</v>
      </c>
      <c r="AU44" s="63">
        <f t="shared" si="20"/>
        <v>41.074005813796845</v>
      </c>
      <c r="AV44" s="63">
        <f t="shared" si="20"/>
        <v>41.18227239768815</v>
      </c>
      <c r="AW44" s="63">
        <f>AW28/10^3</f>
        <v>41.481395623487984</v>
      </c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s="78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1" t="s">
        <v>52</v>
      </c>
      <c r="Z45" s="63">
        <f>Z29/10^3</f>
        <v>22.698626297625097</v>
      </c>
      <c r="AA45" s="63">
        <f>AA29/10^3</f>
        <v>22.081682151005207</v>
      </c>
      <c r="AB45" s="63">
        <f aca="true" t="shared" si="21" ref="AB45:AP45">AB29/10^3</f>
        <v>22.407715766730423</v>
      </c>
      <c r="AC45" s="63">
        <f t="shared" si="21"/>
        <v>23.809364950689925</v>
      </c>
      <c r="AD45" s="63">
        <f t="shared" si="21"/>
        <v>23.32528486889318</v>
      </c>
      <c r="AE45" s="63">
        <f t="shared" si="21"/>
        <v>26.478126532060124</v>
      </c>
      <c r="AF45" s="63">
        <f t="shared" si="21"/>
        <v>27.03696952135255</v>
      </c>
      <c r="AG45" s="63">
        <f t="shared" si="21"/>
        <v>27.736920752881954</v>
      </c>
      <c r="AH45" s="63">
        <f t="shared" si="21"/>
        <v>29.076331533543655</v>
      </c>
      <c r="AI45" s="63">
        <f t="shared" si="21"/>
        <v>29.445701584940423</v>
      </c>
      <c r="AJ45" s="63">
        <f t="shared" si="21"/>
        <v>29.515672401128306</v>
      </c>
      <c r="AK45" s="63">
        <f t="shared" si="21"/>
        <v>30.63570600042279</v>
      </c>
      <c r="AL45" s="63">
        <f t="shared" si="21"/>
        <v>30.41382944109641</v>
      </c>
      <c r="AM45" s="63">
        <f t="shared" si="21"/>
        <v>30.652629552509868</v>
      </c>
      <c r="AN45" s="63">
        <f t="shared" si="21"/>
        <v>31.384663505586833</v>
      </c>
      <c r="AO45" s="63">
        <f t="shared" si="21"/>
        <v>30.59011998743954</v>
      </c>
      <c r="AP45" s="63">
        <f t="shared" si="21"/>
        <v>29.614974243400734</v>
      </c>
      <c r="AQ45" s="63">
        <f t="shared" si="19"/>
        <v>27.824635319371012</v>
      </c>
      <c r="AR45" s="63">
        <f t="shared" si="19"/>
        <v>28.406039174444324</v>
      </c>
      <c r="AS45" s="63">
        <f t="shared" si="19"/>
        <v>29.73928023017644</v>
      </c>
      <c r="AT45" s="63">
        <f t="shared" si="20"/>
        <v>25.99738245404611</v>
      </c>
      <c r="AU45" s="63">
        <f t="shared" si="20"/>
        <v>26.490166578400444</v>
      </c>
      <c r="AV45" s="63">
        <f t="shared" si="20"/>
        <v>26.52672591513854</v>
      </c>
      <c r="AW45" s="63">
        <f>AW29/10^3</f>
        <v>26.56319020459981</v>
      </c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s="78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2" t="s">
        <v>77</v>
      </c>
      <c r="Z46" s="64">
        <f>Z27/10^3</f>
        <v>0.0366235166957</v>
      </c>
      <c r="AA46" s="64">
        <f>AA27/10^3</f>
        <v>0.036623516695700006</v>
      </c>
      <c r="AB46" s="64">
        <f aca="true" t="shared" si="22" ref="AB46:AP46">AB27/10^3</f>
        <v>0.0536703576382</v>
      </c>
      <c r="AC46" s="64">
        <f t="shared" si="22"/>
        <v>0.0569501827061</v>
      </c>
      <c r="AD46" s="64">
        <f t="shared" si="22"/>
        <v>0.053214845969500005</v>
      </c>
      <c r="AE46" s="64">
        <f t="shared" si="22"/>
        <v>0.051149659616899996</v>
      </c>
      <c r="AF46" s="64">
        <f t="shared" si="22"/>
        <v>0.05092297715249999</v>
      </c>
      <c r="AG46" s="64">
        <f t="shared" si="22"/>
        <v>0.049368491384600005</v>
      </c>
      <c r="AH46" s="64">
        <f t="shared" si="22"/>
        <v>0.0479741695963</v>
      </c>
      <c r="AI46" s="64">
        <f t="shared" si="22"/>
        <v>0.042729591188399994</v>
      </c>
      <c r="AJ46" s="64">
        <f t="shared" si="22"/>
        <v>0.0380584885591</v>
      </c>
      <c r="AK46" s="64">
        <f t="shared" si="22"/>
        <v>0.0360278676091</v>
      </c>
      <c r="AL46" s="64">
        <f t="shared" si="22"/>
        <v>0.032435788266</v>
      </c>
      <c r="AM46" s="64">
        <f t="shared" si="22"/>
        <v>0.030936631965400002</v>
      </c>
      <c r="AN46" s="64">
        <f t="shared" si="22"/>
        <v>0.03448132909650001</v>
      </c>
      <c r="AO46" s="64">
        <f t="shared" si="22"/>
        <v>0.03499468500090001</v>
      </c>
      <c r="AP46" s="64">
        <f t="shared" si="22"/>
        <v>0.037599495123300006</v>
      </c>
      <c r="AQ46" s="64">
        <f aca="true" t="shared" si="23" ref="AQ46:AV46">AQ27/10^3</f>
        <v>0.03588946768580001</v>
      </c>
      <c r="AR46" s="64">
        <f t="shared" si="23"/>
        <v>0.03752551679010001</v>
      </c>
      <c r="AS46" s="64">
        <f t="shared" si="23"/>
        <v>0.037848286942699996</v>
      </c>
      <c r="AT46" s="64">
        <f t="shared" si="23"/>
        <v>0.0351480660662</v>
      </c>
      <c r="AU46" s="64">
        <f t="shared" si="23"/>
        <v>0.0331383387769</v>
      </c>
      <c r="AV46" s="64">
        <f t="shared" si="23"/>
        <v>0.0325242194996</v>
      </c>
      <c r="AW46" s="64">
        <f>AW27/10^3</f>
        <v>0.03170541722260001</v>
      </c>
      <c r="AX46" s="79"/>
      <c r="AY46" s="79"/>
      <c r="AZ46" s="79"/>
      <c r="BA46" s="79"/>
      <c r="BB46" s="79"/>
      <c r="BC46" s="79"/>
      <c r="BD46" s="79"/>
      <c r="BE46" s="79"/>
      <c r="BF46" s="79"/>
      <c r="BG46" s="79"/>
    </row>
    <row r="47" spans="1:59" s="78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3" t="s">
        <v>49</v>
      </c>
      <c r="Z47" s="65">
        <f aca="true" t="shared" si="24" ref="Z47:AQ47">SUM(Z39:Z46)</f>
        <v>1144.1295087971152</v>
      </c>
      <c r="AA47" s="65">
        <f t="shared" si="24"/>
        <v>1141.1377350306338</v>
      </c>
      <c r="AB47" s="65">
        <f t="shared" si="24"/>
        <v>1150.0714645219275</v>
      </c>
      <c r="AC47" s="65">
        <f t="shared" si="24"/>
        <v>1158.5444126342322</v>
      </c>
      <c r="AD47" s="65">
        <f t="shared" si="24"/>
        <v>1150.8771481944016</v>
      </c>
      <c r="AE47" s="65">
        <f t="shared" si="24"/>
        <v>1210.660443538037</v>
      </c>
      <c r="AF47" s="65">
        <f t="shared" si="24"/>
        <v>1223.6873257898665</v>
      </c>
      <c r="AG47" s="65">
        <f t="shared" si="24"/>
        <v>1236.5818358992904</v>
      </c>
      <c r="AH47" s="65">
        <f t="shared" si="24"/>
        <v>1231.4775296108803</v>
      </c>
      <c r="AI47" s="65">
        <f t="shared" si="24"/>
        <v>1195.8701488958327</v>
      </c>
      <c r="AJ47" s="65">
        <f t="shared" si="24"/>
        <v>1230.797265445155</v>
      </c>
      <c r="AK47" s="65">
        <f t="shared" si="24"/>
        <v>1251.4607200111761</v>
      </c>
      <c r="AL47" s="65">
        <f t="shared" si="24"/>
        <v>1236.320517930816</v>
      </c>
      <c r="AM47" s="65">
        <f t="shared" si="24"/>
        <v>1273.3965993286417</v>
      </c>
      <c r="AN47" s="65">
        <f t="shared" si="24"/>
        <v>1278.5050020315748</v>
      </c>
      <c r="AO47" s="65">
        <f t="shared" si="24"/>
        <v>1277.8836435824398</v>
      </c>
      <c r="AP47" s="65">
        <f t="shared" si="24"/>
        <v>1282.1284452573452</v>
      </c>
      <c r="AQ47" s="65">
        <f t="shared" si="24"/>
        <v>1262.9451933831965</v>
      </c>
      <c r="AR47" s="65">
        <f aca="true" t="shared" si="25" ref="AR47:AW47">SUM(AR39:AR46)</f>
        <v>1296.1527260860025</v>
      </c>
      <c r="AS47" s="65">
        <f t="shared" si="25"/>
        <v>1213.8316866518212</v>
      </c>
      <c r="AT47" s="65">
        <f t="shared" si="25"/>
        <v>1141.4650895175243</v>
      </c>
      <c r="AU47" s="65">
        <f t="shared" si="25"/>
        <v>1191.0670025560692</v>
      </c>
      <c r="AV47" s="65">
        <f t="shared" si="25"/>
        <v>1240.9531320241688</v>
      </c>
      <c r="AW47" s="65">
        <f t="shared" si="25"/>
        <v>1274.5858163485068</v>
      </c>
      <c r="AX47" s="80"/>
      <c r="AY47" s="80"/>
      <c r="AZ47" s="80"/>
      <c r="BA47" s="80"/>
      <c r="BB47" s="80"/>
      <c r="BC47" s="80"/>
      <c r="BD47" s="80"/>
      <c r="BE47" s="80"/>
      <c r="BF47" s="80"/>
      <c r="BG47" s="80"/>
    </row>
    <row r="48" spans="26:27" ht="14.25">
      <c r="Z48" s="136"/>
      <c r="AA48" s="136"/>
    </row>
    <row r="49" ht="14.25">
      <c r="Y49" s="404" t="s">
        <v>102</v>
      </c>
    </row>
    <row r="50" spans="25:59" ht="28.5">
      <c r="Y50" s="327" t="s">
        <v>36</v>
      </c>
      <c r="Z50" s="328" t="s">
        <v>101</v>
      </c>
      <c r="AA50" s="314">
        <v>1990</v>
      </c>
      <c r="AB50" s="314">
        <f aca="true" t="shared" si="26" ref="AB50:BE50">AA50+1</f>
        <v>1991</v>
      </c>
      <c r="AC50" s="314">
        <f t="shared" si="26"/>
        <v>1992</v>
      </c>
      <c r="AD50" s="314">
        <f t="shared" si="26"/>
        <v>1993</v>
      </c>
      <c r="AE50" s="314">
        <f t="shared" si="26"/>
        <v>1994</v>
      </c>
      <c r="AF50" s="314">
        <f t="shared" si="26"/>
        <v>1995</v>
      </c>
      <c r="AG50" s="314">
        <f t="shared" si="26"/>
        <v>1996</v>
      </c>
      <c r="AH50" s="314">
        <f t="shared" si="26"/>
        <v>1997</v>
      </c>
      <c r="AI50" s="314">
        <f t="shared" si="26"/>
        <v>1998</v>
      </c>
      <c r="AJ50" s="314">
        <f t="shared" si="26"/>
        <v>1999</v>
      </c>
      <c r="AK50" s="314">
        <f t="shared" si="26"/>
        <v>2000</v>
      </c>
      <c r="AL50" s="314">
        <f t="shared" si="26"/>
        <v>2001</v>
      </c>
      <c r="AM50" s="314">
        <f t="shared" si="26"/>
        <v>2002</v>
      </c>
      <c r="AN50" s="314">
        <f t="shared" si="26"/>
        <v>2003</v>
      </c>
      <c r="AO50" s="314">
        <f t="shared" si="26"/>
        <v>2004</v>
      </c>
      <c r="AP50" s="314">
        <f t="shared" si="26"/>
        <v>2005</v>
      </c>
      <c r="AQ50" s="314">
        <f t="shared" si="26"/>
        <v>2006</v>
      </c>
      <c r="AR50" s="314">
        <f t="shared" si="26"/>
        <v>2007</v>
      </c>
      <c r="AS50" s="315">
        <v>2008</v>
      </c>
      <c r="AT50" s="315">
        <v>2009</v>
      </c>
      <c r="AU50" s="315">
        <v>2010</v>
      </c>
      <c r="AV50" s="315">
        <v>2011</v>
      </c>
      <c r="AW50" s="315" t="s">
        <v>139</v>
      </c>
      <c r="AX50" s="314" t="e">
        <f t="shared" si="26"/>
        <v>#VALUE!</v>
      </c>
      <c r="AY50" s="314" t="e">
        <f t="shared" si="26"/>
        <v>#VALUE!</v>
      </c>
      <c r="AZ50" s="314" t="e">
        <f t="shared" si="26"/>
        <v>#VALUE!</v>
      </c>
      <c r="BA50" s="314" t="e">
        <f t="shared" si="26"/>
        <v>#VALUE!</v>
      </c>
      <c r="BB50" s="314" t="e">
        <f t="shared" si="26"/>
        <v>#VALUE!</v>
      </c>
      <c r="BC50" s="314" t="e">
        <f t="shared" si="26"/>
        <v>#VALUE!</v>
      </c>
      <c r="BD50" s="314" t="e">
        <f t="shared" si="26"/>
        <v>#VALUE!</v>
      </c>
      <c r="BE50" s="314" t="e">
        <f t="shared" si="26"/>
        <v>#VALUE!</v>
      </c>
      <c r="BF50" s="329" t="s">
        <v>37</v>
      </c>
      <c r="BG50" s="62" t="s">
        <v>38</v>
      </c>
    </row>
    <row r="51" spans="1:59" s="78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1" t="s">
        <v>39</v>
      </c>
      <c r="Z51" s="81"/>
      <c r="AA51" s="67">
        <f aca="true" t="shared" si="27" ref="AA51:AA59">AA39/$Z39-1</f>
        <v>0</v>
      </c>
      <c r="AB51" s="67">
        <f aca="true" t="shared" si="28" ref="AB51:AP51">AB39/$Z39-1</f>
        <v>0.008004137317436655</v>
      </c>
      <c r="AC51" s="67">
        <f t="shared" si="28"/>
        <v>0.02913994896908667</v>
      </c>
      <c r="AD51" s="67">
        <f t="shared" si="28"/>
        <v>-0.02769765110073974</v>
      </c>
      <c r="AE51" s="67">
        <f t="shared" si="28"/>
        <v>0.10031721690570028</v>
      </c>
      <c r="AF51" s="67">
        <f t="shared" si="28"/>
        <v>0.06327787910577976</v>
      </c>
      <c r="AG51" s="67">
        <f t="shared" si="28"/>
        <v>0.06291080466331755</v>
      </c>
      <c r="AH51" s="67">
        <f t="shared" si="28"/>
        <v>0.05190211217679308</v>
      </c>
      <c r="AI51" s="67">
        <f t="shared" si="28"/>
        <v>0.019826374472685426</v>
      </c>
      <c r="AJ51" s="67">
        <f t="shared" si="28"/>
        <v>0.074193537998402</v>
      </c>
      <c r="AK51" s="67">
        <f t="shared" si="28"/>
        <v>0.09668776190308548</v>
      </c>
      <c r="AL51" s="67">
        <f t="shared" si="28"/>
        <v>0.07065138515514335</v>
      </c>
      <c r="AM51" s="67">
        <f t="shared" si="28"/>
        <v>0.16877580013565718</v>
      </c>
      <c r="AN51" s="67">
        <f t="shared" si="28"/>
        <v>0.21226014436991725</v>
      </c>
      <c r="AO51" s="67">
        <f t="shared" si="28"/>
        <v>0.20132805293036382</v>
      </c>
      <c r="AP51" s="67">
        <f t="shared" si="28"/>
        <v>0.25197491205946454</v>
      </c>
      <c r="AQ51" s="67">
        <f aca="true" t="shared" si="29" ref="AQ51:AR59">AQ39/$Z39-1</f>
        <v>0.2187244618403057</v>
      </c>
      <c r="AR51" s="67">
        <f t="shared" si="29"/>
        <v>0.38546776045862785</v>
      </c>
      <c r="AS51" s="67">
        <f aca="true" t="shared" si="30" ref="AS51:AT59">AS39/$Z39-1</f>
        <v>0.3008533300745737</v>
      </c>
      <c r="AT51" s="67">
        <f t="shared" si="30"/>
        <v>0.19238407531922475</v>
      </c>
      <c r="AU51" s="69">
        <f aca="true" t="shared" si="31" ref="AU51:AU58">AU39/$Z39-1</f>
        <v>0.2562676947433016</v>
      </c>
      <c r="AV51" s="69">
        <f aca="true" t="shared" si="32" ref="AV51:AW59">AV39/$Z39-1</f>
        <v>0.4487670180764576</v>
      </c>
      <c r="AW51" s="69">
        <f t="shared" si="32"/>
        <v>0.578575757971914</v>
      </c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:59" s="78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1" t="s">
        <v>40</v>
      </c>
      <c r="Z52" s="81"/>
      <c r="AA52" s="67">
        <f t="shared" si="27"/>
        <v>0.00019758802924929597</v>
      </c>
      <c r="AB52" s="67">
        <f aca="true" t="shared" si="33" ref="AB52:AP52">AB40/$Z40-1</f>
        <v>-0.01027695641159021</v>
      </c>
      <c r="AC52" s="67">
        <f t="shared" si="33"/>
        <v>-0.03280613523081799</v>
      </c>
      <c r="AD52" s="67">
        <f t="shared" si="33"/>
        <v>-0.03738533752836215</v>
      </c>
      <c r="AE52" s="67">
        <f>AE40/$Z40-1</f>
        <v>-0.01916521654701775</v>
      </c>
      <c r="AF52" s="67">
        <f t="shared" si="33"/>
        <v>-0.008585012904852363</v>
      </c>
      <c r="AG52" s="67">
        <f t="shared" si="33"/>
        <v>0.014490270493261459</v>
      </c>
      <c r="AH52" s="67">
        <f t="shared" si="33"/>
        <v>0.01757869360583575</v>
      </c>
      <c r="AI52" s="67">
        <f t="shared" si="33"/>
        <v>-0.043359376489442214</v>
      </c>
      <c r="AJ52" s="67">
        <f t="shared" si="33"/>
        <v>-0.026895355760642614</v>
      </c>
      <c r="AK52" s="67">
        <f t="shared" si="33"/>
        <v>-0.0027124285233991463</v>
      </c>
      <c r="AL52" s="67">
        <f t="shared" si="33"/>
        <v>-0.031451384119074555</v>
      </c>
      <c r="AM52" s="67">
        <f t="shared" si="33"/>
        <v>-0.01533484910383609</v>
      </c>
      <c r="AN52" s="67">
        <f t="shared" si="33"/>
        <v>-0.017765192955967124</v>
      </c>
      <c r="AO52" s="67">
        <f t="shared" si="33"/>
        <v>-0.005165434574883276</v>
      </c>
      <c r="AP52" s="67">
        <f t="shared" si="33"/>
        <v>-0.02696610560409307</v>
      </c>
      <c r="AQ52" s="67">
        <f t="shared" si="29"/>
        <v>-0.025897946944349548</v>
      </c>
      <c r="AR52" s="67">
        <f t="shared" si="29"/>
        <v>-0.03818963318895363</v>
      </c>
      <c r="AS52" s="67">
        <f t="shared" si="30"/>
        <v>-0.1302280207614981</v>
      </c>
      <c r="AT52" s="67">
        <f t="shared" si="30"/>
        <v>-0.1730383392647188</v>
      </c>
      <c r="AU52" s="67">
        <f t="shared" si="31"/>
        <v>-0.11318333759868493</v>
      </c>
      <c r="AV52" s="67">
        <f t="shared" si="32"/>
        <v>-0.13293385958662562</v>
      </c>
      <c r="AW52" s="67">
        <f t="shared" si="32"/>
        <v>-0.1355006169880194</v>
      </c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:59" s="78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1" t="s">
        <v>41</v>
      </c>
      <c r="Z53" s="81"/>
      <c r="AA53" s="67">
        <f t="shared" si="27"/>
        <v>0</v>
      </c>
      <c r="AB53" s="67">
        <f aca="true" t="shared" si="34" ref="AB53:AP53">AB41/$Z41-1</f>
        <v>0.05407675308821003</v>
      </c>
      <c r="AC53" s="67">
        <f t="shared" si="34"/>
        <v>0.07489090128225628</v>
      </c>
      <c r="AD53" s="67">
        <f t="shared" si="34"/>
        <v>0.09795723493981634</v>
      </c>
      <c r="AE53" s="67">
        <f t="shared" si="34"/>
        <v>0.1545925751166093</v>
      </c>
      <c r="AF53" s="67">
        <f t="shared" si="34"/>
        <v>0.1900598499561179</v>
      </c>
      <c r="AG53" s="67">
        <f t="shared" si="34"/>
        <v>0.21651772042181938</v>
      </c>
      <c r="AH53" s="67">
        <f t="shared" si="34"/>
        <v>0.22591598742397556</v>
      </c>
      <c r="AI53" s="67">
        <f t="shared" si="34"/>
        <v>0.22174531910996675</v>
      </c>
      <c r="AJ53" s="67">
        <f t="shared" si="34"/>
        <v>0.23199539462697127</v>
      </c>
      <c r="AK53" s="67">
        <f t="shared" si="34"/>
        <v>0.22753783749348622</v>
      </c>
      <c r="AL53" s="67">
        <f t="shared" si="34"/>
        <v>0.23722419290581298</v>
      </c>
      <c r="AM53" s="67">
        <f t="shared" si="34"/>
        <v>0.2104923294929557</v>
      </c>
      <c r="AN53" s="67">
        <f t="shared" si="34"/>
        <v>0.1984967231978525</v>
      </c>
      <c r="AO53" s="67">
        <f t="shared" si="34"/>
        <v>0.19596988173669483</v>
      </c>
      <c r="AP53" s="67">
        <f t="shared" si="34"/>
        <v>0.1703641942150762</v>
      </c>
      <c r="AQ53" s="67">
        <f t="shared" si="29"/>
        <v>0.15436262574426474</v>
      </c>
      <c r="AR53" s="67">
        <f t="shared" si="29"/>
        <v>0.12687427576594912</v>
      </c>
      <c r="AS53" s="67">
        <f t="shared" si="30"/>
        <v>0.08076371063432353</v>
      </c>
      <c r="AT53" s="67">
        <f t="shared" si="30"/>
        <v>0.05550564421940285</v>
      </c>
      <c r="AU53" s="67">
        <f t="shared" si="31"/>
        <v>0.06848693289904051</v>
      </c>
      <c r="AV53" s="67">
        <f t="shared" si="32"/>
        <v>0.04984987555403464</v>
      </c>
      <c r="AW53" s="67">
        <f t="shared" si="32"/>
        <v>0.03326821448862893</v>
      </c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:59" s="78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1" t="s">
        <v>76</v>
      </c>
      <c r="Z54" s="81"/>
      <c r="AA54" s="67">
        <f t="shared" si="27"/>
        <v>-0.00010989781114278951</v>
      </c>
      <c r="AB54" s="67">
        <f aca="true" t="shared" si="35" ref="AB54:AP54">AB42/$Z42-1</f>
        <v>-0.03480003024444123</v>
      </c>
      <c r="AC54" s="67">
        <f t="shared" si="35"/>
        <v>-0.018289561213525762</v>
      </c>
      <c r="AD54" s="67">
        <f t="shared" si="35"/>
        <v>0.034957105277520606</v>
      </c>
      <c r="AE54" s="67">
        <f t="shared" si="35"/>
        <v>0.021823995593851064</v>
      </c>
      <c r="AF54" s="67">
        <f t="shared" si="35"/>
        <v>0.11562611520503197</v>
      </c>
      <c r="AG54" s="67">
        <f t="shared" si="35"/>
        <v>0.08708119856977148</v>
      </c>
      <c r="AH54" s="67">
        <f t="shared" si="35"/>
        <v>0.059260975143311745</v>
      </c>
      <c r="AI54" s="67">
        <f t="shared" si="35"/>
        <v>0.11826283357983214</v>
      </c>
      <c r="AJ54" s="67">
        <f t="shared" si="35"/>
        <v>0.2025960842813188</v>
      </c>
      <c r="AK54" s="67">
        <f t="shared" si="35"/>
        <v>0.2134826726536847</v>
      </c>
      <c r="AL54" s="67">
        <f t="shared" si="35"/>
        <v>0.29889047373657296</v>
      </c>
      <c r="AM54" s="67">
        <f t="shared" si="35"/>
        <v>0.36214040707435946</v>
      </c>
      <c r="AN54" s="67">
        <f t="shared" si="35"/>
        <v>0.336969484835014</v>
      </c>
      <c r="AO54" s="67">
        <f t="shared" si="35"/>
        <v>0.3390437695717734</v>
      </c>
      <c r="AP54" s="67">
        <f t="shared" si="35"/>
        <v>0.323864339772711</v>
      </c>
      <c r="AQ54" s="67">
        <f t="shared" si="29"/>
        <v>0.32600761443711823</v>
      </c>
      <c r="AR54" s="67">
        <f t="shared" si="29"/>
        <v>0.2288003011441282</v>
      </c>
      <c r="AS54" s="67">
        <f t="shared" si="30"/>
        <v>0.18125851711128127</v>
      </c>
      <c r="AT54" s="67">
        <f t="shared" si="30"/>
        <v>0.11579506280517138</v>
      </c>
      <c r="AU54" s="67">
        <f t="shared" si="31"/>
        <v>0.09859574942156835</v>
      </c>
      <c r="AV54" s="67">
        <f t="shared" si="32"/>
        <v>0.12595700311006452</v>
      </c>
      <c r="AW54" s="67">
        <f t="shared" si="32"/>
        <v>0.09543216196126081</v>
      </c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:59" s="78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1" t="s">
        <v>50</v>
      </c>
      <c r="Z55" s="81"/>
      <c r="AA55" s="67">
        <f t="shared" si="27"/>
        <v>0</v>
      </c>
      <c r="AB55" s="67">
        <f aca="true" t="shared" si="36" ref="AB55:AP55">AB43/$Z43-1</f>
        <v>0.00905223216294293</v>
      </c>
      <c r="AC55" s="67">
        <f t="shared" si="36"/>
        <v>0.06823313675126652</v>
      </c>
      <c r="AD55" s="67">
        <f t="shared" si="36"/>
        <v>0.14590851440568353</v>
      </c>
      <c r="AE55" s="67">
        <f t="shared" si="36"/>
        <v>0.08857836149837617</v>
      </c>
      <c r="AF55" s="67">
        <f t="shared" si="36"/>
        <v>0.1703256399966302</v>
      </c>
      <c r="AG55" s="67">
        <f t="shared" si="36"/>
        <v>0.16638737024309425</v>
      </c>
      <c r="AH55" s="67">
        <f t="shared" si="36"/>
        <v>0.14669518594084163</v>
      </c>
      <c r="AI55" s="67">
        <f t="shared" si="36"/>
        <v>0.13960688393925502</v>
      </c>
      <c r="AJ55" s="67">
        <f t="shared" si="36"/>
        <v>0.17399080354415464</v>
      </c>
      <c r="AK55" s="67">
        <f t="shared" si="36"/>
        <v>0.21687583860499715</v>
      </c>
      <c r="AL55" s="67">
        <f t="shared" si="36"/>
        <v>0.15708656675502097</v>
      </c>
      <c r="AM55" s="67">
        <f t="shared" si="36"/>
        <v>0.2019697839104495</v>
      </c>
      <c r="AN55" s="67">
        <f t="shared" si="36"/>
        <v>0.14849783618179302</v>
      </c>
      <c r="AO55" s="67">
        <f t="shared" si="36"/>
        <v>0.13553290822465547</v>
      </c>
      <c r="AP55" s="67">
        <f t="shared" si="36"/>
        <v>0.19260114165758324</v>
      </c>
      <c r="AQ55" s="67">
        <f t="shared" si="29"/>
        <v>0.11995718493729268</v>
      </c>
      <c r="AR55" s="67">
        <f t="shared" si="29"/>
        <v>0.10450595923117612</v>
      </c>
      <c r="AS55" s="67">
        <f t="shared" si="30"/>
        <v>0.041555219089300044</v>
      </c>
      <c r="AT55" s="67">
        <f t="shared" si="30"/>
        <v>0.01982158232746989</v>
      </c>
      <c r="AU55" s="67">
        <f t="shared" si="31"/>
        <v>0.07773827871523253</v>
      </c>
      <c r="AV55" s="67">
        <f t="shared" si="32"/>
        <v>0.04106377463812705</v>
      </c>
      <c r="AW55" s="67">
        <f t="shared" si="32"/>
        <v>0.025224445476171642</v>
      </c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:59" s="78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1" t="s">
        <v>51</v>
      </c>
      <c r="Z56" s="81"/>
      <c r="AA56" s="67">
        <f t="shared" si="27"/>
        <v>-0.03919708689523449</v>
      </c>
      <c r="AB56" s="67">
        <f aca="true" t="shared" si="37" ref="AB56:AP56">AB44/$Z44-1</f>
        <v>-0.021444147399004465</v>
      </c>
      <c r="AC56" s="67">
        <f t="shared" si="37"/>
        <v>-0.02126489443279178</v>
      </c>
      <c r="AD56" s="67">
        <f t="shared" si="37"/>
        <v>-0.03818406022475529</v>
      </c>
      <c r="AE56" s="67">
        <f t="shared" si="37"/>
        <v>-0.018247174502873054</v>
      </c>
      <c r="AF56" s="67">
        <f t="shared" si="37"/>
        <v>-0.015813599098168818</v>
      </c>
      <c r="AG56" s="67">
        <f t="shared" si="37"/>
        <v>-0.010371047845975756</v>
      </c>
      <c r="AH56" s="67">
        <f t="shared" si="37"/>
        <v>-0.053543385704273305</v>
      </c>
      <c r="AI56" s="67">
        <f t="shared" si="37"/>
        <v>-0.14444093256678336</v>
      </c>
      <c r="AJ56" s="67">
        <f t="shared" si="37"/>
        <v>-0.14439275213961322</v>
      </c>
      <c r="AK56" s="67">
        <f t="shared" si="37"/>
        <v>-0.13529479903747865</v>
      </c>
      <c r="AL56" s="67">
        <f t="shared" si="37"/>
        <v>-0.15503140159756956</v>
      </c>
      <c r="AM56" s="67">
        <f t="shared" si="37"/>
        <v>-0.20021916355983915</v>
      </c>
      <c r="AN56" s="67">
        <f t="shared" si="37"/>
        <v>-0.21354971411098467</v>
      </c>
      <c r="AO56" s="67">
        <f t="shared" si="37"/>
        <v>-0.21632175881936377</v>
      </c>
      <c r="AP56" s="67">
        <f t="shared" si="37"/>
        <v>-0.19923065716502508</v>
      </c>
      <c r="AQ56" s="67">
        <f t="shared" si="29"/>
        <v>-0.19806695454689915</v>
      </c>
      <c r="AR56" s="67">
        <f t="shared" si="29"/>
        <v>-0.21030107853950264</v>
      </c>
      <c r="AS56" s="67">
        <f t="shared" si="30"/>
        <v>-0.268062780491918</v>
      </c>
      <c r="AT56" s="67">
        <f t="shared" si="30"/>
        <v>-0.3550964606566326</v>
      </c>
      <c r="AU56" s="67">
        <f t="shared" si="31"/>
        <v>-0.3409007484304867</v>
      </c>
      <c r="AV56" s="67">
        <f t="shared" si="32"/>
        <v>-0.33916343493989987</v>
      </c>
      <c r="AW56" s="67">
        <f t="shared" si="32"/>
        <v>-0.33436351610204684</v>
      </c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:59" s="78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1" t="s">
        <v>52</v>
      </c>
      <c r="Z57" s="81"/>
      <c r="AA57" s="67">
        <f t="shared" si="27"/>
        <v>-0.027179801038639928</v>
      </c>
      <c r="AB57" s="67">
        <f aca="true" t="shared" si="38" ref="AB57:AP57">AB45/$Z45-1</f>
        <v>-0.012816217469737823</v>
      </c>
      <c r="AC57" s="67">
        <f t="shared" si="38"/>
        <v>0.04893417947415801</v>
      </c>
      <c r="AD57" s="67">
        <f t="shared" si="38"/>
        <v>0.027607775160105152</v>
      </c>
      <c r="AE57" s="67">
        <f t="shared" si="38"/>
        <v>0.16650788399606653</v>
      </c>
      <c r="AF57" s="67">
        <f t="shared" si="38"/>
        <v>0.19112800778527128</v>
      </c>
      <c r="AG57" s="67">
        <f t="shared" si="38"/>
        <v>0.2219647299001526</v>
      </c>
      <c r="AH57" s="67">
        <f t="shared" si="38"/>
        <v>0.2809731810328029</v>
      </c>
      <c r="AI57" s="67">
        <f t="shared" si="38"/>
        <v>0.297245974220971</v>
      </c>
      <c r="AJ57" s="67">
        <f t="shared" si="38"/>
        <v>0.3003285755762435</v>
      </c>
      <c r="AK57" s="67">
        <f t="shared" si="38"/>
        <v>0.34967224882803283</v>
      </c>
      <c r="AL57" s="67">
        <f t="shared" si="38"/>
        <v>0.3398973595278114</v>
      </c>
      <c r="AM57" s="67">
        <f t="shared" si="38"/>
        <v>0.35041782487590356</v>
      </c>
      <c r="AN57" s="67">
        <f t="shared" si="38"/>
        <v>0.38266796827570726</v>
      </c>
      <c r="AO57" s="67">
        <f t="shared" si="38"/>
        <v>0.34766393288919484</v>
      </c>
      <c r="AP57" s="67">
        <f t="shared" si="38"/>
        <v>0.30470337081584886</v>
      </c>
      <c r="AQ57" s="67">
        <f t="shared" si="29"/>
        <v>0.22582904156989603</v>
      </c>
      <c r="AR57" s="67">
        <f t="shared" si="29"/>
        <v>0.25144309624659433</v>
      </c>
      <c r="AS57" s="67">
        <f t="shared" si="30"/>
        <v>0.31017973688072886</v>
      </c>
      <c r="AT57" s="67">
        <f t="shared" si="30"/>
        <v>0.14532844909500775</v>
      </c>
      <c r="AU57" s="67">
        <f t="shared" si="31"/>
        <v>0.1670383146125476</v>
      </c>
      <c r="AV57" s="67">
        <f t="shared" si="32"/>
        <v>0.16864895554996506</v>
      </c>
      <c r="AW57" s="67">
        <f t="shared" si="32"/>
        <v>0.17025540912927628</v>
      </c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:59" s="78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2" t="s">
        <v>77</v>
      </c>
      <c r="Z58" s="82"/>
      <c r="AA58" s="68">
        <f t="shared" si="27"/>
        <v>0</v>
      </c>
      <c r="AB58" s="68">
        <f aca="true" t="shared" si="39" ref="AB58:AP58">AB46/$Z46-1</f>
        <v>0.4654616072000941</v>
      </c>
      <c r="AC58" s="68">
        <f t="shared" si="39"/>
        <v>0.5550167718543144</v>
      </c>
      <c r="AD58" s="68">
        <f t="shared" si="39"/>
        <v>0.4530239248091652</v>
      </c>
      <c r="AE58" s="68">
        <f t="shared" si="39"/>
        <v>0.3966343003566757</v>
      </c>
      <c r="AF58" s="68">
        <f t="shared" si="39"/>
        <v>0.39044476737753886</v>
      </c>
      <c r="AG58" s="68">
        <f t="shared" si="39"/>
        <v>0.3479997509468118</v>
      </c>
      <c r="AH58" s="68">
        <f t="shared" si="39"/>
        <v>0.3099279895732321</v>
      </c>
      <c r="AI58" s="68">
        <f t="shared" si="39"/>
        <v>0.16672550982568302</v>
      </c>
      <c r="AJ58" s="68">
        <f t="shared" si="39"/>
        <v>0.039181705987521465</v>
      </c>
      <c r="AK58" s="68">
        <f t="shared" si="39"/>
        <v>-0.016264114982435296</v>
      </c>
      <c r="AL58" s="68">
        <f t="shared" si="39"/>
        <v>-0.11434533893878318</v>
      </c>
      <c r="AM58" s="68">
        <f t="shared" si="39"/>
        <v>-0.15527959200509267</v>
      </c>
      <c r="AN58" s="68">
        <f t="shared" si="39"/>
        <v>-0.0584921327189617</v>
      </c>
      <c r="AO58" s="68">
        <f t="shared" si="39"/>
        <v>-0.04447502156425176</v>
      </c>
      <c r="AP58" s="68">
        <f t="shared" si="39"/>
        <v>0.026648954433002192</v>
      </c>
      <c r="AQ58" s="68">
        <f t="shared" si="29"/>
        <v>-0.020043105526951654</v>
      </c>
      <c r="AR58" s="68">
        <f t="shared" si="29"/>
        <v>0.024628986394032326</v>
      </c>
      <c r="AS58" s="68">
        <f t="shared" si="30"/>
        <v>0.03344218025746826</v>
      </c>
      <c r="AT58" s="68">
        <f t="shared" si="30"/>
        <v>-0.04028697303318307</v>
      </c>
      <c r="AU58" s="68">
        <f t="shared" si="31"/>
        <v>-0.09516229552060462</v>
      </c>
      <c r="AV58" s="68">
        <f t="shared" si="32"/>
        <v>-0.11193073647625162</v>
      </c>
      <c r="AW58" s="68">
        <f t="shared" si="32"/>
        <v>-0.13428801810497437</v>
      </c>
      <c r="AX58" s="79"/>
      <c r="AY58" s="79"/>
      <c r="AZ58" s="79"/>
      <c r="BA58" s="79"/>
      <c r="BB58" s="79"/>
      <c r="BC58" s="79"/>
      <c r="BD58" s="79"/>
      <c r="BE58" s="79"/>
      <c r="BF58" s="79"/>
      <c r="BG58" s="79"/>
    </row>
    <row r="59" spans="1:59" s="78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3" t="s">
        <v>49</v>
      </c>
      <c r="Z59" s="83"/>
      <c r="AA59" s="69">
        <f t="shared" si="27"/>
        <v>-0.0026148908348905264</v>
      </c>
      <c r="AB59" s="69">
        <f aca="true" t="shared" si="40" ref="AB59:AP59">AB47/$Z47-1</f>
        <v>0.005193429309466424</v>
      </c>
      <c r="AC59" s="69">
        <f t="shared" si="40"/>
        <v>0.012599014120588725</v>
      </c>
      <c r="AD59" s="69">
        <f t="shared" si="40"/>
        <v>0.005897618534793647</v>
      </c>
      <c r="AE59" s="69">
        <f t="shared" si="40"/>
        <v>0.05814982851973571</v>
      </c>
      <c r="AF59" s="69">
        <f t="shared" si="40"/>
        <v>0.06953567439790498</v>
      </c>
      <c r="AG59" s="69">
        <f t="shared" si="40"/>
        <v>0.0808058234590725</v>
      </c>
      <c r="AH59" s="69">
        <f t="shared" si="40"/>
        <v>0.07634452231338629</v>
      </c>
      <c r="AI59" s="69">
        <f t="shared" si="40"/>
        <v>0.04522271272691425</v>
      </c>
      <c r="AJ59" s="69">
        <f t="shared" si="40"/>
        <v>0.0757499531142749</v>
      </c>
      <c r="AK59" s="69">
        <f t="shared" si="40"/>
        <v>0.09381036883394778</v>
      </c>
      <c r="AL59" s="69">
        <f t="shared" si="40"/>
        <v>0.08057742451781191</v>
      </c>
      <c r="AM59" s="69">
        <f t="shared" si="40"/>
        <v>0.11298291805045046</v>
      </c>
      <c r="AN59" s="69">
        <f t="shared" si="40"/>
        <v>0.11744779957273876</v>
      </c>
      <c r="AO59" s="69">
        <f t="shared" si="40"/>
        <v>0.11690471555615023</v>
      </c>
      <c r="AP59" s="69">
        <f t="shared" si="40"/>
        <v>0.12061478652474888</v>
      </c>
      <c r="AQ59" s="69">
        <f t="shared" si="29"/>
        <v>0.10384810781691889</v>
      </c>
      <c r="AR59" s="69">
        <f t="shared" si="29"/>
        <v>0.13287238561718206</v>
      </c>
      <c r="AS59" s="69">
        <f t="shared" si="30"/>
        <v>0.060921580396949615</v>
      </c>
      <c r="AT59" s="69">
        <f t="shared" si="30"/>
        <v>-0.0023287741982916943</v>
      </c>
      <c r="AU59" s="69">
        <f>AU47/$Z47-1</f>
        <v>0.04102463348603069</v>
      </c>
      <c r="AV59" s="69">
        <f t="shared" si="32"/>
        <v>0.08462645398321156</v>
      </c>
      <c r="AW59" s="69">
        <f t="shared" si="32"/>
        <v>0.11402232574924787</v>
      </c>
      <c r="AX59" s="80"/>
      <c r="AY59" s="80"/>
      <c r="AZ59" s="80"/>
      <c r="BA59" s="80"/>
      <c r="BB59" s="80"/>
      <c r="BC59" s="80"/>
      <c r="BD59" s="80"/>
      <c r="BE59" s="80"/>
      <c r="BF59" s="80"/>
      <c r="BG59" s="80"/>
    </row>
    <row r="61" ht="14.25">
      <c r="Y61" s="404" t="s">
        <v>9</v>
      </c>
    </row>
    <row r="62" spans="25:59" ht="28.5">
      <c r="Y62" s="327" t="s">
        <v>36</v>
      </c>
      <c r="Z62" s="328" t="s">
        <v>101</v>
      </c>
      <c r="AA62" s="314">
        <v>1990</v>
      </c>
      <c r="AB62" s="314">
        <f aca="true" t="shared" si="41" ref="AB62:BE62">AA62+1</f>
        <v>1991</v>
      </c>
      <c r="AC62" s="314">
        <f t="shared" si="41"/>
        <v>1992</v>
      </c>
      <c r="AD62" s="314">
        <f t="shared" si="41"/>
        <v>1993</v>
      </c>
      <c r="AE62" s="314">
        <f t="shared" si="41"/>
        <v>1994</v>
      </c>
      <c r="AF62" s="314">
        <f t="shared" si="41"/>
        <v>1995</v>
      </c>
      <c r="AG62" s="314">
        <f t="shared" si="41"/>
        <v>1996</v>
      </c>
      <c r="AH62" s="314">
        <f t="shared" si="41"/>
        <v>1997</v>
      </c>
      <c r="AI62" s="314">
        <f t="shared" si="41"/>
        <v>1998</v>
      </c>
      <c r="AJ62" s="314">
        <f t="shared" si="41"/>
        <v>1999</v>
      </c>
      <c r="AK62" s="314">
        <f t="shared" si="41"/>
        <v>2000</v>
      </c>
      <c r="AL62" s="314">
        <f t="shared" si="41"/>
        <v>2001</v>
      </c>
      <c r="AM62" s="314">
        <f t="shared" si="41"/>
        <v>2002</v>
      </c>
      <c r="AN62" s="314">
        <f t="shared" si="41"/>
        <v>2003</v>
      </c>
      <c r="AO62" s="314">
        <f t="shared" si="41"/>
        <v>2004</v>
      </c>
      <c r="AP62" s="314">
        <f t="shared" si="41"/>
        <v>2005</v>
      </c>
      <c r="AQ62" s="314">
        <f t="shared" si="41"/>
        <v>2006</v>
      </c>
      <c r="AR62" s="314">
        <f t="shared" si="41"/>
        <v>2007</v>
      </c>
      <c r="AS62" s="315">
        <v>2008</v>
      </c>
      <c r="AT62" s="315">
        <v>2009</v>
      </c>
      <c r="AU62" s="315">
        <v>2010</v>
      </c>
      <c r="AV62" s="315">
        <v>2011</v>
      </c>
      <c r="AW62" s="315" t="s">
        <v>139</v>
      </c>
      <c r="AX62" s="314" t="e">
        <f t="shared" si="41"/>
        <v>#VALUE!</v>
      </c>
      <c r="AY62" s="314" t="e">
        <f t="shared" si="41"/>
        <v>#VALUE!</v>
      </c>
      <c r="AZ62" s="314" t="e">
        <f t="shared" si="41"/>
        <v>#VALUE!</v>
      </c>
      <c r="BA62" s="314" t="e">
        <f t="shared" si="41"/>
        <v>#VALUE!</v>
      </c>
      <c r="BB62" s="314" t="e">
        <f t="shared" si="41"/>
        <v>#VALUE!</v>
      </c>
      <c r="BC62" s="314" t="e">
        <f t="shared" si="41"/>
        <v>#VALUE!</v>
      </c>
      <c r="BD62" s="314" t="e">
        <f t="shared" si="41"/>
        <v>#VALUE!</v>
      </c>
      <c r="BE62" s="314" t="e">
        <f t="shared" si="41"/>
        <v>#VALUE!</v>
      </c>
      <c r="BF62" s="329" t="s">
        <v>37</v>
      </c>
      <c r="BG62" s="62" t="s">
        <v>38</v>
      </c>
    </row>
    <row r="63" spans="1:59" s="78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1" t="s">
        <v>39</v>
      </c>
      <c r="Z63" s="81"/>
      <c r="AA63" s="81"/>
      <c r="AB63" s="67">
        <f aca="true" t="shared" si="42" ref="AB63:AB71">AB39/AA39-1</f>
        <v>0.008004137317436433</v>
      </c>
      <c r="AC63" s="67">
        <f aca="true" t="shared" si="43" ref="AC63:AC71">AC39/AB39-1</f>
        <v>0.02096798105204023</v>
      </c>
      <c r="AD63" s="67">
        <f aca="true" t="shared" si="44" ref="AD63:AD71">AD39/AC39-1</f>
        <v>-0.0552282516355157</v>
      </c>
      <c r="AE63" s="67">
        <f aca="true" t="shared" si="45" ref="AE63:AE71">AE39/AD39-1</f>
        <v>0.1316615846412028</v>
      </c>
      <c r="AF63" s="67">
        <f aca="true" t="shared" si="46" ref="AF63:AF71">AF39/AE39-1</f>
        <v>-0.033662417738115846</v>
      </c>
      <c r="AG63" s="67">
        <f aca="true" t="shared" si="47" ref="AG63:AG71">AG39/AF39-1</f>
        <v>-0.00034522907856482377</v>
      </c>
      <c r="AH63" s="67">
        <f aca="true" t="shared" si="48" ref="AH63:AH71">AH39/AG39-1</f>
        <v>-0.010357117867487942</v>
      </c>
      <c r="AI63" s="67">
        <f aca="true" t="shared" si="49" ref="AI63:AI71">AI39/AH39-1</f>
        <v>-0.03049308232467629</v>
      </c>
      <c r="AJ63" s="67">
        <f aca="true" t="shared" si="50" ref="AJ63:AJ71">AJ39/AI39-1</f>
        <v>0.05331021523524315</v>
      </c>
      <c r="AK63" s="67">
        <f aca="true" t="shared" si="51" ref="AK63:AK71">AK39/AJ39-1</f>
        <v>0.02094056900267538</v>
      </c>
      <c r="AL63" s="67">
        <f aca="true" t="shared" si="52" ref="AL63:AL71">AL39/AK39-1</f>
        <v>-0.023740920298737533</v>
      </c>
      <c r="AM63" s="67">
        <f aca="true" t="shared" si="53" ref="AM63:AM71">AM39/AL39-1</f>
        <v>0.09164926729749201</v>
      </c>
      <c r="AN63" s="67">
        <f aca="true" t="shared" si="54" ref="AN63:AN71">AN39/AM39-1</f>
        <v>0.0372050347288273</v>
      </c>
      <c r="AO63" s="67">
        <f aca="true" t="shared" si="55" ref="AO63:AO71">AO39/AN39-1</f>
        <v>-0.009017941809210783</v>
      </c>
      <c r="AP63" s="67">
        <f aca="true" t="shared" si="56" ref="AP63:AS71">AP39/AO39-1</f>
        <v>0.04215905805708875</v>
      </c>
      <c r="AQ63" s="67">
        <f t="shared" si="56"/>
        <v>-0.026558399772135033</v>
      </c>
      <c r="AR63" s="67">
        <f t="shared" si="56"/>
        <v>0.13681788118582228</v>
      </c>
      <c r="AS63" s="67">
        <f t="shared" si="56"/>
        <v>-0.06107282522116886</v>
      </c>
      <c r="AT63" s="67">
        <f aca="true" t="shared" si="57" ref="AT63:AW71">AT39/AS39-1</f>
        <v>-0.08338315492426107</v>
      </c>
      <c r="AU63" s="69">
        <f t="shared" si="57"/>
        <v>0.05357637756691269</v>
      </c>
      <c r="AV63" s="69">
        <f t="shared" si="57"/>
        <v>0.15323113388861787</v>
      </c>
      <c r="AW63" s="69">
        <f t="shared" si="57"/>
        <v>0.08959945821226989</v>
      </c>
      <c r="AX63" s="67">
        <f aca="true" t="shared" si="58" ref="AX63:AX71">AX39/AW39-1</f>
        <v>-1</v>
      </c>
      <c r="AY63" s="67" t="e">
        <f aca="true" t="shared" si="59" ref="AY63:AY71">AY39/AX39-1</f>
        <v>#DIV/0!</v>
      </c>
      <c r="AZ63" s="67" t="e">
        <f aca="true" t="shared" si="60" ref="AZ63:AZ71">AZ39/AY39-1</f>
        <v>#DIV/0!</v>
      </c>
      <c r="BA63" s="67" t="e">
        <f aca="true" t="shared" si="61" ref="BA63:BA71">BA39/AZ39-1</f>
        <v>#DIV/0!</v>
      </c>
      <c r="BB63" s="67" t="e">
        <f aca="true" t="shared" si="62" ref="BB63:BB71">BB39/BA39-1</f>
        <v>#DIV/0!</v>
      </c>
      <c r="BC63" s="67" t="e">
        <f aca="true" t="shared" si="63" ref="BC63:BC71">BC39/BB39-1</f>
        <v>#DIV/0!</v>
      </c>
      <c r="BD63" s="67" t="e">
        <f aca="true" t="shared" si="64" ref="BD63:BD71">BD39/BC39-1</f>
        <v>#DIV/0!</v>
      </c>
      <c r="BE63" s="67" t="e">
        <f aca="true" t="shared" si="65" ref="BE63:BE71">BE39/BD39-1</f>
        <v>#DIV/0!</v>
      </c>
      <c r="BF63" s="77"/>
      <c r="BG63" s="77"/>
    </row>
    <row r="64" spans="1:59" s="78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1" t="s">
        <v>40</v>
      </c>
      <c r="Z64" s="81"/>
      <c r="AA64" s="81"/>
      <c r="AB64" s="67">
        <f t="shared" si="42"/>
        <v>-0.010472475205102305</v>
      </c>
      <c r="AC64" s="67">
        <f t="shared" si="43"/>
        <v>-0.022763114353227976</v>
      </c>
      <c r="AD64" s="67">
        <f t="shared" si="44"/>
        <v>-0.004734523723056272</v>
      </c>
      <c r="AE64" s="67">
        <f t="shared" si="45"/>
        <v>0.018927740966008022</v>
      </c>
      <c r="AF64" s="67">
        <f t="shared" si="46"/>
        <v>0.010786937637874416</v>
      </c>
      <c r="AG64" s="67">
        <f t="shared" si="47"/>
        <v>0.023275100435716123</v>
      </c>
      <c r="AH64" s="67">
        <f t="shared" si="48"/>
        <v>0.0030443102338209016</v>
      </c>
      <c r="AI64" s="67">
        <f t="shared" si="49"/>
        <v>-0.05988536363643904</v>
      </c>
      <c r="AJ64" s="67">
        <f t="shared" si="50"/>
        <v>0.017210246276581964</v>
      </c>
      <c r="AK64" s="67">
        <f t="shared" si="51"/>
        <v>0.024851312117769586</v>
      </c>
      <c r="AL64" s="67">
        <f t="shared" si="52"/>
        <v>-0.02881711997385472</v>
      </c>
      <c r="AM64" s="67">
        <f t="shared" si="53"/>
        <v>0.016639882346618062</v>
      </c>
      <c r="AN64" s="67">
        <f t="shared" si="54"/>
        <v>-0.0024681932227611503</v>
      </c>
      <c r="AO64" s="67">
        <f t="shared" si="55"/>
        <v>0.012827643951044632</v>
      </c>
      <c r="AP64" s="67">
        <f t="shared" si="56"/>
        <v>-0.02191386566860376</v>
      </c>
      <c r="AQ64" s="67">
        <f t="shared" si="56"/>
        <v>0.0010977609987641301</v>
      </c>
      <c r="AR64" s="67">
        <f t="shared" si="56"/>
        <v>-0.012618478942782674</v>
      </c>
      <c r="AS64" s="67">
        <f t="shared" si="56"/>
        <v>-0.09569286290571455</v>
      </c>
      <c r="AT64" s="67">
        <f t="shared" si="57"/>
        <v>-0.049220162899133335</v>
      </c>
      <c r="AU64" s="67">
        <f t="shared" si="57"/>
        <v>0.07237941552552107</v>
      </c>
      <c r="AV64" s="67">
        <f t="shared" si="57"/>
        <v>-0.022271257211676998</v>
      </c>
      <c r="AW64" s="67">
        <f t="shared" si="57"/>
        <v>-0.0029602786705177353</v>
      </c>
      <c r="AX64" s="67">
        <f t="shared" si="58"/>
        <v>-1</v>
      </c>
      <c r="AY64" s="67" t="e">
        <f t="shared" si="59"/>
        <v>#DIV/0!</v>
      </c>
      <c r="AZ64" s="67" t="e">
        <f t="shared" si="60"/>
        <v>#DIV/0!</v>
      </c>
      <c r="BA64" s="67" t="e">
        <f t="shared" si="61"/>
        <v>#DIV/0!</v>
      </c>
      <c r="BB64" s="67" t="e">
        <f t="shared" si="62"/>
        <v>#DIV/0!</v>
      </c>
      <c r="BC64" s="67" t="e">
        <f t="shared" si="63"/>
        <v>#DIV/0!</v>
      </c>
      <c r="BD64" s="67" t="e">
        <f t="shared" si="64"/>
        <v>#DIV/0!</v>
      </c>
      <c r="BE64" s="67" t="e">
        <f t="shared" si="65"/>
        <v>#DIV/0!</v>
      </c>
      <c r="BF64" s="77"/>
      <c r="BG64" s="77"/>
    </row>
    <row r="65" spans="1:59" s="78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1" t="s">
        <v>41</v>
      </c>
      <c r="Z65" s="81"/>
      <c r="AA65" s="81"/>
      <c r="AB65" s="67">
        <f t="shared" si="42"/>
        <v>0.054076753088209806</v>
      </c>
      <c r="AC65" s="67">
        <f t="shared" si="43"/>
        <v>0.0197463307421073</v>
      </c>
      <c r="AD65" s="67">
        <f t="shared" si="44"/>
        <v>0.02145923240213854</v>
      </c>
      <c r="AE65" s="67">
        <f t="shared" si="45"/>
        <v>0.05158246457558713</v>
      </c>
      <c r="AF65" s="67">
        <f t="shared" si="46"/>
        <v>0.030718433154592883</v>
      </c>
      <c r="AG65" s="67">
        <f t="shared" si="47"/>
        <v>0.022232386435587115</v>
      </c>
      <c r="AH65" s="67">
        <f t="shared" si="48"/>
        <v>0.0077255487892915475</v>
      </c>
      <c r="AI65" s="67">
        <f t="shared" si="49"/>
        <v>-0.0034020833048868937</v>
      </c>
      <c r="AJ65" s="67">
        <f t="shared" si="50"/>
        <v>0.00838969902865827</v>
      </c>
      <c r="AK65" s="67">
        <f t="shared" si="51"/>
        <v>-0.003618160549078042</v>
      </c>
      <c r="AL65" s="67">
        <f t="shared" si="52"/>
        <v>0.007890881336990452</v>
      </c>
      <c r="AM65" s="67">
        <f t="shared" si="53"/>
        <v>-0.021606321284482366</v>
      </c>
      <c r="AN65" s="67">
        <f t="shared" si="54"/>
        <v>-0.009909692116866098</v>
      </c>
      <c r="AO65" s="67">
        <f t="shared" si="55"/>
        <v>-0.0021083424028190967</v>
      </c>
      <c r="AP65" s="67">
        <f t="shared" si="56"/>
        <v>-0.02140997688372881</v>
      </c>
      <c r="AQ65" s="67">
        <f t="shared" si="56"/>
        <v>-0.013672298375073999</v>
      </c>
      <c r="AR65" s="67">
        <f t="shared" si="56"/>
        <v>-0.023812577924196665</v>
      </c>
      <c r="AS65" s="67">
        <f t="shared" si="56"/>
        <v>-0.040918997019684156</v>
      </c>
      <c r="AT65" s="67">
        <f t="shared" si="57"/>
        <v>-0.023370572278094026</v>
      </c>
      <c r="AU65" s="67">
        <f t="shared" si="57"/>
        <v>0.012298644493974109</v>
      </c>
      <c r="AV65" s="67">
        <f t="shared" si="57"/>
        <v>-0.017442475683291048</v>
      </c>
      <c r="AW65" s="67">
        <f t="shared" si="57"/>
        <v>-0.015794316360379757</v>
      </c>
      <c r="AX65" s="67">
        <f t="shared" si="58"/>
        <v>-1</v>
      </c>
      <c r="AY65" s="67" t="e">
        <f t="shared" si="59"/>
        <v>#DIV/0!</v>
      </c>
      <c r="AZ65" s="67" t="e">
        <f t="shared" si="60"/>
        <v>#DIV/0!</v>
      </c>
      <c r="BA65" s="67" t="e">
        <f t="shared" si="61"/>
        <v>#DIV/0!</v>
      </c>
      <c r="BB65" s="67" t="e">
        <f t="shared" si="62"/>
        <v>#DIV/0!</v>
      </c>
      <c r="BC65" s="67" t="e">
        <f t="shared" si="63"/>
        <v>#DIV/0!</v>
      </c>
      <c r="BD65" s="67" t="e">
        <f t="shared" si="64"/>
        <v>#DIV/0!</v>
      </c>
      <c r="BE65" s="67" t="e">
        <f t="shared" si="65"/>
        <v>#DIV/0!</v>
      </c>
      <c r="BF65" s="77"/>
      <c r="BG65" s="77"/>
    </row>
    <row r="66" spans="1:59" s="78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1" t="s">
        <v>76</v>
      </c>
      <c r="Z66" s="81"/>
      <c r="AA66" s="81"/>
      <c r="AB66" s="67">
        <f t="shared" si="42"/>
        <v>-0.03469394522193825</v>
      </c>
      <c r="AC66" s="67">
        <f t="shared" si="43"/>
        <v>0.017105749635587753</v>
      </c>
      <c r="AD66" s="67">
        <f t="shared" si="44"/>
        <v>0.05423866792826049</v>
      </c>
      <c r="AE66" s="67">
        <f t="shared" si="45"/>
        <v>-0.012689520770184926</v>
      </c>
      <c r="AF66" s="67">
        <f t="shared" si="46"/>
        <v>0.09179870507607912</v>
      </c>
      <c r="AG66" s="67">
        <f t="shared" si="47"/>
        <v>-0.025586454320329688</v>
      </c>
      <c r="AH66" s="67">
        <f t="shared" si="48"/>
        <v>-0.025591670119087473</v>
      </c>
      <c r="AI66" s="67">
        <f t="shared" si="49"/>
        <v>0.05570096493787835</v>
      </c>
      <c r="AJ66" s="67">
        <f t="shared" si="50"/>
        <v>0.07541451630965468</v>
      </c>
      <c r="AK66" s="67">
        <f t="shared" si="51"/>
        <v>0.009052572609091536</v>
      </c>
      <c r="AL66" s="67">
        <f t="shared" si="52"/>
        <v>0.07038238205422043</v>
      </c>
      <c r="AM66" s="67">
        <f t="shared" si="53"/>
        <v>0.048695355471992</v>
      </c>
      <c r="AN66" s="67">
        <f t="shared" si="54"/>
        <v>-0.018478948358494285</v>
      </c>
      <c r="AO66" s="67">
        <f t="shared" si="55"/>
        <v>0.0015514824835476393</v>
      </c>
      <c r="AP66" s="67">
        <f t="shared" si="56"/>
        <v>-0.011336022125637224</v>
      </c>
      <c r="AQ66" s="67">
        <f t="shared" si="56"/>
        <v>0.0016189533927435384</v>
      </c>
      <c r="AR66" s="67">
        <f t="shared" si="56"/>
        <v>-0.07330826175855254</v>
      </c>
      <c r="AS66" s="67">
        <f t="shared" si="56"/>
        <v>-0.038689593409588996</v>
      </c>
      <c r="AT66" s="67">
        <f t="shared" si="57"/>
        <v>-0.055418397715512935</v>
      </c>
      <c r="AU66" s="67">
        <f t="shared" si="57"/>
        <v>-0.015414401763315766</v>
      </c>
      <c r="AV66" s="67">
        <f t="shared" si="57"/>
        <v>0.02490566134349459</v>
      </c>
      <c r="AW66" s="67">
        <f t="shared" si="57"/>
        <v>-0.027110130373086627</v>
      </c>
      <c r="AX66" s="67">
        <f t="shared" si="58"/>
        <v>-1</v>
      </c>
      <c r="AY66" s="67" t="e">
        <f t="shared" si="59"/>
        <v>#DIV/0!</v>
      </c>
      <c r="AZ66" s="67" t="e">
        <f t="shared" si="60"/>
        <v>#DIV/0!</v>
      </c>
      <c r="BA66" s="67" t="e">
        <f t="shared" si="61"/>
        <v>#DIV/0!</v>
      </c>
      <c r="BB66" s="67" t="e">
        <f t="shared" si="62"/>
        <v>#DIV/0!</v>
      </c>
      <c r="BC66" s="67" t="e">
        <f t="shared" si="63"/>
        <v>#DIV/0!</v>
      </c>
      <c r="BD66" s="67" t="e">
        <f t="shared" si="64"/>
        <v>#DIV/0!</v>
      </c>
      <c r="BE66" s="67" t="e">
        <f t="shared" si="65"/>
        <v>#DIV/0!</v>
      </c>
      <c r="BF66" s="77"/>
      <c r="BG66" s="77"/>
    </row>
    <row r="67" spans="1:59" s="78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1" t="s">
        <v>50</v>
      </c>
      <c r="Z67" s="81"/>
      <c r="AA67" s="81"/>
      <c r="AB67" s="67">
        <f t="shared" si="42"/>
        <v>0.00905223216294293</v>
      </c>
      <c r="AC67" s="67">
        <f t="shared" si="43"/>
        <v>0.05864999125116355</v>
      </c>
      <c r="AD67" s="67">
        <f t="shared" si="44"/>
        <v>0.07271388143850777</v>
      </c>
      <c r="AE67" s="67">
        <f t="shared" si="45"/>
        <v>-0.05003030537480657</v>
      </c>
      <c r="AF67" s="67">
        <f t="shared" si="46"/>
        <v>0.07509544685945513</v>
      </c>
      <c r="AG67" s="67">
        <f t="shared" si="47"/>
        <v>-0.003365105932009893</v>
      </c>
      <c r="AH67" s="67">
        <f t="shared" si="48"/>
        <v>-0.016883056868275625</v>
      </c>
      <c r="AI67" s="67">
        <f t="shared" si="49"/>
        <v>-0.006181504979259844</v>
      </c>
      <c r="AJ67" s="67">
        <f t="shared" si="50"/>
        <v>0.030171737367929552</v>
      </c>
      <c r="AK67" s="67">
        <f t="shared" si="51"/>
        <v>0.0365292768319625</v>
      </c>
      <c r="AL67" s="67">
        <f t="shared" si="52"/>
        <v>-0.04913342015116151</v>
      </c>
      <c r="AM67" s="67">
        <f t="shared" si="53"/>
        <v>0.0387898524146737</v>
      </c>
      <c r="AN67" s="67">
        <f t="shared" si="54"/>
        <v>-0.044486931738577096</v>
      </c>
      <c r="AO67" s="67">
        <f t="shared" si="55"/>
        <v>-0.01128859589343223</v>
      </c>
      <c r="AP67" s="67">
        <f t="shared" si="56"/>
        <v>0.05025678517952503</v>
      </c>
      <c r="AQ67" s="67">
        <f t="shared" si="56"/>
        <v>-0.06091219786971147</v>
      </c>
      <c r="AR67" s="67">
        <f t="shared" si="56"/>
        <v>-0.013796264637546574</v>
      </c>
      <c r="AS67" s="67">
        <f t="shared" si="56"/>
        <v>-0.05699447759041043</v>
      </c>
      <c r="AT67" s="67">
        <f t="shared" si="57"/>
        <v>-0.02086652379394094</v>
      </c>
      <c r="AU67" s="67">
        <f t="shared" si="57"/>
        <v>0.05679100873270748</v>
      </c>
      <c r="AV67" s="67">
        <f t="shared" si="57"/>
        <v>-0.03402913750156955</v>
      </c>
      <c r="AW67" s="67">
        <f t="shared" si="57"/>
        <v>-0.015214561823996942</v>
      </c>
      <c r="AX67" s="67">
        <f t="shared" si="58"/>
        <v>-1</v>
      </c>
      <c r="AY67" s="67" t="e">
        <f t="shared" si="59"/>
        <v>#DIV/0!</v>
      </c>
      <c r="AZ67" s="67" t="e">
        <f t="shared" si="60"/>
        <v>#DIV/0!</v>
      </c>
      <c r="BA67" s="67" t="e">
        <f t="shared" si="61"/>
        <v>#DIV/0!</v>
      </c>
      <c r="BB67" s="67" t="e">
        <f t="shared" si="62"/>
        <v>#DIV/0!</v>
      </c>
      <c r="BC67" s="67" t="e">
        <f t="shared" si="63"/>
        <v>#DIV/0!</v>
      </c>
      <c r="BD67" s="67" t="e">
        <f t="shared" si="64"/>
        <v>#DIV/0!</v>
      </c>
      <c r="BE67" s="67" t="e">
        <f t="shared" si="65"/>
        <v>#DIV/0!</v>
      </c>
      <c r="BF67" s="77"/>
      <c r="BG67" s="77"/>
    </row>
    <row r="68" spans="1:59" s="78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1" t="s">
        <v>51</v>
      </c>
      <c r="Z68" s="81"/>
      <c r="AA68" s="81"/>
      <c r="AB68" s="67">
        <f t="shared" si="42"/>
        <v>0.018477191580178243</v>
      </c>
      <c r="AC68" s="67">
        <f t="shared" si="43"/>
        <v>0.00018318112935111763</v>
      </c>
      <c r="AD68" s="67">
        <f t="shared" si="44"/>
        <v>-0.017286767068765085</v>
      </c>
      <c r="AE68" s="67">
        <f t="shared" si="45"/>
        <v>0.02072837940962069</v>
      </c>
      <c r="AF68" s="67">
        <f t="shared" si="46"/>
        <v>0.0024788066216892</v>
      </c>
      <c r="AG68" s="67">
        <f t="shared" si="47"/>
        <v>0.005530000462520057</v>
      </c>
      <c r="AH68" s="67">
        <f t="shared" si="48"/>
        <v>-0.04362477246075791</v>
      </c>
      <c r="AI68" s="67">
        <f t="shared" si="49"/>
        <v>-0.0960398453447846</v>
      </c>
      <c r="AJ68" s="67">
        <f t="shared" si="50"/>
        <v>5.6314553844361015E-05</v>
      </c>
      <c r="AK68" s="67">
        <f t="shared" si="51"/>
        <v>0.010633328697116307</v>
      </c>
      <c r="AL68" s="67">
        <f t="shared" si="52"/>
        <v>-0.022824660402321784</v>
      </c>
      <c r="AM68" s="67">
        <f t="shared" si="53"/>
        <v>-0.05347862872976028</v>
      </c>
      <c r="AN68" s="67">
        <f t="shared" si="54"/>
        <v>-0.016667754394416368</v>
      </c>
      <c r="AO68" s="67">
        <f t="shared" si="55"/>
        <v>-0.003524755166495419</v>
      </c>
      <c r="AP68" s="67">
        <f t="shared" si="56"/>
        <v>0.021808825046093272</v>
      </c>
      <c r="AQ68" s="67">
        <f t="shared" si="56"/>
        <v>0.0014532307318435578</v>
      </c>
      <c r="AR68" s="67">
        <f t="shared" si="56"/>
        <v>-0.015255792315792549</v>
      </c>
      <c r="AS68" s="67">
        <f t="shared" si="56"/>
        <v>-0.07314395446506217</v>
      </c>
      <c r="AT68" s="67">
        <f t="shared" si="57"/>
        <v>-0.11890866845548309</v>
      </c>
      <c r="AU68" s="67">
        <f t="shared" si="57"/>
        <v>0.0220121481122586</v>
      </c>
      <c r="AV68" s="67">
        <f t="shared" si="57"/>
        <v>0.0026358905528260923</v>
      </c>
      <c r="AW68" s="67">
        <f t="shared" si="57"/>
        <v>0.007263397777355962</v>
      </c>
      <c r="AX68" s="67">
        <f t="shared" si="58"/>
        <v>-1</v>
      </c>
      <c r="AY68" s="67" t="e">
        <f t="shared" si="59"/>
        <v>#DIV/0!</v>
      </c>
      <c r="AZ68" s="67" t="e">
        <f t="shared" si="60"/>
        <v>#DIV/0!</v>
      </c>
      <c r="BA68" s="67" t="e">
        <f t="shared" si="61"/>
        <v>#DIV/0!</v>
      </c>
      <c r="BB68" s="67" t="e">
        <f t="shared" si="62"/>
        <v>#DIV/0!</v>
      </c>
      <c r="BC68" s="67" t="e">
        <f t="shared" si="63"/>
        <v>#DIV/0!</v>
      </c>
      <c r="BD68" s="67" t="e">
        <f t="shared" si="64"/>
        <v>#DIV/0!</v>
      </c>
      <c r="BE68" s="67" t="e">
        <f t="shared" si="65"/>
        <v>#DIV/0!</v>
      </c>
      <c r="BF68" s="77"/>
      <c r="BG68" s="77"/>
    </row>
    <row r="69" spans="1:59" s="78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1" t="s">
        <v>52</v>
      </c>
      <c r="Z69" s="81"/>
      <c r="AA69" s="81"/>
      <c r="AB69" s="67">
        <f t="shared" si="42"/>
        <v>0.014764890350999593</v>
      </c>
      <c r="AC69" s="67">
        <f t="shared" si="43"/>
        <v>0.06255207797845164</v>
      </c>
      <c r="AD69" s="67">
        <f t="shared" si="44"/>
        <v>-0.020331499088669158</v>
      </c>
      <c r="AE69" s="67">
        <f t="shared" si="45"/>
        <v>0.13516840977027478</v>
      </c>
      <c r="AF69" s="67">
        <f t="shared" si="46"/>
        <v>0.021105835740144574</v>
      </c>
      <c r="AG69" s="67">
        <f t="shared" si="47"/>
        <v>0.025888671841591382</v>
      </c>
      <c r="AH69" s="67">
        <f t="shared" si="48"/>
        <v>0.04828981531854182</v>
      </c>
      <c r="AI69" s="67">
        <f t="shared" si="49"/>
        <v>0.012703461266103888</v>
      </c>
      <c r="AJ69" s="67">
        <f t="shared" si="50"/>
        <v>0.0023762658867556574</v>
      </c>
      <c r="AK69" s="67">
        <f t="shared" si="51"/>
        <v>0.03794708059070562</v>
      </c>
      <c r="AL69" s="67">
        <f t="shared" si="52"/>
        <v>-0.007242417045107974</v>
      </c>
      <c r="AM69" s="67">
        <f t="shared" si="53"/>
        <v>0.007851694962515365</v>
      </c>
      <c r="AN69" s="67">
        <f t="shared" si="54"/>
        <v>0.023881603756798153</v>
      </c>
      <c r="AO69" s="67">
        <f t="shared" si="55"/>
        <v>-0.02531629877140007</v>
      </c>
      <c r="AP69" s="67">
        <f t="shared" si="56"/>
        <v>-0.031877800559108826</v>
      </c>
      <c r="AQ69" s="67">
        <f t="shared" si="56"/>
        <v>-0.060453840321291974</v>
      </c>
      <c r="AR69" s="67">
        <f t="shared" si="56"/>
        <v>0.020895291111634018</v>
      </c>
      <c r="AS69" s="67">
        <f t="shared" si="56"/>
        <v>0.046935126982841524</v>
      </c>
      <c r="AT69" s="67">
        <f t="shared" si="57"/>
        <v>-0.1258234142578013</v>
      </c>
      <c r="AU69" s="67">
        <f t="shared" si="57"/>
        <v>0.018955143858247814</v>
      </c>
      <c r="AV69" s="67">
        <f t="shared" si="57"/>
        <v>0.0013801097335457424</v>
      </c>
      <c r="AW69" s="67">
        <f t="shared" si="57"/>
        <v>0.0013746245796755208</v>
      </c>
      <c r="AX69" s="67">
        <f t="shared" si="58"/>
        <v>-1</v>
      </c>
      <c r="AY69" s="67" t="e">
        <f t="shared" si="59"/>
        <v>#DIV/0!</v>
      </c>
      <c r="AZ69" s="67" t="e">
        <f t="shared" si="60"/>
        <v>#DIV/0!</v>
      </c>
      <c r="BA69" s="67" t="e">
        <f t="shared" si="61"/>
        <v>#DIV/0!</v>
      </c>
      <c r="BB69" s="67" t="e">
        <f t="shared" si="62"/>
        <v>#DIV/0!</v>
      </c>
      <c r="BC69" s="67" t="e">
        <f t="shared" si="63"/>
        <v>#DIV/0!</v>
      </c>
      <c r="BD69" s="67" t="e">
        <f t="shared" si="64"/>
        <v>#DIV/0!</v>
      </c>
      <c r="BE69" s="67" t="e">
        <f t="shared" si="65"/>
        <v>#DIV/0!</v>
      </c>
      <c r="BF69" s="77"/>
      <c r="BG69" s="77"/>
    </row>
    <row r="70" spans="1:59" s="78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2" t="s">
        <v>77</v>
      </c>
      <c r="Z70" s="82"/>
      <c r="AA70" s="82"/>
      <c r="AB70" s="68">
        <f t="shared" si="42"/>
        <v>0.4654616072000939</v>
      </c>
      <c r="AC70" s="68">
        <f t="shared" si="43"/>
        <v>0.06111054988695619</v>
      </c>
      <c r="AD70" s="68">
        <f t="shared" si="44"/>
        <v>-0.06558954790148375</v>
      </c>
      <c r="AE70" s="68">
        <f t="shared" si="45"/>
        <v>-0.038808462468982174</v>
      </c>
      <c r="AF70" s="68">
        <f t="shared" si="46"/>
        <v>-0.004431749225660697</v>
      </c>
      <c r="AG70" s="68">
        <f t="shared" si="47"/>
        <v>-0.03052621537120148</v>
      </c>
      <c r="AH70" s="68">
        <f t="shared" si="48"/>
        <v>-0.0282431516377053</v>
      </c>
      <c r="AI70" s="68">
        <f t="shared" si="49"/>
        <v>-0.10932087938223511</v>
      </c>
      <c r="AJ70" s="68">
        <f t="shared" si="50"/>
        <v>-0.10931774677423278</v>
      </c>
      <c r="AK70" s="68">
        <f t="shared" si="51"/>
        <v>-0.05335527045028876</v>
      </c>
      <c r="AL70" s="68">
        <f t="shared" si="52"/>
        <v>-0.09970280178871038</v>
      </c>
      <c r="AM70" s="68">
        <f t="shared" si="53"/>
        <v>-0.046219203563227396</v>
      </c>
      <c r="AN70" s="68">
        <f t="shared" si="54"/>
        <v>0.11457928371338055</v>
      </c>
      <c r="AO70" s="68">
        <f t="shared" si="55"/>
        <v>0.014887938424975156</v>
      </c>
      <c r="AP70" s="68">
        <f t="shared" si="56"/>
        <v>0.0744344497552416</v>
      </c>
      <c r="AQ70" s="68">
        <f t="shared" si="56"/>
        <v>-0.04548006381182257</v>
      </c>
      <c r="AR70" s="68">
        <f t="shared" si="56"/>
        <v>0.045585772367064514</v>
      </c>
      <c r="AS70" s="68">
        <f t="shared" si="56"/>
        <v>0.00860135129931483</v>
      </c>
      <c r="AT70" s="68">
        <f t="shared" si="57"/>
        <v>-0.071343278510543</v>
      </c>
      <c r="AU70" s="68">
        <f t="shared" si="57"/>
        <v>-0.0571788867562375</v>
      </c>
      <c r="AV70" s="68">
        <f t="shared" si="57"/>
        <v>-0.018531987418997864</v>
      </c>
      <c r="AW70" s="68">
        <f t="shared" si="57"/>
        <v>-0.025175155302652574</v>
      </c>
      <c r="AX70" s="68">
        <f t="shared" si="58"/>
        <v>-1</v>
      </c>
      <c r="AY70" s="68" t="e">
        <f t="shared" si="59"/>
        <v>#DIV/0!</v>
      </c>
      <c r="AZ70" s="68" t="e">
        <f t="shared" si="60"/>
        <v>#DIV/0!</v>
      </c>
      <c r="BA70" s="68" t="e">
        <f t="shared" si="61"/>
        <v>#DIV/0!</v>
      </c>
      <c r="BB70" s="68" t="e">
        <f t="shared" si="62"/>
        <v>#DIV/0!</v>
      </c>
      <c r="BC70" s="68" t="e">
        <f t="shared" si="63"/>
        <v>#DIV/0!</v>
      </c>
      <c r="BD70" s="68" t="e">
        <f t="shared" si="64"/>
        <v>#DIV/0!</v>
      </c>
      <c r="BE70" s="68" t="e">
        <f t="shared" si="65"/>
        <v>#DIV/0!</v>
      </c>
      <c r="BF70" s="79"/>
      <c r="BG70" s="79"/>
    </row>
    <row r="71" spans="1:59" s="78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3" t="s">
        <v>49</v>
      </c>
      <c r="Z71" s="83"/>
      <c r="AA71" s="83"/>
      <c r="AB71" s="69">
        <f t="shared" si="42"/>
        <v>0.00782879157970684</v>
      </c>
      <c r="AC71" s="69">
        <f t="shared" si="43"/>
        <v>0.007367323139198856</v>
      </c>
      <c r="AD71" s="69">
        <f t="shared" si="44"/>
        <v>-0.006618015119849607</v>
      </c>
      <c r="AE71" s="69">
        <f t="shared" si="45"/>
        <v>0.051945853158548605</v>
      </c>
      <c r="AF71" s="69">
        <f t="shared" si="46"/>
        <v>0.010760145275548583</v>
      </c>
      <c r="AG71" s="69">
        <f t="shared" si="47"/>
        <v>0.010537422295438637</v>
      </c>
      <c r="AH71" s="69">
        <f t="shared" si="48"/>
        <v>-0.004127754540966588</v>
      </c>
      <c r="AI71" s="69">
        <f t="shared" si="49"/>
        <v>-0.028914356826550303</v>
      </c>
      <c r="AJ71" s="69">
        <f t="shared" si="50"/>
        <v>0.029206445684400784</v>
      </c>
      <c r="AK71" s="69">
        <f t="shared" si="51"/>
        <v>0.016788674419541794</v>
      </c>
      <c r="AL71" s="69">
        <f t="shared" si="52"/>
        <v>-0.012098024203448299</v>
      </c>
      <c r="AM71" s="69">
        <f t="shared" si="53"/>
        <v>0.02998905288725484</v>
      </c>
      <c r="AN71" s="69">
        <f t="shared" si="54"/>
        <v>0.004011635264006719</v>
      </c>
      <c r="AO71" s="69">
        <f t="shared" si="55"/>
        <v>-0.00048600392501207956</v>
      </c>
      <c r="AP71" s="69">
        <f t="shared" si="56"/>
        <v>0.0033217434906713805</v>
      </c>
      <c r="AQ71" s="69">
        <f t="shared" si="56"/>
        <v>-0.014962035937279516</v>
      </c>
      <c r="AR71" s="69">
        <f t="shared" si="56"/>
        <v>0.02629372428573018</v>
      </c>
      <c r="AS71" s="69">
        <f t="shared" si="56"/>
        <v>-0.06351183604941868</v>
      </c>
      <c r="AT71" s="69">
        <f t="shared" si="57"/>
        <v>-0.059618312761227754</v>
      </c>
      <c r="AU71" s="69">
        <f t="shared" si="57"/>
        <v>0.04345460364408571</v>
      </c>
      <c r="AV71" s="69">
        <f t="shared" si="57"/>
        <v>0.04188356268878435</v>
      </c>
      <c r="AW71" s="69">
        <f t="shared" si="57"/>
        <v>0.02710230020490645</v>
      </c>
      <c r="AX71" s="69">
        <f t="shared" si="58"/>
        <v>-1</v>
      </c>
      <c r="AY71" s="69" t="e">
        <f t="shared" si="59"/>
        <v>#DIV/0!</v>
      </c>
      <c r="AZ71" s="69" t="e">
        <f t="shared" si="60"/>
        <v>#DIV/0!</v>
      </c>
      <c r="BA71" s="69" t="e">
        <f t="shared" si="61"/>
        <v>#DIV/0!</v>
      </c>
      <c r="BB71" s="69" t="e">
        <f t="shared" si="62"/>
        <v>#DIV/0!</v>
      </c>
      <c r="BC71" s="69" t="e">
        <f t="shared" si="63"/>
        <v>#DIV/0!</v>
      </c>
      <c r="BD71" s="69" t="e">
        <f t="shared" si="64"/>
        <v>#DIV/0!</v>
      </c>
      <c r="BE71" s="69" t="e">
        <f t="shared" si="65"/>
        <v>#DIV/0!</v>
      </c>
      <c r="BF71" s="80"/>
      <c r="BG71" s="80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AS4" activePane="bottomRight" state="frozen"/>
      <selection pane="topLeft" activeCell="A1" sqref="A1"/>
      <selection pane="topRight" activeCell="AR1" sqref="AR1"/>
      <selection pane="bottomLeft" activeCell="A3" sqref="A3"/>
      <selection pane="bottomRight" activeCell="AS34" sqref="AS34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9" width="12.625" style="1" customWidth="1"/>
    <col min="50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1:26" ht="30" customHeight="1">
      <c r="A1" s="406" t="s">
        <v>201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156"/>
    </row>
    <row r="2" spans="1:25" ht="19.5" thickBo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4" t="s">
        <v>187</v>
      </c>
      <c r="X2" s="400"/>
      <c r="Y2" s="400"/>
    </row>
    <row r="3" spans="23:59" ht="29.25" thickBot="1">
      <c r="W3" s="321" t="s">
        <v>36</v>
      </c>
      <c r="X3" s="322"/>
      <c r="Y3" s="323"/>
      <c r="Z3" s="324" t="s">
        <v>101</v>
      </c>
      <c r="AA3" s="325">
        <v>1990</v>
      </c>
      <c r="AB3" s="325">
        <f aca="true" t="shared" si="0" ref="AB3:BE3">AA3+1</f>
        <v>1991</v>
      </c>
      <c r="AC3" s="325">
        <f t="shared" si="0"/>
        <v>1992</v>
      </c>
      <c r="AD3" s="325">
        <f t="shared" si="0"/>
        <v>1993</v>
      </c>
      <c r="AE3" s="325">
        <f t="shared" si="0"/>
        <v>1994</v>
      </c>
      <c r="AF3" s="325">
        <f t="shared" si="0"/>
        <v>1995</v>
      </c>
      <c r="AG3" s="325">
        <f t="shared" si="0"/>
        <v>1996</v>
      </c>
      <c r="AH3" s="325">
        <f t="shared" si="0"/>
        <v>1997</v>
      </c>
      <c r="AI3" s="325">
        <f t="shared" si="0"/>
        <v>1998</v>
      </c>
      <c r="AJ3" s="325">
        <f t="shared" si="0"/>
        <v>1999</v>
      </c>
      <c r="AK3" s="325">
        <f t="shared" si="0"/>
        <v>2000</v>
      </c>
      <c r="AL3" s="325">
        <f t="shared" si="0"/>
        <v>2001</v>
      </c>
      <c r="AM3" s="325">
        <f t="shared" si="0"/>
        <v>2002</v>
      </c>
      <c r="AN3" s="325">
        <f t="shared" si="0"/>
        <v>2003</v>
      </c>
      <c r="AO3" s="325">
        <f t="shared" si="0"/>
        <v>2004</v>
      </c>
      <c r="AP3" s="325">
        <f>AO3+1</f>
        <v>2005</v>
      </c>
      <c r="AQ3" s="325">
        <f t="shared" si="0"/>
        <v>2006</v>
      </c>
      <c r="AR3" s="325">
        <f t="shared" si="0"/>
        <v>2007</v>
      </c>
      <c r="AS3" s="342">
        <v>2008</v>
      </c>
      <c r="AT3" s="342">
        <v>2009</v>
      </c>
      <c r="AU3" s="342">
        <v>2010</v>
      </c>
      <c r="AV3" s="342">
        <v>2011</v>
      </c>
      <c r="AW3" s="342" t="s">
        <v>139</v>
      </c>
      <c r="AX3" s="325" t="e">
        <f t="shared" si="0"/>
        <v>#VALUE!</v>
      </c>
      <c r="AY3" s="325" t="e">
        <f t="shared" si="0"/>
        <v>#VALUE!</v>
      </c>
      <c r="AZ3" s="325" t="e">
        <f t="shared" si="0"/>
        <v>#VALUE!</v>
      </c>
      <c r="BA3" s="325" t="e">
        <f t="shared" si="0"/>
        <v>#VALUE!</v>
      </c>
      <c r="BB3" s="325" t="e">
        <f t="shared" si="0"/>
        <v>#VALUE!</v>
      </c>
      <c r="BC3" s="325" t="e">
        <f t="shared" si="0"/>
        <v>#VALUE!</v>
      </c>
      <c r="BD3" s="325" t="e">
        <f t="shared" si="0"/>
        <v>#VALUE!</v>
      </c>
      <c r="BE3" s="325" t="e">
        <f t="shared" si="0"/>
        <v>#VALUE!</v>
      </c>
      <c r="BF3" s="326" t="s">
        <v>37</v>
      </c>
      <c r="BG3" s="73" t="s">
        <v>38</v>
      </c>
    </row>
    <row r="4" spans="23:60" ht="14.25">
      <c r="W4" s="120" t="s">
        <v>57</v>
      </c>
      <c r="X4" s="122"/>
      <c r="Y4" s="123"/>
      <c r="Z4" s="291">
        <f aca="true" t="shared" si="1" ref="Z4:AS4">SUM(Z5,Z6,Z15,Z20)</f>
        <v>1059075.8665464695</v>
      </c>
      <c r="AA4" s="291">
        <f t="shared" si="1"/>
        <v>1059143.7363701062</v>
      </c>
      <c r="AB4" s="291">
        <f t="shared" si="1"/>
        <v>1066628.0507543078</v>
      </c>
      <c r="AC4" s="291">
        <f t="shared" si="1"/>
        <v>1073684.899100891</v>
      </c>
      <c r="AD4" s="291">
        <f t="shared" si="1"/>
        <v>1067559.8252931123</v>
      </c>
      <c r="AE4" s="291">
        <f t="shared" si="1"/>
        <v>1122949.9094915593</v>
      </c>
      <c r="AF4" s="291">
        <f t="shared" si="1"/>
        <v>1135266.518929467</v>
      </c>
      <c r="AG4" s="291">
        <f t="shared" si="1"/>
        <v>1147123.4612483406</v>
      </c>
      <c r="AH4" s="291">
        <f t="shared" si="1"/>
        <v>1143371.5691941038</v>
      </c>
      <c r="AI4" s="291">
        <f t="shared" si="1"/>
        <v>1113064.652002945</v>
      </c>
      <c r="AJ4" s="291">
        <f t="shared" si="1"/>
        <v>1147923.4663119405</v>
      </c>
      <c r="AK4" s="291">
        <f t="shared" si="1"/>
        <v>1166901.9480878308</v>
      </c>
      <c r="AL4" s="291">
        <f t="shared" si="1"/>
        <v>1153217.1679898398</v>
      </c>
      <c r="AM4" s="291">
        <f t="shared" si="1"/>
        <v>1192871.9771158365</v>
      </c>
      <c r="AN4" s="291">
        <f t="shared" si="1"/>
        <v>1198075.5396492006</v>
      </c>
      <c r="AO4" s="291">
        <f t="shared" si="1"/>
        <v>1198420.9607322954</v>
      </c>
      <c r="AP4" s="291">
        <f t="shared" si="1"/>
        <v>1202573.2133610537</v>
      </c>
      <c r="AQ4" s="291">
        <f t="shared" si="1"/>
        <v>1185109.490361936</v>
      </c>
      <c r="AR4" s="291">
        <f t="shared" si="1"/>
        <v>1218496.3941006502</v>
      </c>
      <c r="AS4" s="291">
        <f t="shared" si="1"/>
        <v>1138441.4072506449</v>
      </c>
      <c r="AT4" s="291">
        <f>SUM(AT5,AT6,AT15,AT20)</f>
        <v>1075243.2071490374</v>
      </c>
      <c r="AU4" s="291">
        <f>SUM(AU5,AU6,AU15,AU20)</f>
        <v>1123469.6918250946</v>
      </c>
      <c r="AV4" s="291">
        <f>SUM(AV5,AV6,AV15,AV20)</f>
        <v>1173211.6094918419</v>
      </c>
      <c r="AW4" s="291">
        <f>SUM(AW5,AW6,AW15,AW20)</f>
        <v>1206509.5251031965</v>
      </c>
      <c r="AX4" s="124"/>
      <c r="AY4" s="124"/>
      <c r="AZ4" s="124"/>
      <c r="BA4" s="124"/>
      <c r="BB4" s="124"/>
      <c r="BC4" s="124"/>
      <c r="BD4" s="124"/>
      <c r="BE4" s="124"/>
      <c r="BF4" s="124"/>
      <c r="BG4" s="125"/>
      <c r="BH4" s="228"/>
    </row>
    <row r="5" spans="23:59" ht="14.25">
      <c r="W5" s="121"/>
      <c r="X5" s="85" t="s">
        <v>39</v>
      </c>
      <c r="Y5" s="87"/>
      <c r="Z5" s="272">
        <v>67857.73000644721</v>
      </c>
      <c r="AA5" s="272">
        <v>67833.95308720844</v>
      </c>
      <c r="AB5" s="272">
        <v>68776.8917375803</v>
      </c>
      <c r="AC5" s="272">
        <v>68979.31439545099</v>
      </c>
      <c r="AD5" s="272">
        <v>67258.61149697169</v>
      </c>
      <c r="AE5" s="272">
        <v>74262.90743069025</v>
      </c>
      <c r="AF5" s="272">
        <v>73301.23591277585</v>
      </c>
      <c r="AG5" s="272">
        <v>71674.07233612612</v>
      </c>
      <c r="AH5" s="272">
        <v>72270.06287011132</v>
      </c>
      <c r="AI5" s="272">
        <v>73146.06899236783</v>
      </c>
      <c r="AJ5" s="272">
        <v>72093.99005527748</v>
      </c>
      <c r="AK5" s="272">
        <v>70766.46210211515</v>
      </c>
      <c r="AL5" s="272">
        <v>68937.5029119458</v>
      </c>
      <c r="AM5" s="272">
        <v>76612.63620822201</v>
      </c>
      <c r="AN5" s="272">
        <v>73792.82766049216</v>
      </c>
      <c r="AO5" s="272">
        <v>73888.81123102852</v>
      </c>
      <c r="AP5" s="272">
        <v>79322.76095961058</v>
      </c>
      <c r="AQ5" s="272">
        <v>76958.55038510426</v>
      </c>
      <c r="AR5" s="272">
        <v>82922.92468920792</v>
      </c>
      <c r="AS5" s="272">
        <v>79095.5689027349</v>
      </c>
      <c r="AT5" s="272">
        <v>80024.10060969775</v>
      </c>
      <c r="AU5" s="272">
        <v>81137.484022666</v>
      </c>
      <c r="AV5" s="272">
        <v>87692.3319857854</v>
      </c>
      <c r="AW5" s="272">
        <v>86257.48826318118</v>
      </c>
      <c r="AX5" s="90"/>
      <c r="AY5" s="90"/>
      <c r="AZ5" s="90"/>
      <c r="BA5" s="90"/>
      <c r="BB5" s="90"/>
      <c r="BC5" s="90"/>
      <c r="BD5" s="90"/>
      <c r="BE5" s="90"/>
      <c r="BF5" s="90"/>
      <c r="BG5" s="91"/>
    </row>
    <row r="6" spans="23:59" ht="14.25">
      <c r="W6" s="121"/>
      <c r="X6" s="102" t="s">
        <v>40</v>
      </c>
      <c r="Y6" s="105"/>
      <c r="Z6" s="279">
        <f>SUM(Z7:Z14)</f>
        <v>482111.7640299221</v>
      </c>
      <c r="AA6" s="279">
        <f aca="true" t="shared" si="2" ref="AA6:AR6">SUM(AA7:AA14)</f>
        <v>482168.9144645741</v>
      </c>
      <c r="AB6" s="279">
        <f t="shared" si="2"/>
        <v>476070.85077485745</v>
      </c>
      <c r="AC6" s="279">
        <f t="shared" si="2"/>
        <v>466385.68607030145</v>
      </c>
      <c r="AD6" s="279">
        <f t="shared" si="2"/>
        <v>455232.55849896</v>
      </c>
      <c r="AE6" s="279">
        <f t="shared" si="2"/>
        <v>472644.07929760154</v>
      </c>
      <c r="AF6" s="279">
        <f t="shared" si="2"/>
        <v>471149.0404211583</v>
      </c>
      <c r="AG6" s="279">
        <f t="shared" si="2"/>
        <v>479958.93113300094</v>
      </c>
      <c r="AH6" s="279">
        <f t="shared" si="2"/>
        <v>480442.39260556723</v>
      </c>
      <c r="AI6" s="279">
        <f t="shared" si="2"/>
        <v>444864.56003160507</v>
      </c>
      <c r="AJ6" s="279">
        <f t="shared" si="2"/>
        <v>456452.3190695422</v>
      </c>
      <c r="AK6" s="279">
        <f t="shared" si="2"/>
        <v>467195.5733743612</v>
      </c>
      <c r="AL6" s="279">
        <f t="shared" si="2"/>
        <v>449633.20365291135</v>
      </c>
      <c r="AM6" s="279">
        <f t="shared" si="2"/>
        <v>461164.54735925107</v>
      </c>
      <c r="AN6" s="279">
        <f t="shared" si="2"/>
        <v>465025.5108832395</v>
      </c>
      <c r="AO6" s="279">
        <f t="shared" si="2"/>
        <v>465316.40194060415</v>
      </c>
      <c r="AP6" s="279">
        <f t="shared" si="2"/>
        <v>459266.9024473106</v>
      </c>
      <c r="AQ6" s="279">
        <f t="shared" si="2"/>
        <v>456983.78609931655</v>
      </c>
      <c r="AR6" s="279">
        <f t="shared" si="2"/>
        <v>467463.69281228085</v>
      </c>
      <c r="AS6" s="279">
        <f>SUM(AS7:AS14)</f>
        <v>418990.58733515727</v>
      </c>
      <c r="AT6" s="279">
        <f>SUM(AT7:AT14)</f>
        <v>388090.8449328336</v>
      </c>
      <c r="AU6" s="279">
        <f>SUM(AU7:AU14)</f>
        <v>421647.55076495325</v>
      </c>
      <c r="AV6" s="279">
        <f>SUM(AV7:AV14)</f>
        <v>422274.9742759558</v>
      </c>
      <c r="AW6" s="279">
        <f>SUM(AW7:AW14)</f>
        <v>430529.32846713514</v>
      </c>
      <c r="AX6" s="106"/>
      <c r="AY6" s="106"/>
      <c r="AZ6" s="106"/>
      <c r="BA6" s="106"/>
      <c r="BB6" s="106"/>
      <c r="BC6" s="106"/>
      <c r="BD6" s="106"/>
      <c r="BE6" s="106"/>
      <c r="BF6" s="106"/>
      <c r="BG6" s="107"/>
    </row>
    <row r="7" spans="23:59" ht="14.25">
      <c r="W7" s="121"/>
      <c r="X7" s="103"/>
      <c r="Y7" s="47" t="s">
        <v>136</v>
      </c>
      <c r="Z7" s="274">
        <v>38539.82526031857</v>
      </c>
      <c r="AA7" s="274">
        <v>38556.428334305994</v>
      </c>
      <c r="AB7" s="274">
        <v>40562.42727289736</v>
      </c>
      <c r="AC7" s="274">
        <v>40911.63801243888</v>
      </c>
      <c r="AD7" s="274">
        <v>40259.244857226586</v>
      </c>
      <c r="AE7" s="274">
        <v>39845.67937733074</v>
      </c>
      <c r="AF7" s="274">
        <v>38598.517939862504</v>
      </c>
      <c r="AG7" s="274">
        <v>39492.191742252166</v>
      </c>
      <c r="AH7" s="274">
        <v>38158.82798137455</v>
      </c>
      <c r="AI7" s="274">
        <v>36424.424853156655</v>
      </c>
      <c r="AJ7" s="274">
        <v>35306.10155989395</v>
      </c>
      <c r="AK7" s="274">
        <v>32706.349387599214</v>
      </c>
      <c r="AL7" s="274">
        <v>31651.250621602336</v>
      </c>
      <c r="AM7" s="274">
        <v>31114.151307738946</v>
      </c>
      <c r="AN7" s="274">
        <v>30041.243685219633</v>
      </c>
      <c r="AO7" s="274">
        <v>29890.38145419416</v>
      </c>
      <c r="AP7" s="274">
        <v>28994.14798916907</v>
      </c>
      <c r="AQ7" s="274">
        <v>27271.871946429852</v>
      </c>
      <c r="AR7" s="274">
        <v>25962.024119347552</v>
      </c>
      <c r="AS7" s="274">
        <v>23252.992973905926</v>
      </c>
      <c r="AT7" s="274">
        <v>22853.29694765964</v>
      </c>
      <c r="AU7" s="274">
        <v>22960.122392906822</v>
      </c>
      <c r="AV7" s="274">
        <v>23149.838470183604</v>
      </c>
      <c r="AW7" s="274">
        <v>23774.076368040845</v>
      </c>
      <c r="AX7" s="88"/>
      <c r="AY7" s="88"/>
      <c r="AZ7" s="88"/>
      <c r="BA7" s="88"/>
      <c r="BB7" s="88"/>
      <c r="BC7" s="88"/>
      <c r="BD7" s="88"/>
      <c r="BE7" s="88"/>
      <c r="BF7" s="98"/>
      <c r="BG7" s="99"/>
    </row>
    <row r="8" spans="23:59" ht="14.25">
      <c r="W8" s="121"/>
      <c r="X8" s="103"/>
      <c r="Y8" s="48" t="s">
        <v>67</v>
      </c>
      <c r="Z8" s="274">
        <v>30022.75118162293</v>
      </c>
      <c r="AA8" s="274">
        <v>30023.216832440856</v>
      </c>
      <c r="AB8" s="274">
        <v>29896.57447029136</v>
      </c>
      <c r="AC8" s="274">
        <v>29305.24883366104</v>
      </c>
      <c r="AD8" s="274">
        <v>29243.943099132084</v>
      </c>
      <c r="AE8" s="274">
        <v>30535.18041588045</v>
      </c>
      <c r="AF8" s="274">
        <v>31678.463592073953</v>
      </c>
      <c r="AG8" s="274">
        <v>31844.579244628367</v>
      </c>
      <c r="AH8" s="274">
        <v>31640.662345178083</v>
      </c>
      <c r="AI8" s="274">
        <v>30035.282766827073</v>
      </c>
      <c r="AJ8" s="274">
        <v>30639.733582439898</v>
      </c>
      <c r="AK8" s="274">
        <v>31304.61787921608</v>
      </c>
      <c r="AL8" s="274">
        <v>30489.170689950573</v>
      </c>
      <c r="AM8" s="274">
        <v>30292.829867603345</v>
      </c>
      <c r="AN8" s="274">
        <v>29961.557240804977</v>
      </c>
      <c r="AO8" s="274">
        <v>29413.09664352113</v>
      </c>
      <c r="AP8" s="274">
        <v>27947.47076198976</v>
      </c>
      <c r="AQ8" s="274">
        <v>26502.892668927587</v>
      </c>
      <c r="AR8" s="274">
        <v>26466.737926881193</v>
      </c>
      <c r="AS8" s="274">
        <v>24171.882139739253</v>
      </c>
      <c r="AT8" s="274">
        <v>21944.84336154633</v>
      </c>
      <c r="AU8" s="274">
        <v>21282.063668855903</v>
      </c>
      <c r="AV8" s="274">
        <v>21876.436848512174</v>
      </c>
      <c r="AW8" s="274">
        <v>22057.23592611444</v>
      </c>
      <c r="AX8" s="88"/>
      <c r="AY8" s="88"/>
      <c r="AZ8" s="88"/>
      <c r="BA8" s="88"/>
      <c r="BB8" s="88"/>
      <c r="BC8" s="88"/>
      <c r="BD8" s="88"/>
      <c r="BE8" s="88"/>
      <c r="BF8" s="98"/>
      <c r="BG8" s="99"/>
    </row>
    <row r="9" spans="23:59" ht="14.25">
      <c r="W9" s="121"/>
      <c r="X9" s="103"/>
      <c r="Y9" s="84" t="s">
        <v>68</v>
      </c>
      <c r="Z9" s="274">
        <v>60570.73438429285</v>
      </c>
      <c r="AA9" s="274">
        <v>60571.71296775696</v>
      </c>
      <c r="AB9" s="274">
        <v>63483.83081074628</v>
      </c>
      <c r="AC9" s="274">
        <v>64082.70165032526</v>
      </c>
      <c r="AD9" s="274">
        <v>65417.613510632866</v>
      </c>
      <c r="AE9" s="274">
        <v>69055.98472652875</v>
      </c>
      <c r="AF9" s="274">
        <v>69983.1268924512</v>
      </c>
      <c r="AG9" s="274">
        <v>71190.76040919965</v>
      </c>
      <c r="AH9" s="274">
        <v>71971.75857007795</v>
      </c>
      <c r="AI9" s="274">
        <v>56115.36903790952</v>
      </c>
      <c r="AJ9" s="274">
        <v>59222.447846255985</v>
      </c>
      <c r="AK9" s="274">
        <v>60973.518319798066</v>
      </c>
      <c r="AL9" s="274">
        <v>57991.87511570463</v>
      </c>
      <c r="AM9" s="274">
        <v>58228.872851090404</v>
      </c>
      <c r="AN9" s="274">
        <v>57323.76369753453</v>
      </c>
      <c r="AO9" s="274">
        <v>57586.6994131669</v>
      </c>
      <c r="AP9" s="274">
        <v>56973.850955257716</v>
      </c>
      <c r="AQ9" s="274">
        <v>57962.84003835956</v>
      </c>
      <c r="AR9" s="274">
        <v>60149.015499476685</v>
      </c>
      <c r="AS9" s="274">
        <v>53771.166354133704</v>
      </c>
      <c r="AT9" s="274">
        <v>51503.309142336504</v>
      </c>
      <c r="AU9" s="274">
        <v>52437.68342797513</v>
      </c>
      <c r="AV9" s="274">
        <v>52863.501640527465</v>
      </c>
      <c r="AW9" s="274">
        <v>51959.993487674576</v>
      </c>
      <c r="AX9" s="88"/>
      <c r="AY9" s="88"/>
      <c r="AZ9" s="88"/>
      <c r="BA9" s="88"/>
      <c r="BB9" s="88"/>
      <c r="BC9" s="88"/>
      <c r="BD9" s="88"/>
      <c r="BE9" s="88"/>
      <c r="BF9" s="98"/>
      <c r="BG9" s="99"/>
    </row>
    <row r="10" spans="23:59" ht="14.25">
      <c r="W10" s="121"/>
      <c r="X10" s="103"/>
      <c r="Y10" s="84" t="s">
        <v>69</v>
      </c>
      <c r="Z10" s="274">
        <v>43718.25453533312</v>
      </c>
      <c r="AA10" s="274">
        <v>43718.737570774334</v>
      </c>
      <c r="AB10" s="274">
        <v>44715.847687838206</v>
      </c>
      <c r="AC10" s="274">
        <v>44789.60518686853</v>
      </c>
      <c r="AD10" s="274">
        <v>45098.174511572965</v>
      </c>
      <c r="AE10" s="274">
        <v>46222.306950531085</v>
      </c>
      <c r="AF10" s="274">
        <v>46358.28253724126</v>
      </c>
      <c r="AG10" s="274">
        <v>46530.8455729252</v>
      </c>
      <c r="AH10" s="274">
        <v>45688.37590608589</v>
      </c>
      <c r="AI10" s="274">
        <v>36932.93075060437</v>
      </c>
      <c r="AJ10" s="274">
        <v>37527.64765946874</v>
      </c>
      <c r="AK10" s="274">
        <v>38929.02743984091</v>
      </c>
      <c r="AL10" s="274">
        <v>37259.861855242794</v>
      </c>
      <c r="AM10" s="274">
        <v>36883.9326552988</v>
      </c>
      <c r="AN10" s="274">
        <v>38395.85934979286</v>
      </c>
      <c r="AO10" s="274">
        <v>36187.1772002496</v>
      </c>
      <c r="AP10" s="274">
        <v>35602.53109515876</v>
      </c>
      <c r="AQ10" s="274">
        <v>35773.06836104325</v>
      </c>
      <c r="AR10" s="274">
        <v>35980.89454236577</v>
      </c>
      <c r="AS10" s="274">
        <v>34058.46408804962</v>
      </c>
      <c r="AT10" s="274">
        <v>31487.824302753328</v>
      </c>
      <c r="AU10" s="274">
        <v>31786.987220845192</v>
      </c>
      <c r="AV10" s="274">
        <v>31581.93145230306</v>
      </c>
      <c r="AW10" s="274">
        <v>31639.75080290658</v>
      </c>
      <c r="AX10" s="88"/>
      <c r="AY10" s="88"/>
      <c r="AZ10" s="88"/>
      <c r="BA10" s="88"/>
      <c r="BB10" s="88"/>
      <c r="BC10" s="88"/>
      <c r="BD10" s="88"/>
      <c r="BE10" s="88"/>
      <c r="BF10" s="98"/>
      <c r="BG10" s="99"/>
    </row>
    <row r="11" spans="23:59" ht="14.25">
      <c r="W11" s="121"/>
      <c r="X11" s="103"/>
      <c r="Y11" s="84" t="s">
        <v>70</v>
      </c>
      <c r="Z11" s="274">
        <v>169872.01511485662</v>
      </c>
      <c r="AA11" s="274">
        <v>169873.63364599066</v>
      </c>
      <c r="AB11" s="274">
        <v>164666.66701387728</v>
      </c>
      <c r="AC11" s="274">
        <v>157420.03309761945</v>
      </c>
      <c r="AD11" s="274">
        <v>155344.94410648642</v>
      </c>
      <c r="AE11" s="274">
        <v>159193.25166299852</v>
      </c>
      <c r="AF11" s="274">
        <v>159603.88154999499</v>
      </c>
      <c r="AG11" s="274">
        <v>160838.76828605917</v>
      </c>
      <c r="AH11" s="274">
        <v>162782.55536051746</v>
      </c>
      <c r="AI11" s="274">
        <v>151264.8557635374</v>
      </c>
      <c r="AJ11" s="274">
        <v>158746.8407920049</v>
      </c>
      <c r="AK11" s="274">
        <v>164123.03826835385</v>
      </c>
      <c r="AL11" s="274">
        <v>159567.90704152937</v>
      </c>
      <c r="AM11" s="274">
        <v>166242.0807567512</v>
      </c>
      <c r="AN11" s="274">
        <v>168728.16063646757</v>
      </c>
      <c r="AO11" s="274">
        <v>168214.05546762285</v>
      </c>
      <c r="AP11" s="274">
        <v>166098.55774990242</v>
      </c>
      <c r="AQ11" s="274">
        <v>167812.78380167103</v>
      </c>
      <c r="AR11" s="274">
        <v>176055.00769408752</v>
      </c>
      <c r="AS11" s="274">
        <v>156625.54390290062</v>
      </c>
      <c r="AT11" s="274">
        <v>145699.82801376013</v>
      </c>
      <c r="AU11" s="274">
        <v>165405.80447763953</v>
      </c>
      <c r="AV11" s="274">
        <v>166525.10634982336</v>
      </c>
      <c r="AW11" s="274">
        <v>169282.05244385015</v>
      </c>
      <c r="AX11" s="88"/>
      <c r="AY11" s="88"/>
      <c r="AZ11" s="88"/>
      <c r="BA11" s="88"/>
      <c r="BB11" s="88"/>
      <c r="BC11" s="88"/>
      <c r="BD11" s="88"/>
      <c r="BE11" s="88"/>
      <c r="BF11" s="98"/>
      <c r="BG11" s="99"/>
    </row>
    <row r="12" spans="23:59" ht="14.25">
      <c r="W12" s="121"/>
      <c r="X12" s="103"/>
      <c r="Y12" s="84" t="s">
        <v>71</v>
      </c>
      <c r="Z12" s="274">
        <v>31337.491092380522</v>
      </c>
      <c r="AA12" s="274">
        <v>31339.73708356748</v>
      </c>
      <c r="AB12" s="274">
        <v>32020.34073675669</v>
      </c>
      <c r="AC12" s="274">
        <v>31996.2440136085</v>
      </c>
      <c r="AD12" s="274">
        <v>29905.97813577613</v>
      </c>
      <c r="AE12" s="274">
        <v>33272.61434042782</v>
      </c>
      <c r="AF12" s="274">
        <v>32968.127743681354</v>
      </c>
      <c r="AG12" s="274">
        <v>34232.79996589945</v>
      </c>
      <c r="AH12" s="274">
        <v>31360.739915824153</v>
      </c>
      <c r="AI12" s="274">
        <v>26609.015267380684</v>
      </c>
      <c r="AJ12" s="274">
        <v>27631.976597412275</v>
      </c>
      <c r="AK12" s="274">
        <v>29319.784115724608</v>
      </c>
      <c r="AL12" s="274">
        <v>27527.984729701766</v>
      </c>
      <c r="AM12" s="274">
        <v>30203.203619436194</v>
      </c>
      <c r="AN12" s="274">
        <v>32442.66462323405</v>
      </c>
      <c r="AO12" s="274">
        <v>32823.404223177655</v>
      </c>
      <c r="AP12" s="274">
        <v>34255.14724255196</v>
      </c>
      <c r="AQ12" s="274">
        <v>36436.48633080832</v>
      </c>
      <c r="AR12" s="274">
        <v>40057.03914187686</v>
      </c>
      <c r="AS12" s="274">
        <v>35375.34352436832</v>
      </c>
      <c r="AT12" s="274">
        <v>30290.518430522585</v>
      </c>
      <c r="AU12" s="274">
        <v>32345.23773174017</v>
      </c>
      <c r="AV12" s="274">
        <v>38441.56895546475</v>
      </c>
      <c r="AW12" s="274">
        <v>40935.09106254234</v>
      </c>
      <c r="AX12" s="88"/>
      <c r="AY12" s="88"/>
      <c r="AZ12" s="88"/>
      <c r="BA12" s="88"/>
      <c r="BB12" s="88"/>
      <c r="BC12" s="88"/>
      <c r="BD12" s="88"/>
      <c r="BE12" s="88"/>
      <c r="BF12" s="98"/>
      <c r="BG12" s="99"/>
    </row>
    <row r="13" spans="23:59" ht="14.25">
      <c r="W13" s="121"/>
      <c r="X13" s="103"/>
      <c r="Y13" s="84" t="s">
        <v>72</v>
      </c>
      <c r="Z13" s="274">
        <v>-24063.915752283516</v>
      </c>
      <c r="AA13" s="274">
        <v>-23477.45449987139</v>
      </c>
      <c r="AB13" s="274">
        <v>-23640.762950684555</v>
      </c>
      <c r="AC13" s="274">
        <v>-23660.11088429654</v>
      </c>
      <c r="AD13" s="274">
        <v>-24752.892092357313</v>
      </c>
      <c r="AE13" s="274">
        <v>-23948.251421597073</v>
      </c>
      <c r="AF13" s="274">
        <v>-23635.614308118733</v>
      </c>
      <c r="AG13" s="274">
        <v>-22622.975748577323</v>
      </c>
      <c r="AH13" s="274">
        <v>-16441.689279145427</v>
      </c>
      <c r="AI13" s="274">
        <v>-15274.134940681255</v>
      </c>
      <c r="AJ13" s="274">
        <v>-15601.084253840254</v>
      </c>
      <c r="AK13" s="274">
        <v>-13951.15963554821</v>
      </c>
      <c r="AL13" s="274">
        <v>-13436.215928444699</v>
      </c>
      <c r="AM13" s="274">
        <v>-13994.059518016827</v>
      </c>
      <c r="AN13" s="274">
        <v>-13748.022236245735</v>
      </c>
      <c r="AO13" s="274">
        <v>-11928.401758652908</v>
      </c>
      <c r="AP13" s="274">
        <v>-7502.0577815209635</v>
      </c>
      <c r="AQ13" s="274">
        <v>-7527.675045179636</v>
      </c>
      <c r="AR13" s="274">
        <v>-6365.674150474235</v>
      </c>
      <c r="AS13" s="274">
        <v>-1538.577038288519</v>
      </c>
      <c r="AT13" s="274">
        <v>-2897.6025928685754</v>
      </c>
      <c r="AU13" s="274">
        <v>-6001.567617504409</v>
      </c>
      <c r="AV13" s="274">
        <v>-4159.32065528923</v>
      </c>
      <c r="AW13" s="274">
        <v>-3291.6912711663335</v>
      </c>
      <c r="AX13" s="88"/>
      <c r="AY13" s="88"/>
      <c r="AZ13" s="88"/>
      <c r="BA13" s="88"/>
      <c r="BB13" s="88"/>
      <c r="BC13" s="88"/>
      <c r="BD13" s="88"/>
      <c r="BE13" s="88"/>
      <c r="BF13" s="98"/>
      <c r="BG13" s="99"/>
    </row>
    <row r="14" spans="23:59" ht="14.25">
      <c r="W14" s="121"/>
      <c r="X14" s="104"/>
      <c r="Y14" s="84" t="s">
        <v>73</v>
      </c>
      <c r="Z14" s="281">
        <v>132114.608213401</v>
      </c>
      <c r="AA14" s="281">
        <v>131562.90252960916</v>
      </c>
      <c r="AB14" s="281">
        <v>124365.92573313485</v>
      </c>
      <c r="AC14" s="281">
        <v>121540.3261600763</v>
      </c>
      <c r="AD14" s="281">
        <v>114715.55237049027</v>
      </c>
      <c r="AE14" s="281">
        <v>118467.31324550131</v>
      </c>
      <c r="AF14" s="281">
        <v>115594.25447397179</v>
      </c>
      <c r="AG14" s="281">
        <v>118451.9616606143</v>
      </c>
      <c r="AH14" s="281">
        <v>115281.16180565464</v>
      </c>
      <c r="AI14" s="281">
        <v>122756.81653287064</v>
      </c>
      <c r="AJ14" s="281">
        <v>122978.65528590675</v>
      </c>
      <c r="AK14" s="281">
        <v>123790.39759937668</v>
      </c>
      <c r="AL14" s="281">
        <v>118581.36952762457</v>
      </c>
      <c r="AM14" s="281">
        <v>122193.535819349</v>
      </c>
      <c r="AN14" s="281">
        <v>121880.2838864316</v>
      </c>
      <c r="AO14" s="281">
        <v>123129.98929732485</v>
      </c>
      <c r="AP14" s="281">
        <v>116897.25443480187</v>
      </c>
      <c r="AQ14" s="281">
        <v>112751.5179972566</v>
      </c>
      <c r="AR14" s="281">
        <v>109158.64803871955</v>
      </c>
      <c r="AS14" s="281">
        <v>93273.77139034838</v>
      </c>
      <c r="AT14" s="281">
        <v>87208.82732712367</v>
      </c>
      <c r="AU14" s="281">
        <v>101431.21946249489</v>
      </c>
      <c r="AV14" s="281">
        <v>91995.91121443064</v>
      </c>
      <c r="AW14" s="281">
        <v>94172.81964717252</v>
      </c>
      <c r="AX14" s="95"/>
      <c r="AY14" s="95"/>
      <c r="AZ14" s="95"/>
      <c r="BA14" s="95"/>
      <c r="BB14" s="95"/>
      <c r="BC14" s="95"/>
      <c r="BD14" s="95"/>
      <c r="BE14" s="95"/>
      <c r="BF14" s="96"/>
      <c r="BG14" s="97"/>
    </row>
    <row r="15" spans="23:59" ht="14.25">
      <c r="W15" s="121"/>
      <c r="X15" s="114" t="s">
        <v>41</v>
      </c>
      <c r="Y15" s="116"/>
      <c r="Z15" s="283">
        <f>SUM(Z16:Z19)</f>
        <v>217371.30450071915</v>
      </c>
      <c r="AA15" s="283">
        <f aca="true" t="shared" si="3" ref="AA15:AR15">SUM(AA16:AA19)</f>
        <v>217379.28690536454</v>
      </c>
      <c r="AB15" s="283">
        <f t="shared" si="3"/>
        <v>228856.83908643317</v>
      </c>
      <c r="AC15" s="283">
        <f t="shared" si="3"/>
        <v>233454.9471533094</v>
      </c>
      <c r="AD15" s="283">
        <f t="shared" si="3"/>
        <v>237970.62043337166</v>
      </c>
      <c r="AE15" s="283">
        <f t="shared" si="3"/>
        <v>250403.71128854604</v>
      </c>
      <c r="AF15" s="283">
        <f t="shared" si="3"/>
        <v>257579.44882690939</v>
      </c>
      <c r="AG15" s="283">
        <f t="shared" si="3"/>
        <v>263032.81806756376</v>
      </c>
      <c r="AH15" s="283">
        <f t="shared" si="3"/>
        <v>264793.7782329332</v>
      </c>
      <c r="AI15" s="283">
        <f t="shared" si="3"/>
        <v>263743.51042558503</v>
      </c>
      <c r="AJ15" s="283">
        <f t="shared" si="3"/>
        <v>266186.18216303416</v>
      </c>
      <c r="AK15" s="283">
        <f t="shared" si="3"/>
        <v>265320.62705455994</v>
      </c>
      <c r="AL15" s="283">
        <f t="shared" si="3"/>
        <v>267363.6712477026</v>
      </c>
      <c r="AM15" s="283">
        <f t="shared" si="3"/>
        <v>262260.59868452576</v>
      </c>
      <c r="AN15" s="283">
        <f t="shared" si="3"/>
        <v>260143.89544888717</v>
      </c>
      <c r="AO15" s="283">
        <f t="shared" si="3"/>
        <v>259478.8793449877</v>
      </c>
      <c r="AP15" s="283">
        <f t="shared" si="3"/>
        <v>254186.0106211176</v>
      </c>
      <c r="AQ15" s="283">
        <f t="shared" si="3"/>
        <v>250521.39624681004</v>
      </c>
      <c r="AR15" s="283">
        <f t="shared" si="3"/>
        <v>245446.7348981257</v>
      </c>
      <c r="AS15" s="283">
        <f>SUM(AS16:AS19)</f>
        <v>235484.86341509406</v>
      </c>
      <c r="AT15" s="283">
        <f>SUM(AT16:AT19)</f>
        <v>229792.8127774707</v>
      </c>
      <c r="AU15" s="283">
        <f>SUM(AU16:AU19)</f>
        <v>232502.47871241366</v>
      </c>
      <c r="AV15" s="283">
        <f>SUM(AV16:AV19)</f>
        <v>229605.47285326073</v>
      </c>
      <c r="AW15" s="283">
        <f>SUM(AW16:AW19)</f>
        <v>227105.62533488154</v>
      </c>
      <c r="AX15" s="117"/>
      <c r="AY15" s="117"/>
      <c r="AZ15" s="117"/>
      <c r="BA15" s="117"/>
      <c r="BB15" s="117"/>
      <c r="BC15" s="117"/>
      <c r="BD15" s="117"/>
      <c r="BE15" s="117"/>
      <c r="BF15" s="117"/>
      <c r="BG15" s="118"/>
    </row>
    <row r="16" spans="23:59" ht="14.25">
      <c r="W16" s="121"/>
      <c r="X16" s="115"/>
      <c r="Y16" s="47" t="s">
        <v>42</v>
      </c>
      <c r="Z16" s="274">
        <v>7162.41373467297</v>
      </c>
      <c r="AA16" s="274">
        <v>7162.41373467297</v>
      </c>
      <c r="AB16" s="274">
        <v>7762.960481416881</v>
      </c>
      <c r="AC16" s="274">
        <v>8291.472027621348</v>
      </c>
      <c r="AD16" s="274">
        <v>8688.764321731926</v>
      </c>
      <c r="AE16" s="274">
        <v>9153.16177100551</v>
      </c>
      <c r="AF16" s="274">
        <v>10278.29057964515</v>
      </c>
      <c r="AG16" s="274">
        <v>10086.072696871752</v>
      </c>
      <c r="AH16" s="274">
        <v>10744.189447108492</v>
      </c>
      <c r="AI16" s="274">
        <v>10709.474289425121</v>
      </c>
      <c r="AJ16" s="274">
        <v>10531.517510201822</v>
      </c>
      <c r="AK16" s="274">
        <v>10677.13098467719</v>
      </c>
      <c r="AL16" s="274">
        <v>10724.198612064289</v>
      </c>
      <c r="AM16" s="274">
        <v>10933.837362880104</v>
      </c>
      <c r="AN16" s="274">
        <v>11063.17716772301</v>
      </c>
      <c r="AO16" s="274">
        <v>10663.394897683744</v>
      </c>
      <c r="AP16" s="274">
        <v>10798.81815599994</v>
      </c>
      <c r="AQ16" s="274">
        <v>11178.230719633708</v>
      </c>
      <c r="AR16" s="274">
        <v>10875.772004529685</v>
      </c>
      <c r="AS16" s="274">
        <v>10277.1381635107</v>
      </c>
      <c r="AT16" s="274">
        <v>9781.318670096522</v>
      </c>
      <c r="AU16" s="274">
        <v>9193.002171553306</v>
      </c>
      <c r="AV16" s="274">
        <v>9001.223345844168</v>
      </c>
      <c r="AW16" s="274">
        <v>9523.572006272974</v>
      </c>
      <c r="AX16" s="88"/>
      <c r="AY16" s="88"/>
      <c r="AZ16" s="88"/>
      <c r="BA16" s="88"/>
      <c r="BB16" s="88"/>
      <c r="BC16" s="88"/>
      <c r="BD16" s="88"/>
      <c r="BE16" s="88"/>
      <c r="BF16" s="98"/>
      <c r="BG16" s="99"/>
    </row>
    <row r="17" spans="23:59" ht="14.25">
      <c r="W17" s="121"/>
      <c r="X17" s="115"/>
      <c r="Y17" s="48" t="s">
        <v>43</v>
      </c>
      <c r="Z17" s="274">
        <v>189227.8763824253</v>
      </c>
      <c r="AA17" s="274">
        <v>189227.8763824253</v>
      </c>
      <c r="AB17" s="274">
        <v>199472.2979832289</v>
      </c>
      <c r="AC17" s="274">
        <v>203591.17181375672</v>
      </c>
      <c r="AD17" s="274">
        <v>208310.41730265503</v>
      </c>
      <c r="AE17" s="274">
        <v>219481.13744861685</v>
      </c>
      <c r="AF17" s="274">
        <v>225381.44878737038</v>
      </c>
      <c r="AG17" s="274">
        <v>230301.59503873638</v>
      </c>
      <c r="AH17" s="274">
        <v>230682.07338969587</v>
      </c>
      <c r="AI17" s="274">
        <v>231670.31388101645</v>
      </c>
      <c r="AJ17" s="274">
        <v>234121.39322831342</v>
      </c>
      <c r="AK17" s="274">
        <v>232827.35019457145</v>
      </c>
      <c r="AL17" s="274">
        <v>235321.839961518</v>
      </c>
      <c r="AM17" s="274">
        <v>229309.64312064392</v>
      </c>
      <c r="AN17" s="274">
        <v>227122.05628008506</v>
      </c>
      <c r="AO17" s="274">
        <v>228194.68742674985</v>
      </c>
      <c r="AP17" s="274">
        <v>222652.18258701707</v>
      </c>
      <c r="AQ17" s="274">
        <v>219194.2022508679</v>
      </c>
      <c r="AR17" s="274">
        <v>214194.5312866011</v>
      </c>
      <c r="AS17" s="274">
        <v>205933.49346957044</v>
      </c>
      <c r="AT17" s="274">
        <v>202018.0163190739</v>
      </c>
      <c r="AU17" s="274">
        <v>205029.4816280684</v>
      </c>
      <c r="AV17" s="274">
        <v>201417.4330084297</v>
      </c>
      <c r="AW17" s="274">
        <v>197212.59567104914</v>
      </c>
      <c r="AX17" s="88"/>
      <c r="AY17" s="88"/>
      <c r="AZ17" s="88"/>
      <c r="BA17" s="88"/>
      <c r="BB17" s="88"/>
      <c r="BC17" s="88"/>
      <c r="BD17" s="88"/>
      <c r="BE17" s="88"/>
      <c r="BF17" s="98"/>
      <c r="BG17" s="99"/>
    </row>
    <row r="18" spans="23:59" ht="14.25">
      <c r="W18" s="121"/>
      <c r="X18" s="115"/>
      <c r="Y18" s="48" t="s">
        <v>44</v>
      </c>
      <c r="Z18" s="274">
        <v>7250.065256733024</v>
      </c>
      <c r="AA18" s="274">
        <v>7258.047661378403</v>
      </c>
      <c r="AB18" s="274">
        <v>7312.029068845143</v>
      </c>
      <c r="AC18" s="274">
        <v>7492.722052898713</v>
      </c>
      <c r="AD18" s="274">
        <v>7091.130569355865</v>
      </c>
      <c r="AE18" s="274">
        <v>7563.397531520066</v>
      </c>
      <c r="AF18" s="274">
        <v>7232.287162148774</v>
      </c>
      <c r="AG18" s="274">
        <v>7090.351120572602</v>
      </c>
      <c r="AH18" s="274">
        <v>6839.143951194342</v>
      </c>
      <c r="AI18" s="274">
        <v>6662.8303604474895</v>
      </c>
      <c r="AJ18" s="274">
        <v>6896.351753683261</v>
      </c>
      <c r="AK18" s="274">
        <v>6951.51304814122</v>
      </c>
      <c r="AL18" s="274">
        <v>6920.285881717886</v>
      </c>
      <c r="AM18" s="274">
        <v>7447.8088028462325</v>
      </c>
      <c r="AN18" s="274">
        <v>7825.261741714969</v>
      </c>
      <c r="AO18" s="274">
        <v>7712.910288512473</v>
      </c>
      <c r="AP18" s="274">
        <v>7820.036661926503</v>
      </c>
      <c r="AQ18" s="274">
        <v>7508.904266221432</v>
      </c>
      <c r="AR18" s="274">
        <v>8206.46749883492</v>
      </c>
      <c r="AS18" s="274">
        <v>7986.046450572462</v>
      </c>
      <c r="AT18" s="274">
        <v>7610.292059819234</v>
      </c>
      <c r="AU18" s="274">
        <v>7564.118405445835</v>
      </c>
      <c r="AV18" s="274">
        <v>8598.921414202818</v>
      </c>
      <c r="AW18" s="274">
        <v>9598.694695959124</v>
      </c>
      <c r="AX18" s="88"/>
      <c r="AY18" s="88"/>
      <c r="AZ18" s="88"/>
      <c r="BA18" s="88"/>
      <c r="BB18" s="88"/>
      <c r="BC18" s="88"/>
      <c r="BD18" s="88"/>
      <c r="BE18" s="88"/>
      <c r="BF18" s="98"/>
      <c r="BG18" s="99"/>
    </row>
    <row r="19" spans="23:59" ht="14.25">
      <c r="W19" s="121"/>
      <c r="X19" s="115"/>
      <c r="Y19" s="48" t="s">
        <v>45</v>
      </c>
      <c r="Z19" s="274">
        <v>13730.94912688786</v>
      </c>
      <c r="AA19" s="274">
        <v>13730.94912688786</v>
      </c>
      <c r="AB19" s="274">
        <v>14309.55155294225</v>
      </c>
      <c r="AC19" s="274">
        <v>14079.581259032584</v>
      </c>
      <c r="AD19" s="274">
        <v>13880.308239628856</v>
      </c>
      <c r="AE19" s="274">
        <v>14206.014537403604</v>
      </c>
      <c r="AF19" s="274">
        <v>14687.422297745108</v>
      </c>
      <c r="AG19" s="274">
        <v>15554.799211383024</v>
      </c>
      <c r="AH19" s="274">
        <v>16528.371444934513</v>
      </c>
      <c r="AI19" s="274">
        <v>14700.891894695958</v>
      </c>
      <c r="AJ19" s="274">
        <v>14636.919670835683</v>
      </c>
      <c r="AK19" s="274">
        <v>14864.632827170073</v>
      </c>
      <c r="AL19" s="274">
        <v>14397.346792402419</v>
      </c>
      <c r="AM19" s="274">
        <v>14569.309398155503</v>
      </c>
      <c r="AN19" s="274">
        <v>14133.400259364134</v>
      </c>
      <c r="AO19" s="274">
        <v>12907.886732041636</v>
      </c>
      <c r="AP19" s="274">
        <v>12914.973216174069</v>
      </c>
      <c r="AQ19" s="274">
        <v>12640.059010086989</v>
      </c>
      <c r="AR19" s="274">
        <v>12169.964108160002</v>
      </c>
      <c r="AS19" s="274">
        <v>11288.18533144045</v>
      </c>
      <c r="AT19" s="274">
        <v>10383.18572848105</v>
      </c>
      <c r="AU19" s="274">
        <v>10715.876507346133</v>
      </c>
      <c r="AV19" s="274">
        <v>10587.895084784035</v>
      </c>
      <c r="AW19" s="274">
        <v>10770.762961600292</v>
      </c>
      <c r="AX19" s="88"/>
      <c r="AY19" s="88"/>
      <c r="AZ19" s="88"/>
      <c r="BA19" s="88"/>
      <c r="BB19" s="88"/>
      <c r="BC19" s="88"/>
      <c r="BD19" s="88"/>
      <c r="BE19" s="88"/>
      <c r="BF19" s="98"/>
      <c r="BG19" s="99"/>
    </row>
    <row r="20" spans="23:59" ht="14.25">
      <c r="W20" s="121"/>
      <c r="X20" s="108" t="s">
        <v>46</v>
      </c>
      <c r="Y20" s="111"/>
      <c r="Z20" s="285">
        <f>SUM(Z21:Z22)</f>
        <v>291735.06800938107</v>
      </c>
      <c r="AA20" s="285">
        <f aca="true" t="shared" si="4" ref="AA20:AR20">SUM(AA21:AA22)</f>
        <v>291761.58191295917</v>
      </c>
      <c r="AB20" s="285">
        <f t="shared" si="4"/>
        <v>292923.4691554369</v>
      </c>
      <c r="AC20" s="285">
        <f t="shared" si="4"/>
        <v>304864.95148182934</v>
      </c>
      <c r="AD20" s="285">
        <f t="shared" si="4"/>
        <v>307098.03486380907</v>
      </c>
      <c r="AE20" s="285">
        <f t="shared" si="4"/>
        <v>325639.2114747215</v>
      </c>
      <c r="AF20" s="285">
        <f t="shared" si="4"/>
        <v>333236.7937686235</v>
      </c>
      <c r="AG20" s="285">
        <f t="shared" si="4"/>
        <v>332457.63971164974</v>
      </c>
      <c r="AH20" s="285">
        <f t="shared" si="4"/>
        <v>325865.33548549213</v>
      </c>
      <c r="AI20" s="285">
        <f t="shared" si="4"/>
        <v>331310.5125533871</v>
      </c>
      <c r="AJ20" s="285">
        <f t="shared" si="4"/>
        <v>353190.9750240868</v>
      </c>
      <c r="AK20" s="285">
        <f t="shared" si="4"/>
        <v>363619.2855567944</v>
      </c>
      <c r="AL20" s="285">
        <f t="shared" si="4"/>
        <v>367282.79017727997</v>
      </c>
      <c r="AM20" s="285">
        <f t="shared" si="4"/>
        <v>392834.1948638378</v>
      </c>
      <c r="AN20" s="285">
        <f t="shared" si="4"/>
        <v>399113.30565658165</v>
      </c>
      <c r="AO20" s="285">
        <f t="shared" si="4"/>
        <v>399736.868215675</v>
      </c>
      <c r="AP20" s="285">
        <f t="shared" si="4"/>
        <v>409797.53933301487</v>
      </c>
      <c r="AQ20" s="285">
        <f t="shared" si="4"/>
        <v>400645.75763070525</v>
      </c>
      <c r="AR20" s="285">
        <f t="shared" si="4"/>
        <v>422663.0417010357</v>
      </c>
      <c r="AS20" s="285">
        <f>SUM(AS21:AS22)</f>
        <v>404870.3875976586</v>
      </c>
      <c r="AT20" s="285">
        <f>SUM(AT21:AT22)</f>
        <v>377335.4488290353</v>
      </c>
      <c r="AU20" s="285">
        <f>SUM(AU21:AU22)</f>
        <v>388182.17832506157</v>
      </c>
      <c r="AV20" s="285">
        <f>SUM(AV21:AV22)</f>
        <v>433638.83037683985</v>
      </c>
      <c r="AW20" s="285">
        <f>SUM(AW21:AW22)</f>
        <v>462617.08303799876</v>
      </c>
      <c r="AX20" s="112"/>
      <c r="AY20" s="112"/>
      <c r="AZ20" s="112"/>
      <c r="BA20" s="112"/>
      <c r="BB20" s="112"/>
      <c r="BC20" s="112"/>
      <c r="BD20" s="112"/>
      <c r="BE20" s="112"/>
      <c r="BF20" s="112"/>
      <c r="BG20" s="113"/>
    </row>
    <row r="21" spans="23:59" ht="14.25">
      <c r="W21" s="121"/>
      <c r="X21" s="109"/>
      <c r="Y21" s="47" t="s">
        <v>48</v>
      </c>
      <c r="Z21" s="274">
        <v>127443.16412664075</v>
      </c>
      <c r="AA21" s="274">
        <v>127450.38312484743</v>
      </c>
      <c r="AB21" s="274">
        <v>129371.49400324654</v>
      </c>
      <c r="AC21" s="274">
        <v>136409.14097138605</v>
      </c>
      <c r="AD21" s="274">
        <v>137919.7751580533</v>
      </c>
      <c r="AE21" s="274">
        <v>145018.45841853172</v>
      </c>
      <c r="AF21" s="274">
        <v>148104.5548603369</v>
      </c>
      <c r="AG21" s="274">
        <v>147826.19565475726</v>
      </c>
      <c r="AH21" s="274">
        <v>144308.59074110608</v>
      </c>
      <c r="AI21" s="274">
        <v>143927.5645343129</v>
      </c>
      <c r="AJ21" s="274">
        <v>151915.26462304834</v>
      </c>
      <c r="AK21" s="274">
        <v>157537.10268925026</v>
      </c>
      <c r="AL21" s="274">
        <v>153726.3868357272</v>
      </c>
      <c r="AM21" s="274">
        <v>165441.04748365376</v>
      </c>
      <c r="AN21" s="274">
        <v>167524.489369353</v>
      </c>
      <c r="AO21" s="274">
        <v>167557.80387199155</v>
      </c>
      <c r="AP21" s="274">
        <v>174219.34066395674</v>
      </c>
      <c r="AQ21" s="274">
        <v>165758.73908595555</v>
      </c>
      <c r="AR21" s="274">
        <v>179775.01840765914</v>
      </c>
      <c r="AS21" s="274">
        <v>171026.56550986544</v>
      </c>
      <c r="AT21" s="274">
        <v>161689.6385807493</v>
      </c>
      <c r="AU21" s="274">
        <v>171978.0887071153</v>
      </c>
      <c r="AV21" s="274">
        <v>188809.30601944233</v>
      </c>
      <c r="AW21" s="274">
        <v>203211.44991507172</v>
      </c>
      <c r="AX21" s="88"/>
      <c r="AY21" s="88"/>
      <c r="AZ21" s="88"/>
      <c r="BA21" s="88"/>
      <c r="BB21" s="88"/>
      <c r="BC21" s="88"/>
      <c r="BD21" s="88"/>
      <c r="BE21" s="88"/>
      <c r="BF21" s="98"/>
      <c r="BG21" s="99"/>
    </row>
    <row r="22" spans="23:59" ht="15" thickBot="1">
      <c r="W22" s="121"/>
      <c r="X22" s="110"/>
      <c r="Y22" s="49" t="s">
        <v>84</v>
      </c>
      <c r="Z22" s="281">
        <v>164291.9038827403</v>
      </c>
      <c r="AA22" s="281">
        <v>164311.19878811174</v>
      </c>
      <c r="AB22" s="281">
        <v>163551.97515219037</v>
      </c>
      <c r="AC22" s="281">
        <v>168455.8105104433</v>
      </c>
      <c r="AD22" s="281">
        <v>169178.25970575577</v>
      </c>
      <c r="AE22" s="281">
        <v>180620.75305618977</v>
      </c>
      <c r="AF22" s="281">
        <v>185132.23890828658</v>
      </c>
      <c r="AG22" s="281">
        <v>184631.44405689245</v>
      </c>
      <c r="AH22" s="281">
        <v>181556.74474438606</v>
      </c>
      <c r="AI22" s="281">
        <v>187382.94801907422</v>
      </c>
      <c r="AJ22" s="281">
        <v>201275.71040103844</v>
      </c>
      <c r="AK22" s="281">
        <v>206082.1828675441</v>
      </c>
      <c r="AL22" s="281">
        <v>213556.40334155274</v>
      </c>
      <c r="AM22" s="281">
        <v>227393.147380184</v>
      </c>
      <c r="AN22" s="281">
        <v>231588.81628722866</v>
      </c>
      <c r="AO22" s="281">
        <v>232179.06434368342</v>
      </c>
      <c r="AP22" s="281">
        <v>235578.19866905815</v>
      </c>
      <c r="AQ22" s="281">
        <v>234887.01854474974</v>
      </c>
      <c r="AR22" s="281">
        <v>242888.02329337658</v>
      </c>
      <c r="AS22" s="281">
        <v>233843.82208779317</v>
      </c>
      <c r="AT22" s="281">
        <v>215645.810248286</v>
      </c>
      <c r="AU22" s="281">
        <v>216204.0896179463</v>
      </c>
      <c r="AV22" s="281">
        <v>244829.52435739755</v>
      </c>
      <c r="AW22" s="281">
        <v>259405.633122927</v>
      </c>
      <c r="AX22" s="95"/>
      <c r="AY22" s="95"/>
      <c r="AZ22" s="95"/>
      <c r="BA22" s="95"/>
      <c r="BB22" s="95"/>
      <c r="BC22" s="95"/>
      <c r="BD22" s="95"/>
      <c r="BE22" s="95"/>
      <c r="BF22" s="96"/>
      <c r="BG22" s="97"/>
    </row>
    <row r="23" spans="23:59" ht="15" thickBot="1">
      <c r="W23" s="264" t="s">
        <v>58</v>
      </c>
      <c r="X23" s="265"/>
      <c r="Y23" s="266"/>
      <c r="Z23" s="292">
        <f>'2) CO2-Sector'!Z27</f>
        <v>36.6235166957</v>
      </c>
      <c r="AA23" s="292">
        <f>'2) CO2-Sector'!AA27</f>
        <v>36.623516695700005</v>
      </c>
      <c r="AB23" s="292">
        <f>'2) CO2-Sector'!AB27</f>
        <v>53.6703576382</v>
      </c>
      <c r="AC23" s="292">
        <f>'2) CO2-Sector'!AC27</f>
        <v>56.9501827061</v>
      </c>
      <c r="AD23" s="292">
        <f>'2) CO2-Sector'!AD27</f>
        <v>53.214845969500004</v>
      </c>
      <c r="AE23" s="292">
        <f>'2) CO2-Sector'!AE27</f>
        <v>51.149659616899996</v>
      </c>
      <c r="AF23" s="292">
        <f>'2) CO2-Sector'!AF27</f>
        <v>50.922977152499996</v>
      </c>
      <c r="AG23" s="292">
        <f>'2) CO2-Sector'!AG27</f>
        <v>49.368491384600006</v>
      </c>
      <c r="AH23" s="292">
        <f>'2) CO2-Sector'!AH27</f>
        <v>47.9741695963</v>
      </c>
      <c r="AI23" s="292">
        <f>'2) CO2-Sector'!AI27</f>
        <v>42.72959118839999</v>
      </c>
      <c r="AJ23" s="292">
        <f>'2) CO2-Sector'!AJ27</f>
        <v>38.0584885591</v>
      </c>
      <c r="AK23" s="292">
        <f>'2) CO2-Sector'!AK27</f>
        <v>36.0278676091</v>
      </c>
      <c r="AL23" s="292">
        <f>'2) CO2-Sector'!AL27</f>
        <v>32.435788266</v>
      </c>
      <c r="AM23" s="292">
        <f>'2) CO2-Sector'!AM27</f>
        <v>30.936631965400004</v>
      </c>
      <c r="AN23" s="292">
        <f>'2) CO2-Sector'!AN27</f>
        <v>34.481329096500005</v>
      </c>
      <c r="AO23" s="292">
        <f>'2) CO2-Sector'!AO27</f>
        <v>34.994685000900006</v>
      </c>
      <c r="AP23" s="292">
        <f>'2) CO2-Sector'!AP27</f>
        <v>37.5994951233</v>
      </c>
      <c r="AQ23" s="292">
        <f>'2) CO2-Sector'!AQ27</f>
        <v>35.88946768580001</v>
      </c>
      <c r="AR23" s="292">
        <f>'2) CO2-Sector'!AR27</f>
        <v>37.525516790100006</v>
      </c>
      <c r="AS23" s="292">
        <f>'2) CO2-Sector'!AS27</f>
        <v>37.8482869427</v>
      </c>
      <c r="AT23" s="292">
        <f>'2) CO2-Sector'!AT27</f>
        <v>35.1480660662</v>
      </c>
      <c r="AU23" s="292">
        <f>'2) CO2-Sector'!AU27</f>
        <v>33.1383387769</v>
      </c>
      <c r="AV23" s="292">
        <f>'2) CO2-Sector'!AV27</f>
        <v>32.5242194996</v>
      </c>
      <c r="AW23" s="292">
        <f>'2) CO2-Sector'!AW27</f>
        <v>31.705417222600005</v>
      </c>
      <c r="AX23" s="267"/>
      <c r="AY23" s="267"/>
      <c r="AZ23" s="267"/>
      <c r="BA23" s="267"/>
      <c r="BB23" s="267"/>
      <c r="BC23" s="267"/>
      <c r="BD23" s="267"/>
      <c r="BE23" s="267"/>
      <c r="BF23" s="268"/>
      <c r="BG23" s="119"/>
    </row>
    <row r="24" spans="23:59" ht="15" thickBot="1">
      <c r="W24" s="126" t="s">
        <v>59</v>
      </c>
      <c r="X24" s="127"/>
      <c r="Y24" s="128"/>
      <c r="Z24" s="288">
        <f>'2) CO2-Sector'!Z28</f>
        <v>62318.39243632472</v>
      </c>
      <c r="AA24" s="288">
        <f>'2) CO2-Sector'!AA28</f>
        <v>59875.69299282678</v>
      </c>
      <c r="AB24" s="288">
        <f>'2) CO2-Sector'!AB28</f>
        <v>60982.027643251175</v>
      </c>
      <c r="AC24" s="288">
        <f>'2) CO2-Sector'!AC28</f>
        <v>60993.19839994499</v>
      </c>
      <c r="AD24" s="288">
        <f>'2) CO2-Sector'!AD28</f>
        <v>59938.82318642616</v>
      </c>
      <c r="AE24" s="288">
        <f>'2) CO2-Sector'!AE28</f>
        <v>61181.25785480058</v>
      </c>
      <c r="AF24" s="288">
        <f>'2) CO2-Sector'!AF28</f>
        <v>61332.91436189433</v>
      </c>
      <c r="AG24" s="288">
        <f>'2) CO2-Sector'!AG28</f>
        <v>61672.0854066833</v>
      </c>
      <c r="AH24" s="288">
        <f>'2) CO2-Sector'!AH28</f>
        <v>58981.654713636315</v>
      </c>
      <c r="AI24" s="288">
        <f>'2) CO2-Sector'!AI28</f>
        <v>53317.0657167592</v>
      </c>
      <c r="AJ24" s="288">
        <f>'2) CO2-Sector'!AJ28</f>
        <v>53320.06824352734</v>
      </c>
      <c r="AK24" s="288">
        <f>'2) CO2-Sector'!AK28</f>
        <v>53887.03805531344</v>
      </c>
      <c r="AL24" s="288">
        <f>'2) CO2-Sector'!AL28</f>
        <v>52657.08471161392</v>
      </c>
      <c r="AM24" s="288">
        <f>'2) CO2-Sector'!AM28</f>
        <v>49841.05602832998</v>
      </c>
      <c r="AN24" s="288">
        <f>'2) CO2-Sector'!AN28</f>
        <v>49010.317547691426</v>
      </c>
      <c r="AO24" s="288">
        <f>'2) CO2-Sector'!AO28</f>
        <v>48837.56817770362</v>
      </c>
      <c r="AP24" s="288">
        <f>'2) CO2-Sector'!AP28</f>
        <v>49902.658157767815</v>
      </c>
      <c r="AQ24" s="288">
        <f>'2) CO2-Sector'!AQ28</f>
        <v>49975.17823420337</v>
      </c>
      <c r="AR24" s="288">
        <f>'2) CO2-Sector'!AR28</f>
        <v>49212.76729411765</v>
      </c>
      <c r="AS24" s="288">
        <f>'2) CO2-Sector'!AS28</f>
        <v>45613.15088405701</v>
      </c>
      <c r="AT24" s="288">
        <f>'2) CO2-Sector'!AT28</f>
        <v>40189.35184837475</v>
      </c>
      <c r="AU24" s="288">
        <f>'2) CO2-Sector'!AU28</f>
        <v>41074.005813796844</v>
      </c>
      <c r="AV24" s="288">
        <f>'2) CO2-Sector'!AV28</f>
        <v>41182.27239768815</v>
      </c>
      <c r="AW24" s="288">
        <f>'2) CO2-Sector'!AW28</f>
        <v>41481.39562348798</v>
      </c>
      <c r="AX24" s="129"/>
      <c r="AY24" s="129"/>
      <c r="AZ24" s="129"/>
      <c r="BA24" s="129"/>
      <c r="BB24" s="129"/>
      <c r="BC24" s="129"/>
      <c r="BD24" s="129"/>
      <c r="BE24" s="129"/>
      <c r="BF24" s="130"/>
      <c r="BG24" s="131"/>
    </row>
    <row r="25" spans="23:59" ht="15" thickBot="1">
      <c r="W25" s="263" t="s">
        <v>60</v>
      </c>
      <c r="X25" s="298"/>
      <c r="Y25" s="293"/>
      <c r="Z25" s="305">
        <f>'2) CO2-Sector'!Z29</f>
        <v>22698.6262976251</v>
      </c>
      <c r="AA25" s="305">
        <f>'2) CO2-Sector'!AA29</f>
        <v>22081.682151005207</v>
      </c>
      <c r="AB25" s="305">
        <f>'2) CO2-Sector'!AB29</f>
        <v>22407.715766730424</v>
      </c>
      <c r="AC25" s="305">
        <f>'2) CO2-Sector'!AC29</f>
        <v>23809.364950689924</v>
      </c>
      <c r="AD25" s="305">
        <f>'2) CO2-Sector'!AD29</f>
        <v>23325.28486889318</v>
      </c>
      <c r="AE25" s="305">
        <f>'2) CO2-Sector'!AE29</f>
        <v>26478.126532060123</v>
      </c>
      <c r="AF25" s="305">
        <f>'2) CO2-Sector'!AF29</f>
        <v>27036.96952135255</v>
      </c>
      <c r="AG25" s="305">
        <f>'2) CO2-Sector'!AG29</f>
        <v>27736.920752881953</v>
      </c>
      <c r="AH25" s="305">
        <f>'2) CO2-Sector'!AH29</f>
        <v>29076.331533543656</v>
      </c>
      <c r="AI25" s="305">
        <f>'2) CO2-Sector'!AI29</f>
        <v>29445.701584940423</v>
      </c>
      <c r="AJ25" s="305">
        <f>'2) CO2-Sector'!AJ29</f>
        <v>29515.672401128308</v>
      </c>
      <c r="AK25" s="305">
        <f>'2) CO2-Sector'!AK29</f>
        <v>30635.70600042279</v>
      </c>
      <c r="AL25" s="305">
        <f>'2) CO2-Sector'!AL29</f>
        <v>30413.82944109641</v>
      </c>
      <c r="AM25" s="305">
        <f>'2) CO2-Sector'!AM29</f>
        <v>30652.62955250987</v>
      </c>
      <c r="AN25" s="305">
        <f>'2) CO2-Sector'!AN29</f>
        <v>31384.663505586832</v>
      </c>
      <c r="AO25" s="305">
        <f>'2) CO2-Sector'!AO29</f>
        <v>30590.11998743954</v>
      </c>
      <c r="AP25" s="305">
        <f>'2) CO2-Sector'!AP29</f>
        <v>29614.974243400735</v>
      </c>
      <c r="AQ25" s="305">
        <f>'2) CO2-Sector'!AQ29</f>
        <v>27824.635319371013</v>
      </c>
      <c r="AR25" s="305">
        <f>'2) CO2-Sector'!AR29</f>
        <v>28406.039174444322</v>
      </c>
      <c r="AS25" s="305">
        <f>'2) CO2-Sector'!AS29</f>
        <v>29739.280230176442</v>
      </c>
      <c r="AT25" s="305">
        <f>'2) CO2-Sector'!AT29</f>
        <v>25997.38245404611</v>
      </c>
      <c r="AU25" s="305">
        <f>'2) CO2-Sector'!AU29</f>
        <v>26490.166578400444</v>
      </c>
      <c r="AV25" s="305">
        <f>'2) CO2-Sector'!AV29</f>
        <v>26526.72591513854</v>
      </c>
      <c r="AW25" s="305">
        <f>'2) CO2-Sector'!AW29</f>
        <v>26563.19020459981</v>
      </c>
      <c r="AX25" s="296"/>
      <c r="AY25" s="296"/>
      <c r="AZ25" s="296"/>
      <c r="BA25" s="296"/>
      <c r="BB25" s="296"/>
      <c r="BC25" s="296"/>
      <c r="BD25" s="296"/>
      <c r="BE25" s="296"/>
      <c r="BF25" s="297"/>
      <c r="BG25" s="132"/>
    </row>
    <row r="26" spans="23:59" ht="15.75" thickBot="1" thickTop="1">
      <c r="W26" s="299"/>
      <c r="X26" s="304" t="s">
        <v>135</v>
      </c>
      <c r="Y26" s="300"/>
      <c r="Z26" s="307" t="s">
        <v>119</v>
      </c>
      <c r="AA26" s="301">
        <f>'2) CO2-Sector'!AA30</f>
        <v>9115.90034857113</v>
      </c>
      <c r="AB26" s="301">
        <f>'2) CO2-Sector'!AB30</f>
        <v>9423.147937695496</v>
      </c>
      <c r="AC26" s="301">
        <f>'2) CO2-Sector'!AC30</f>
        <v>9785.127171202097</v>
      </c>
      <c r="AD26" s="301">
        <f>'2) CO2-Sector'!AD30</f>
        <v>9551.238570133224</v>
      </c>
      <c r="AE26" s="301">
        <f>'2) CO2-Sector'!AE30</f>
        <v>10209.221608240157</v>
      </c>
      <c r="AF26" s="301">
        <f>'2) CO2-Sector'!AF30</f>
        <v>10502.572919988772</v>
      </c>
      <c r="AG26" s="301">
        <f>'2) CO2-Sector'!AG30</f>
        <v>10786.070705304388</v>
      </c>
      <c r="AH26" s="301">
        <f>'2) CO2-Sector'!AH30</f>
        <v>11529.106721490622</v>
      </c>
      <c r="AI26" s="301">
        <f>'2) CO2-Sector'!AI30</f>
        <v>11925.51354939281</v>
      </c>
      <c r="AJ26" s="301">
        <f>'2) CO2-Sector'!AJ30</f>
        <v>12185.831464259187</v>
      </c>
      <c r="AK26" s="301">
        <f>'2) CO2-Sector'!AK30</f>
        <v>13141.846408389043</v>
      </c>
      <c r="AL26" s="301">
        <f>'2) CO2-Sector'!AL30</f>
        <v>14167.883349785581</v>
      </c>
      <c r="AM26" s="301">
        <f>'2) CO2-Sector'!AM30</f>
        <v>15016.350456451531</v>
      </c>
      <c r="AN26" s="301">
        <f>'2) CO2-Sector'!AN30</f>
        <v>15812.851553034969</v>
      </c>
      <c r="AO26" s="301">
        <f>'2) CO2-Sector'!AO30</f>
        <v>15565.778651697561</v>
      </c>
      <c r="AP26" s="301">
        <f>'2) CO2-Sector'!AP30</f>
        <v>15123.683177792002</v>
      </c>
      <c r="AQ26" s="301">
        <f>'2) CO2-Sector'!AQ30</f>
        <v>14169.46230545151</v>
      </c>
      <c r="AR26" s="301">
        <f>'2) CO2-Sector'!AR30</f>
        <v>14868.461881090188</v>
      </c>
      <c r="AS26" s="301">
        <f>'2) CO2-Sector'!AS30</f>
        <v>14603.36290783924</v>
      </c>
      <c r="AT26" s="301">
        <f>'2) CO2-Sector'!AT30</f>
        <v>13561.317557071801</v>
      </c>
      <c r="AU26" s="301">
        <f>'2) CO2-Sector'!AU30</f>
        <v>13511.465652899118</v>
      </c>
      <c r="AV26" s="301">
        <f>'2) CO2-Sector'!AV30</f>
        <v>13469.772969577461</v>
      </c>
      <c r="AW26" s="301">
        <f>'2) CO2-Sector'!AW30</f>
        <v>13515.297466567717</v>
      </c>
      <c r="AX26" s="302"/>
      <c r="AY26" s="302"/>
      <c r="AZ26" s="302"/>
      <c r="BA26" s="302"/>
      <c r="BB26" s="302"/>
      <c r="BC26" s="302"/>
      <c r="BD26" s="302"/>
      <c r="BE26" s="302"/>
      <c r="BF26" s="303"/>
      <c r="BG26" s="132"/>
    </row>
    <row r="27" spans="23:59" ht="15.75" thickBot="1" thickTop="1">
      <c r="W27" s="50" t="s">
        <v>49</v>
      </c>
      <c r="X27" s="74"/>
      <c r="Y27" s="75"/>
      <c r="Z27" s="290">
        <f aca="true" t="shared" si="5" ref="Z27:AS27">SUM(Z4,Z23:Z24,Z25)</f>
        <v>1144129.508797115</v>
      </c>
      <c r="AA27" s="290">
        <f t="shared" si="5"/>
        <v>1141137.7350306339</v>
      </c>
      <c r="AB27" s="290">
        <f t="shared" si="5"/>
        <v>1150071.4645219278</v>
      </c>
      <c r="AC27" s="290">
        <f t="shared" si="5"/>
        <v>1158544.412634232</v>
      </c>
      <c r="AD27" s="290">
        <f t="shared" si="5"/>
        <v>1150877.1481944013</v>
      </c>
      <c r="AE27" s="290">
        <f t="shared" si="5"/>
        <v>1210660.443538037</v>
      </c>
      <c r="AF27" s="290">
        <f t="shared" si="5"/>
        <v>1223687.3257898665</v>
      </c>
      <c r="AG27" s="290">
        <f t="shared" si="5"/>
        <v>1236581.8358992906</v>
      </c>
      <c r="AH27" s="290">
        <f t="shared" si="5"/>
        <v>1231477.5296108802</v>
      </c>
      <c r="AI27" s="290">
        <f t="shared" si="5"/>
        <v>1195870.1488958332</v>
      </c>
      <c r="AJ27" s="290">
        <f t="shared" si="5"/>
        <v>1230797.2654451553</v>
      </c>
      <c r="AK27" s="290">
        <f t="shared" si="5"/>
        <v>1251460.7200111763</v>
      </c>
      <c r="AL27" s="290">
        <f t="shared" si="5"/>
        <v>1236320.517930816</v>
      </c>
      <c r="AM27" s="290">
        <f t="shared" si="5"/>
        <v>1273396.5993286418</v>
      </c>
      <c r="AN27" s="290">
        <f t="shared" si="5"/>
        <v>1278505.0020315754</v>
      </c>
      <c r="AO27" s="290">
        <f t="shared" si="5"/>
        <v>1277883.6435824395</v>
      </c>
      <c r="AP27" s="290">
        <f t="shared" si="5"/>
        <v>1282128.4452573457</v>
      </c>
      <c r="AQ27" s="290">
        <f t="shared" si="5"/>
        <v>1262945.1933831961</v>
      </c>
      <c r="AR27" s="290">
        <f t="shared" si="5"/>
        <v>1296152.7260860023</v>
      </c>
      <c r="AS27" s="290">
        <f t="shared" si="5"/>
        <v>1213831.686651821</v>
      </c>
      <c r="AT27" s="290">
        <f>SUM(AT4,AT23:AT24,AT25)</f>
        <v>1141465.0895175245</v>
      </c>
      <c r="AU27" s="290">
        <f>SUM(AU4,AU23:AU24,AU25)</f>
        <v>1191067.0025560688</v>
      </c>
      <c r="AV27" s="290">
        <f>SUM(AV4,AV23:AV24,AV25)</f>
        <v>1240953.1320241683</v>
      </c>
      <c r="AW27" s="290">
        <f>SUM(AW4,AW23:AW24,AW25)</f>
        <v>1274585.8163485068</v>
      </c>
      <c r="AX27" s="133"/>
      <c r="AY27" s="133"/>
      <c r="AZ27" s="133"/>
      <c r="BA27" s="133"/>
      <c r="BB27" s="133"/>
      <c r="BC27" s="133"/>
      <c r="BD27" s="133"/>
      <c r="BE27" s="133"/>
      <c r="BF27" s="134"/>
      <c r="BG27" s="135"/>
    </row>
    <row r="28" spans="25:57" ht="14.25">
      <c r="Y28" s="30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</row>
    <row r="29" spans="26:57" ht="14.25"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</row>
    <row r="30" spans="26:57" ht="14.25"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</row>
    <row r="31" spans="26:57" ht="14.25"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</row>
    <row r="32" spans="26:57" ht="14.25"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5:57" ht="18.75">
      <c r="Y33" s="404" t="s">
        <v>188</v>
      </c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</row>
    <row r="34" spans="25:59" ht="28.5">
      <c r="Y34" s="327" t="s">
        <v>36</v>
      </c>
      <c r="Z34" s="328" t="s">
        <v>101</v>
      </c>
      <c r="AA34" s="314">
        <v>1990</v>
      </c>
      <c r="AB34" s="314">
        <f aca="true" t="shared" si="6" ref="AB34:BE34">AA34+1</f>
        <v>1991</v>
      </c>
      <c r="AC34" s="314">
        <f t="shared" si="6"/>
        <v>1992</v>
      </c>
      <c r="AD34" s="314">
        <f t="shared" si="6"/>
        <v>1993</v>
      </c>
      <c r="AE34" s="314">
        <f t="shared" si="6"/>
        <v>1994</v>
      </c>
      <c r="AF34" s="314">
        <f t="shared" si="6"/>
        <v>1995</v>
      </c>
      <c r="AG34" s="314">
        <f t="shared" si="6"/>
        <v>1996</v>
      </c>
      <c r="AH34" s="314">
        <f t="shared" si="6"/>
        <v>1997</v>
      </c>
      <c r="AI34" s="314">
        <f t="shared" si="6"/>
        <v>1998</v>
      </c>
      <c r="AJ34" s="314">
        <f t="shared" si="6"/>
        <v>1999</v>
      </c>
      <c r="AK34" s="314">
        <f t="shared" si="6"/>
        <v>2000</v>
      </c>
      <c r="AL34" s="314">
        <f t="shared" si="6"/>
        <v>2001</v>
      </c>
      <c r="AM34" s="314">
        <f t="shared" si="6"/>
        <v>2002</v>
      </c>
      <c r="AN34" s="314">
        <f t="shared" si="6"/>
        <v>2003</v>
      </c>
      <c r="AO34" s="314">
        <f t="shared" si="6"/>
        <v>2004</v>
      </c>
      <c r="AP34" s="314">
        <f>AO34+1</f>
        <v>2005</v>
      </c>
      <c r="AQ34" s="314">
        <f t="shared" si="6"/>
        <v>2006</v>
      </c>
      <c r="AR34" s="314">
        <f t="shared" si="6"/>
        <v>2007</v>
      </c>
      <c r="AS34" s="315">
        <v>2008</v>
      </c>
      <c r="AT34" s="315">
        <v>2009</v>
      </c>
      <c r="AU34" s="315">
        <v>2010</v>
      </c>
      <c r="AV34" s="315">
        <v>2011</v>
      </c>
      <c r="AW34" s="315" t="s">
        <v>139</v>
      </c>
      <c r="AX34" s="314" t="e">
        <f t="shared" si="6"/>
        <v>#VALUE!</v>
      </c>
      <c r="AY34" s="314" t="e">
        <f t="shared" si="6"/>
        <v>#VALUE!</v>
      </c>
      <c r="AZ34" s="314" t="e">
        <f t="shared" si="6"/>
        <v>#VALUE!</v>
      </c>
      <c r="BA34" s="314" t="e">
        <f t="shared" si="6"/>
        <v>#VALUE!</v>
      </c>
      <c r="BB34" s="314" t="e">
        <f t="shared" si="6"/>
        <v>#VALUE!</v>
      </c>
      <c r="BC34" s="314" t="e">
        <f t="shared" si="6"/>
        <v>#VALUE!</v>
      </c>
      <c r="BD34" s="314" t="e">
        <f t="shared" si="6"/>
        <v>#VALUE!</v>
      </c>
      <c r="BE34" s="314" t="e">
        <f t="shared" si="6"/>
        <v>#VALUE!</v>
      </c>
      <c r="BF34" s="329" t="s">
        <v>37</v>
      </c>
      <c r="BG34" s="62" t="s">
        <v>38</v>
      </c>
    </row>
    <row r="35" spans="1:60" s="78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1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67.25861149697168</v>
      </c>
      <c r="AE35" s="14">
        <f t="shared" si="7"/>
        <v>74.26290743069025</v>
      </c>
      <c r="AF35" s="14">
        <f t="shared" si="7"/>
        <v>73.30123591277585</v>
      </c>
      <c r="AG35" s="14">
        <f t="shared" si="7"/>
        <v>71.67407233612612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27">
        <f t="shared" si="7"/>
        <v>68.9375029119458</v>
      </c>
      <c r="AM35" s="227">
        <f t="shared" si="7"/>
        <v>76.61263620822201</v>
      </c>
      <c r="AN35" s="227">
        <f t="shared" si="7"/>
        <v>73.79282766049215</v>
      </c>
      <c r="AO35" s="227">
        <f t="shared" si="7"/>
        <v>73.88881123102853</v>
      </c>
      <c r="AP35" s="227">
        <f aca="true" t="shared" si="8" ref="AP35:AR36">AP5/10^3</f>
        <v>79.32276095961058</v>
      </c>
      <c r="AQ35" s="227">
        <f t="shared" si="8"/>
        <v>76.95855038510426</v>
      </c>
      <c r="AR35" s="227">
        <f t="shared" si="8"/>
        <v>82.92292468920792</v>
      </c>
      <c r="AS35" s="227">
        <f aca="true" t="shared" si="9" ref="AS35:AU36">AS5/10^3</f>
        <v>79.0955689027349</v>
      </c>
      <c r="AT35" s="227">
        <f t="shared" si="9"/>
        <v>80.02410060969775</v>
      </c>
      <c r="AU35" s="398">
        <f>AU5/10^3</f>
        <v>81.137484022666</v>
      </c>
      <c r="AV35" s="398">
        <f>AV5/10^3</f>
        <v>87.69233198578539</v>
      </c>
      <c r="AW35" s="398">
        <f>AW5/10^3</f>
        <v>86.25748826318117</v>
      </c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208"/>
    </row>
    <row r="36" spans="1:60" s="78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1" t="s">
        <v>40</v>
      </c>
      <c r="Z36" s="63">
        <f>Z6/10^3</f>
        <v>482.1117640299221</v>
      </c>
      <c r="AA36" s="63">
        <f aca="true" t="shared" si="10" ref="AA36:AO36">AA6/10^3</f>
        <v>482.1689144645741</v>
      </c>
      <c r="AB36" s="63">
        <f t="shared" si="10"/>
        <v>476.07085077485743</v>
      </c>
      <c r="AC36" s="63">
        <f t="shared" si="10"/>
        <v>466.38568607030146</v>
      </c>
      <c r="AD36" s="63">
        <f t="shared" si="10"/>
        <v>455.23255849896</v>
      </c>
      <c r="AE36" s="63">
        <f t="shared" si="10"/>
        <v>472.64407929760154</v>
      </c>
      <c r="AF36" s="63">
        <f t="shared" si="10"/>
        <v>471.1490404211583</v>
      </c>
      <c r="AG36" s="63">
        <f t="shared" si="10"/>
        <v>479.95893113300093</v>
      </c>
      <c r="AH36" s="63">
        <f t="shared" si="10"/>
        <v>480.44239260556725</v>
      </c>
      <c r="AI36" s="63">
        <f t="shared" si="10"/>
        <v>444.8645600316051</v>
      </c>
      <c r="AJ36" s="63">
        <f t="shared" si="10"/>
        <v>456.4523190695422</v>
      </c>
      <c r="AK36" s="63">
        <f t="shared" si="10"/>
        <v>467.19557337436123</v>
      </c>
      <c r="AL36" s="89">
        <f t="shared" si="10"/>
        <v>449.63320365291133</v>
      </c>
      <c r="AM36" s="89">
        <f t="shared" si="10"/>
        <v>461.16454735925106</v>
      </c>
      <c r="AN36" s="89">
        <f t="shared" si="10"/>
        <v>465.0255108832395</v>
      </c>
      <c r="AO36" s="89">
        <f t="shared" si="10"/>
        <v>465.3164019406041</v>
      </c>
      <c r="AP36" s="89">
        <f t="shared" si="8"/>
        <v>459.2669024473106</v>
      </c>
      <c r="AQ36" s="89">
        <f t="shared" si="8"/>
        <v>456.98378609931655</v>
      </c>
      <c r="AR36" s="89">
        <f t="shared" si="8"/>
        <v>467.46369281228084</v>
      </c>
      <c r="AS36" s="89">
        <f t="shared" si="9"/>
        <v>418.9905873351573</v>
      </c>
      <c r="AT36" s="89">
        <f t="shared" si="9"/>
        <v>388.09084493283365</v>
      </c>
      <c r="AU36" s="89">
        <f t="shared" si="9"/>
        <v>421.6475507649533</v>
      </c>
      <c r="AV36" s="89">
        <f>AV6/10^3</f>
        <v>422.2749742759558</v>
      </c>
      <c r="AW36" s="89">
        <f>AW6/10^3</f>
        <v>430.52932846713514</v>
      </c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208"/>
    </row>
    <row r="37" spans="1:60" s="78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1" t="s">
        <v>41</v>
      </c>
      <c r="Z37" s="63">
        <f>Z15/10^3</f>
        <v>217.37130450071916</v>
      </c>
      <c r="AA37" s="63">
        <f aca="true" t="shared" si="11" ref="AA37:AO37">AA15/10^3</f>
        <v>217.37928690536455</v>
      </c>
      <c r="AB37" s="63">
        <f t="shared" si="11"/>
        <v>228.85683908643318</v>
      </c>
      <c r="AC37" s="63">
        <f t="shared" si="11"/>
        <v>233.45494715330938</v>
      </c>
      <c r="AD37" s="63">
        <f t="shared" si="11"/>
        <v>237.97062043337166</v>
      </c>
      <c r="AE37" s="63">
        <f t="shared" si="11"/>
        <v>250.40371128854605</v>
      </c>
      <c r="AF37" s="63">
        <f t="shared" si="11"/>
        <v>257.5794488269094</v>
      </c>
      <c r="AG37" s="63">
        <f t="shared" si="11"/>
        <v>263.03281806756377</v>
      </c>
      <c r="AH37" s="63">
        <f t="shared" si="11"/>
        <v>264.7937782329332</v>
      </c>
      <c r="AI37" s="63">
        <f t="shared" si="11"/>
        <v>263.74351042558504</v>
      </c>
      <c r="AJ37" s="63">
        <f t="shared" si="11"/>
        <v>266.1861821630342</v>
      </c>
      <c r="AK37" s="63">
        <f t="shared" si="11"/>
        <v>265.32062705455996</v>
      </c>
      <c r="AL37" s="89">
        <f t="shared" si="11"/>
        <v>267.3636712477026</v>
      </c>
      <c r="AM37" s="89">
        <f t="shared" si="11"/>
        <v>262.26059868452575</v>
      </c>
      <c r="AN37" s="89">
        <f t="shared" si="11"/>
        <v>260.1438954488872</v>
      </c>
      <c r="AO37" s="89">
        <f t="shared" si="11"/>
        <v>259.4788793449877</v>
      </c>
      <c r="AP37" s="89">
        <f aca="true" t="shared" si="12" ref="AP37:AU37">AP15/10^3</f>
        <v>254.1860106211176</v>
      </c>
      <c r="AQ37" s="89">
        <f t="shared" si="12"/>
        <v>250.52139624681004</v>
      </c>
      <c r="AR37" s="89">
        <f t="shared" si="12"/>
        <v>245.4467348981257</v>
      </c>
      <c r="AS37" s="89">
        <f t="shared" si="12"/>
        <v>235.48486341509405</v>
      </c>
      <c r="AT37" s="89">
        <f t="shared" si="12"/>
        <v>229.79281277747071</v>
      </c>
      <c r="AU37" s="89">
        <f t="shared" si="12"/>
        <v>232.50247871241368</v>
      </c>
      <c r="AV37" s="89">
        <f>AV15/10^3</f>
        <v>229.60547285326072</v>
      </c>
      <c r="AW37" s="89">
        <f>AW15/10^3</f>
        <v>227.10562533488152</v>
      </c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208"/>
    </row>
    <row r="38" spans="1:60" s="78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1" t="s">
        <v>76</v>
      </c>
      <c r="Z38" s="63">
        <f>(Z22)/10^3</f>
        <v>164.29190388274029</v>
      </c>
      <c r="AA38" s="63">
        <f aca="true" t="shared" si="13" ref="AA38:AO38">(AA22)/10^3</f>
        <v>164.31119878811174</v>
      </c>
      <c r="AB38" s="63">
        <f t="shared" si="13"/>
        <v>163.55197515219038</v>
      </c>
      <c r="AC38" s="63">
        <f t="shared" si="13"/>
        <v>168.45581051044329</v>
      </c>
      <c r="AD38" s="63">
        <f t="shared" si="13"/>
        <v>169.17825970575578</v>
      </c>
      <c r="AE38" s="63">
        <f t="shared" si="13"/>
        <v>180.62075305618978</v>
      </c>
      <c r="AF38" s="63">
        <f t="shared" si="13"/>
        <v>185.13223890828658</v>
      </c>
      <c r="AG38" s="63">
        <f t="shared" si="13"/>
        <v>184.63144405689243</v>
      </c>
      <c r="AH38" s="63">
        <f t="shared" si="13"/>
        <v>181.55674474438607</v>
      </c>
      <c r="AI38" s="63">
        <f t="shared" si="13"/>
        <v>187.3829480190742</v>
      </c>
      <c r="AJ38" s="63">
        <f t="shared" si="13"/>
        <v>201.27571040103842</v>
      </c>
      <c r="AK38" s="63">
        <f t="shared" si="13"/>
        <v>206.0821828675441</v>
      </c>
      <c r="AL38" s="89">
        <f t="shared" si="13"/>
        <v>213.55640334155274</v>
      </c>
      <c r="AM38" s="89">
        <f t="shared" si="13"/>
        <v>227.393147380184</v>
      </c>
      <c r="AN38" s="89">
        <f t="shared" si="13"/>
        <v>231.58881628722867</v>
      </c>
      <c r="AO38" s="89">
        <f t="shared" si="13"/>
        <v>232.17906434368342</v>
      </c>
      <c r="AP38" s="89">
        <f aca="true" t="shared" si="14" ref="AP38:AU38">(AP22)/10^3</f>
        <v>235.57819866905817</v>
      </c>
      <c r="AQ38" s="89">
        <f t="shared" si="14"/>
        <v>234.88701854474974</v>
      </c>
      <c r="AR38" s="89">
        <f t="shared" si="14"/>
        <v>242.8880232933766</v>
      </c>
      <c r="AS38" s="89">
        <f t="shared" si="14"/>
        <v>233.84382208779317</v>
      </c>
      <c r="AT38" s="89">
        <f t="shared" si="14"/>
        <v>215.645810248286</v>
      </c>
      <c r="AU38" s="89">
        <f t="shared" si="14"/>
        <v>216.2040896179463</v>
      </c>
      <c r="AV38" s="89">
        <f>(AV22)/10^3</f>
        <v>244.82952435739756</v>
      </c>
      <c r="AW38" s="89">
        <f>(AW22)/10^3</f>
        <v>259.40563312292704</v>
      </c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208"/>
    </row>
    <row r="39" spans="1:60" s="78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1" t="s">
        <v>50</v>
      </c>
      <c r="Z39" s="63">
        <f>Z21/10^3</f>
        <v>127.44316412664075</v>
      </c>
      <c r="AA39" s="63">
        <f aca="true" t="shared" si="15" ref="AA39:AO39">AA21/10^3</f>
        <v>127.45038312484743</v>
      </c>
      <c r="AB39" s="63">
        <f t="shared" si="15"/>
        <v>129.37149400324654</v>
      </c>
      <c r="AC39" s="63">
        <f t="shared" si="15"/>
        <v>136.40914097138605</v>
      </c>
      <c r="AD39" s="63">
        <f t="shared" si="15"/>
        <v>137.91977515805328</v>
      </c>
      <c r="AE39" s="63">
        <f t="shared" si="15"/>
        <v>145.0184584185317</v>
      </c>
      <c r="AF39" s="63">
        <f t="shared" si="15"/>
        <v>148.10455486033692</v>
      </c>
      <c r="AG39" s="63">
        <f t="shared" si="15"/>
        <v>147.82619565475727</v>
      </c>
      <c r="AH39" s="63">
        <f t="shared" si="15"/>
        <v>144.3085907411061</v>
      </c>
      <c r="AI39" s="63">
        <f t="shared" si="15"/>
        <v>143.9275645343129</v>
      </c>
      <c r="AJ39" s="63">
        <f t="shared" si="15"/>
        <v>151.91526462304833</v>
      </c>
      <c r="AK39" s="63">
        <f t="shared" si="15"/>
        <v>157.53710268925025</v>
      </c>
      <c r="AL39" s="89">
        <f t="shared" si="15"/>
        <v>153.7263868357272</v>
      </c>
      <c r="AM39" s="89">
        <f t="shared" si="15"/>
        <v>165.44104748365376</v>
      </c>
      <c r="AN39" s="89">
        <f t="shared" si="15"/>
        <v>167.52448936935298</v>
      </c>
      <c r="AO39" s="89">
        <f t="shared" si="15"/>
        <v>167.55780387199155</v>
      </c>
      <c r="AP39" s="89">
        <f aca="true" t="shared" si="16" ref="AP39:AU39">AP21/10^3</f>
        <v>174.21934066395673</v>
      </c>
      <c r="AQ39" s="89">
        <f t="shared" si="16"/>
        <v>165.75873908595554</v>
      </c>
      <c r="AR39" s="89">
        <f t="shared" si="16"/>
        <v>179.77501840765913</v>
      </c>
      <c r="AS39" s="89">
        <f t="shared" si="16"/>
        <v>171.02656550986543</v>
      </c>
      <c r="AT39" s="89">
        <f t="shared" si="16"/>
        <v>161.68963858074932</v>
      </c>
      <c r="AU39" s="89">
        <f t="shared" si="16"/>
        <v>171.9780887071153</v>
      </c>
      <c r="AV39" s="89">
        <f>AV21/10^3</f>
        <v>188.80930601944232</v>
      </c>
      <c r="AW39" s="89">
        <f>AW21/10^3</f>
        <v>203.2114499150717</v>
      </c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208"/>
    </row>
    <row r="40" spans="1:60" s="78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1" t="s">
        <v>51</v>
      </c>
      <c r="Z40" s="14">
        <f>Z24/10^3</f>
        <v>62.31839243632472</v>
      </c>
      <c r="AA40" s="14">
        <f aca="true" t="shared" si="17" ref="AA40:AO40">AA24/10^3</f>
        <v>59.87569299282678</v>
      </c>
      <c r="AB40" s="14">
        <f t="shared" si="17"/>
        <v>60.98202764325117</v>
      </c>
      <c r="AC40" s="14">
        <f t="shared" si="17"/>
        <v>60.99319839994499</v>
      </c>
      <c r="AD40" s="14">
        <f t="shared" si="17"/>
        <v>59.93882318642616</v>
      </c>
      <c r="AE40" s="14">
        <f t="shared" si="17"/>
        <v>61.18125785480058</v>
      </c>
      <c r="AF40" s="14">
        <f t="shared" si="17"/>
        <v>61.332914361894325</v>
      </c>
      <c r="AG40" s="14">
        <f t="shared" si="17"/>
        <v>61.6720854066833</v>
      </c>
      <c r="AH40" s="14">
        <f t="shared" si="17"/>
        <v>58.98165471363632</v>
      </c>
      <c r="AI40" s="14">
        <f t="shared" si="17"/>
        <v>53.3170657167592</v>
      </c>
      <c r="AJ40" s="14">
        <f t="shared" si="17"/>
        <v>53.32006824352734</v>
      </c>
      <c r="AK40" s="14">
        <f t="shared" si="17"/>
        <v>53.88703805531344</v>
      </c>
      <c r="AL40" s="227">
        <f t="shared" si="17"/>
        <v>52.65708471161392</v>
      </c>
      <c r="AM40" s="227">
        <f t="shared" si="17"/>
        <v>49.84105602832998</v>
      </c>
      <c r="AN40" s="227">
        <f t="shared" si="17"/>
        <v>49.01031754769143</v>
      </c>
      <c r="AO40" s="227">
        <f t="shared" si="17"/>
        <v>48.83756817770362</v>
      </c>
      <c r="AP40" s="227">
        <f aca="true" t="shared" si="18" ref="AP40:AR41">AP24/10^3</f>
        <v>49.90265815776782</v>
      </c>
      <c r="AQ40" s="227">
        <f t="shared" si="18"/>
        <v>49.97517823420337</v>
      </c>
      <c r="AR40" s="227">
        <f t="shared" si="18"/>
        <v>49.21276729411765</v>
      </c>
      <c r="AS40" s="227">
        <f aca="true" t="shared" si="19" ref="AS40:AU41">AS24/10^3</f>
        <v>45.613150884057006</v>
      </c>
      <c r="AT40" s="227">
        <f t="shared" si="19"/>
        <v>40.18935184837475</v>
      </c>
      <c r="AU40" s="227">
        <f t="shared" si="19"/>
        <v>41.074005813796845</v>
      </c>
      <c r="AV40" s="227">
        <f>AV24/10^3</f>
        <v>41.18227239768815</v>
      </c>
      <c r="AW40" s="227">
        <f>AW24/10^3</f>
        <v>41.481395623487984</v>
      </c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208"/>
    </row>
    <row r="41" spans="1:60" s="78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1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27">
        <f t="shared" si="20"/>
        <v>30.41382944109641</v>
      </c>
      <c r="AM41" s="227">
        <f t="shared" si="20"/>
        <v>30.652629552509868</v>
      </c>
      <c r="AN41" s="227">
        <f t="shared" si="20"/>
        <v>31.384663505586833</v>
      </c>
      <c r="AO41" s="227">
        <f t="shared" si="20"/>
        <v>30.59011998743954</v>
      </c>
      <c r="AP41" s="227">
        <f t="shared" si="18"/>
        <v>29.614974243400734</v>
      </c>
      <c r="AQ41" s="227">
        <f t="shared" si="18"/>
        <v>27.824635319371012</v>
      </c>
      <c r="AR41" s="227">
        <f t="shared" si="18"/>
        <v>28.406039174444324</v>
      </c>
      <c r="AS41" s="227">
        <f t="shared" si="19"/>
        <v>29.73928023017644</v>
      </c>
      <c r="AT41" s="227">
        <f t="shared" si="19"/>
        <v>25.99738245404611</v>
      </c>
      <c r="AU41" s="227">
        <f t="shared" si="19"/>
        <v>26.490166578400444</v>
      </c>
      <c r="AV41" s="227">
        <f>AV25/10^3</f>
        <v>26.52672591513854</v>
      </c>
      <c r="AW41" s="227">
        <f>AW25/10^3</f>
        <v>26.56319020459981</v>
      </c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208"/>
    </row>
    <row r="42" spans="1:60" s="78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2" t="s">
        <v>77</v>
      </c>
      <c r="Z42" s="79">
        <f>Z23/10^3</f>
        <v>0.0366235166957</v>
      </c>
      <c r="AA42" s="79">
        <f aca="true" t="shared" si="21" ref="AA42:AN42">AA23/10^3</f>
        <v>0.036623516695700006</v>
      </c>
      <c r="AB42" s="79">
        <f t="shared" si="21"/>
        <v>0.0536703576382</v>
      </c>
      <c r="AC42" s="79">
        <f t="shared" si="21"/>
        <v>0.0569501827061</v>
      </c>
      <c r="AD42" s="79">
        <f t="shared" si="21"/>
        <v>0.053214845969500005</v>
      </c>
      <c r="AE42" s="79">
        <f t="shared" si="21"/>
        <v>0.051149659616899996</v>
      </c>
      <c r="AF42" s="79">
        <f t="shared" si="21"/>
        <v>0.05092297715249999</v>
      </c>
      <c r="AG42" s="79">
        <f t="shared" si="21"/>
        <v>0.049368491384600005</v>
      </c>
      <c r="AH42" s="79">
        <f t="shared" si="21"/>
        <v>0.0479741695963</v>
      </c>
      <c r="AI42" s="79">
        <f t="shared" si="21"/>
        <v>0.042729591188399994</v>
      </c>
      <c r="AJ42" s="79">
        <f t="shared" si="21"/>
        <v>0.0380584885591</v>
      </c>
      <c r="AK42" s="79">
        <f t="shared" si="21"/>
        <v>0.0360278676091</v>
      </c>
      <c r="AL42" s="79">
        <f t="shared" si="21"/>
        <v>0.032435788266</v>
      </c>
      <c r="AM42" s="79">
        <f t="shared" si="21"/>
        <v>0.030936631965400002</v>
      </c>
      <c r="AN42" s="79">
        <f t="shared" si="21"/>
        <v>0.03448132909650001</v>
      </c>
      <c r="AO42" s="79">
        <f aca="true" t="shared" si="22" ref="AO42:AT42">AO23/10^3</f>
        <v>0.03499468500090001</v>
      </c>
      <c r="AP42" s="79">
        <f t="shared" si="22"/>
        <v>0.037599495123300006</v>
      </c>
      <c r="AQ42" s="79">
        <f t="shared" si="22"/>
        <v>0.03588946768580001</v>
      </c>
      <c r="AR42" s="79">
        <f t="shared" si="22"/>
        <v>0.03752551679010001</v>
      </c>
      <c r="AS42" s="79">
        <f t="shared" si="22"/>
        <v>0.037848286942699996</v>
      </c>
      <c r="AT42" s="79">
        <f t="shared" si="22"/>
        <v>0.0351480660662</v>
      </c>
      <c r="AU42" s="79">
        <f>AU23/10^3</f>
        <v>0.0331383387769</v>
      </c>
      <c r="AV42" s="79">
        <f>AV23/10^3</f>
        <v>0.0325242194996</v>
      </c>
      <c r="AW42" s="79">
        <f>AW23/10^3</f>
        <v>0.03170541722260001</v>
      </c>
      <c r="AX42" s="79"/>
      <c r="AY42" s="79"/>
      <c r="AZ42" s="79"/>
      <c r="BA42" s="79"/>
      <c r="BB42" s="79"/>
      <c r="BC42" s="79"/>
      <c r="BD42" s="79"/>
      <c r="BE42" s="79"/>
      <c r="BF42" s="79"/>
      <c r="BG42" s="155"/>
      <c r="BH42" s="208"/>
    </row>
    <row r="43" spans="1:60" s="78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3" t="s">
        <v>49</v>
      </c>
      <c r="Z43" s="236">
        <f>SUM(Z35:Z42)</f>
        <v>1144.129508797115</v>
      </c>
      <c r="AA43" s="236">
        <f aca="true" t="shared" si="23" ref="AA43:AO43">SUM(AA35:AA42)</f>
        <v>1141.1377350306338</v>
      </c>
      <c r="AB43" s="236">
        <f t="shared" si="23"/>
        <v>1150.0714645219275</v>
      </c>
      <c r="AC43" s="236">
        <f t="shared" si="23"/>
        <v>1158.5444126342322</v>
      </c>
      <c r="AD43" s="236">
        <f t="shared" si="23"/>
        <v>1150.8771481944011</v>
      </c>
      <c r="AE43" s="236">
        <f t="shared" si="23"/>
        <v>1210.6604435380368</v>
      </c>
      <c r="AF43" s="236">
        <f t="shared" si="23"/>
        <v>1223.6873257898667</v>
      </c>
      <c r="AG43" s="236">
        <f t="shared" si="23"/>
        <v>1236.5818358992904</v>
      </c>
      <c r="AH43" s="236">
        <f t="shared" si="23"/>
        <v>1231.47752961088</v>
      </c>
      <c r="AI43" s="236">
        <f t="shared" si="23"/>
        <v>1195.8701488958332</v>
      </c>
      <c r="AJ43" s="236">
        <f t="shared" si="23"/>
        <v>1230.7972654451555</v>
      </c>
      <c r="AK43" s="236">
        <f t="shared" si="23"/>
        <v>1251.4607200111761</v>
      </c>
      <c r="AL43" s="236">
        <f t="shared" si="23"/>
        <v>1236.3205179308156</v>
      </c>
      <c r="AM43" s="236">
        <f t="shared" si="23"/>
        <v>1273.396599328642</v>
      </c>
      <c r="AN43" s="236">
        <f t="shared" si="23"/>
        <v>1278.505002031575</v>
      </c>
      <c r="AO43" s="236">
        <f t="shared" si="23"/>
        <v>1277.8836435824392</v>
      </c>
      <c r="AP43" s="236">
        <f aca="true" t="shared" si="24" ref="AP43:AU43">SUM(AP35:AP42)</f>
        <v>1282.1284452573452</v>
      </c>
      <c r="AQ43" s="236">
        <f t="shared" si="24"/>
        <v>1262.9451933831963</v>
      </c>
      <c r="AR43" s="236">
        <f t="shared" si="24"/>
        <v>1296.152726086002</v>
      </c>
      <c r="AS43" s="236">
        <f t="shared" si="24"/>
        <v>1213.831686651821</v>
      </c>
      <c r="AT43" s="236">
        <f t="shared" si="24"/>
        <v>1141.4650895175248</v>
      </c>
      <c r="AU43" s="236">
        <f t="shared" si="24"/>
        <v>1191.067002556069</v>
      </c>
      <c r="AV43" s="236">
        <f>SUM(AV35:AV42)</f>
        <v>1240.953132024168</v>
      </c>
      <c r="AW43" s="236">
        <f>SUM(AW35:AW42)</f>
        <v>1274.585816348507</v>
      </c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208"/>
    </row>
    <row r="44" spans="1:60" s="78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77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4"/>
      <c r="AM44" s="214"/>
      <c r="AN44" s="214"/>
      <c r="AO44" s="214"/>
      <c r="AP44" s="214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208"/>
    </row>
    <row r="45" spans="26:27" ht="14.25">
      <c r="Z45" s="136"/>
      <c r="AA45" s="136"/>
    </row>
    <row r="46" ht="14.25">
      <c r="Y46" s="404" t="s">
        <v>102</v>
      </c>
    </row>
    <row r="47" spans="25:59" ht="28.5">
      <c r="Y47" s="327" t="s">
        <v>36</v>
      </c>
      <c r="Z47" s="328" t="s">
        <v>101</v>
      </c>
      <c r="AA47" s="314">
        <v>1990</v>
      </c>
      <c r="AB47" s="314">
        <f aca="true" t="shared" si="25" ref="AB47:BE47">AA47+1</f>
        <v>1991</v>
      </c>
      <c r="AC47" s="314">
        <f t="shared" si="25"/>
        <v>1992</v>
      </c>
      <c r="AD47" s="314">
        <f t="shared" si="25"/>
        <v>1993</v>
      </c>
      <c r="AE47" s="314">
        <f t="shared" si="25"/>
        <v>1994</v>
      </c>
      <c r="AF47" s="314">
        <f t="shared" si="25"/>
        <v>1995</v>
      </c>
      <c r="AG47" s="314">
        <f t="shared" si="25"/>
        <v>1996</v>
      </c>
      <c r="AH47" s="314">
        <f t="shared" si="25"/>
        <v>1997</v>
      </c>
      <c r="AI47" s="314">
        <f t="shared" si="25"/>
        <v>1998</v>
      </c>
      <c r="AJ47" s="314">
        <f t="shared" si="25"/>
        <v>1999</v>
      </c>
      <c r="AK47" s="314">
        <f t="shared" si="25"/>
        <v>2000</v>
      </c>
      <c r="AL47" s="314">
        <f t="shared" si="25"/>
        <v>2001</v>
      </c>
      <c r="AM47" s="314">
        <f t="shared" si="25"/>
        <v>2002</v>
      </c>
      <c r="AN47" s="314">
        <f t="shared" si="25"/>
        <v>2003</v>
      </c>
      <c r="AO47" s="314">
        <f t="shared" si="25"/>
        <v>2004</v>
      </c>
      <c r="AP47" s="314">
        <f t="shared" si="25"/>
        <v>2005</v>
      </c>
      <c r="AQ47" s="314">
        <f t="shared" si="25"/>
        <v>2006</v>
      </c>
      <c r="AR47" s="314">
        <f t="shared" si="25"/>
        <v>2007</v>
      </c>
      <c r="AS47" s="315">
        <v>2008</v>
      </c>
      <c r="AT47" s="315">
        <v>2009</v>
      </c>
      <c r="AU47" s="315">
        <v>2010</v>
      </c>
      <c r="AV47" s="315">
        <v>2011</v>
      </c>
      <c r="AW47" s="315" t="s">
        <v>139</v>
      </c>
      <c r="AX47" s="314" t="e">
        <f t="shared" si="25"/>
        <v>#VALUE!</v>
      </c>
      <c r="AY47" s="314" t="e">
        <f t="shared" si="25"/>
        <v>#VALUE!</v>
      </c>
      <c r="AZ47" s="314" t="e">
        <f t="shared" si="25"/>
        <v>#VALUE!</v>
      </c>
      <c r="BA47" s="314" t="e">
        <f t="shared" si="25"/>
        <v>#VALUE!</v>
      </c>
      <c r="BB47" s="314" t="e">
        <f t="shared" si="25"/>
        <v>#VALUE!</v>
      </c>
      <c r="BC47" s="314" t="e">
        <f t="shared" si="25"/>
        <v>#VALUE!</v>
      </c>
      <c r="BD47" s="314" t="e">
        <f t="shared" si="25"/>
        <v>#VALUE!</v>
      </c>
      <c r="BE47" s="314" t="e">
        <f t="shared" si="25"/>
        <v>#VALUE!</v>
      </c>
      <c r="BF47" s="329" t="s">
        <v>37</v>
      </c>
      <c r="BG47" s="62" t="s">
        <v>38</v>
      </c>
    </row>
    <row r="48" spans="1:59" s="78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1" t="s">
        <v>39</v>
      </c>
      <c r="Z48" s="81"/>
      <c r="AA48" s="67">
        <f>AA35/$Z35-1</f>
        <v>-0.00035039367271072486</v>
      </c>
      <c r="AB48" s="67">
        <f aca="true" t="shared" si="26" ref="AB48:AP48">AB35/$Z35-1</f>
        <v>0.013545424096057301</v>
      </c>
      <c r="AC48" s="67">
        <f t="shared" si="26"/>
        <v>0.016528469032153215</v>
      </c>
      <c r="AD48" s="67">
        <f t="shared" si="26"/>
        <v>-0.008829038481225515</v>
      </c>
      <c r="AE48" s="67">
        <f t="shared" si="26"/>
        <v>0.09439127161540006</v>
      </c>
      <c r="AF48" s="67">
        <f t="shared" si="26"/>
        <v>0.08021939292415836</v>
      </c>
      <c r="AG48" s="67">
        <f t="shared" si="26"/>
        <v>0.056240347699758164</v>
      </c>
      <c r="AH48" s="67">
        <f t="shared" si="26"/>
        <v>0.06502329009893026</v>
      </c>
      <c r="AI48" s="67">
        <f t="shared" si="26"/>
        <v>0.07793274230390801</v>
      </c>
      <c r="AJ48" s="67">
        <f t="shared" si="26"/>
        <v>0.06242855527922564</v>
      </c>
      <c r="AK48" s="67">
        <f t="shared" si="26"/>
        <v>0.04286515471990571</v>
      </c>
      <c r="AL48" s="67">
        <f t="shared" si="26"/>
        <v>0.015912305133048088</v>
      </c>
      <c r="AM48" s="67">
        <f t="shared" si="26"/>
        <v>0.12901855397967177</v>
      </c>
      <c r="AN48" s="67">
        <f t="shared" si="26"/>
        <v>0.08746384020628217</v>
      </c>
      <c r="AO48" s="67">
        <f t="shared" si="26"/>
        <v>0.08887832269084583</v>
      </c>
      <c r="AP48" s="67">
        <f t="shared" si="26"/>
        <v>0.16895688895095762</v>
      </c>
      <c r="AQ48" s="67">
        <f aca="true" t="shared" si="27" ref="AQ48:AR55">AQ35/$Z35-1</f>
        <v>0.1341161924778853</v>
      </c>
      <c r="AR48" s="67">
        <f aca="true" t="shared" si="28" ref="AR48:AW48">AR35/$Z35-1</f>
        <v>0.22201147432030743</v>
      </c>
      <c r="AS48" s="67">
        <f t="shared" si="28"/>
        <v>0.16560882445109737</v>
      </c>
      <c r="AT48" s="67">
        <f t="shared" si="28"/>
        <v>0.17929233120669674</v>
      </c>
      <c r="AU48" s="67">
        <f t="shared" si="28"/>
        <v>0.19569994479563446</v>
      </c>
      <c r="AV48" s="67">
        <f t="shared" si="28"/>
        <v>0.29229686842536107</v>
      </c>
      <c r="AW48" s="67">
        <f t="shared" si="28"/>
        <v>0.27115198600050117</v>
      </c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s="78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1" t="s">
        <v>40</v>
      </c>
      <c r="Z49" s="81"/>
      <c r="AA49" s="67">
        <f aca="true" t="shared" si="29" ref="AA49:AA55">AA36/$Z36-1</f>
        <v>0.00011854187953064255</v>
      </c>
      <c r="AB49" s="67">
        <f aca="true" t="shared" si="30" ref="AB49:AP49">AB36/$Z36-1</f>
        <v>-0.012530109625555008</v>
      </c>
      <c r="AC49" s="67">
        <f t="shared" si="30"/>
        <v>-0.03261915417323147</v>
      </c>
      <c r="AD49" s="67">
        <f t="shared" si="30"/>
        <v>-0.05575305880587034</v>
      </c>
      <c r="AE49" s="67">
        <f t="shared" si="30"/>
        <v>-0.019637945884541708</v>
      </c>
      <c r="AF49" s="67">
        <f t="shared" si="30"/>
        <v>-0.022738967240972352</v>
      </c>
      <c r="AG49" s="67">
        <f t="shared" si="30"/>
        <v>-0.004465422869846303</v>
      </c>
      <c r="AH49" s="67">
        <f t="shared" si="30"/>
        <v>-0.0034626232938204105</v>
      </c>
      <c r="AI49" s="67">
        <f t="shared" si="30"/>
        <v>-0.0772584424967594</v>
      </c>
      <c r="AJ49" s="67">
        <f t="shared" si="30"/>
        <v>-0.053223021869234666</v>
      </c>
      <c r="AK49" s="67">
        <f t="shared" si="30"/>
        <v>-0.030939279578822032</v>
      </c>
      <c r="AL49" s="67">
        <f t="shared" si="30"/>
        <v>-0.067367284518274</v>
      </c>
      <c r="AM49" s="67">
        <f t="shared" si="30"/>
        <v>-0.0434488810137621</v>
      </c>
      <c r="AN49" s="67">
        <f t="shared" si="30"/>
        <v>-0.03544044020801396</v>
      </c>
      <c r="AO49" s="67">
        <f t="shared" si="30"/>
        <v>-0.03483707169666905</v>
      </c>
      <c r="AP49" s="67">
        <f t="shared" si="30"/>
        <v>-0.04738499096486193</v>
      </c>
      <c r="AQ49" s="67">
        <f t="shared" si="27"/>
        <v>-0.05212064879015477</v>
      </c>
      <c r="AR49" s="67">
        <f t="shared" si="27"/>
        <v>-0.030383144139026097</v>
      </c>
      <c r="AS49" s="67">
        <f aca="true" t="shared" si="31" ref="AS49:AT56">AS36/$Z36-1</f>
        <v>-0.13092643947772908</v>
      </c>
      <c r="AT49" s="67">
        <f t="shared" si="31"/>
        <v>-0.19501892737728976</v>
      </c>
      <c r="AU49" s="67">
        <f aca="true" t="shared" si="32" ref="AU49:AU56">AU36/$Z36-1</f>
        <v>-0.12541534510494978</v>
      </c>
      <c r="AV49" s="67">
        <f aca="true" t="shared" si="33" ref="AV49:AW56">AV36/$Z36-1</f>
        <v>-0.12411393834034823</v>
      </c>
      <c r="AW49" s="67">
        <f t="shared" si="33"/>
        <v>-0.10699269217497354</v>
      </c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s="78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1" t="s">
        <v>41</v>
      </c>
      <c r="Z50" s="81"/>
      <c r="AA50" s="67">
        <f t="shared" si="29"/>
        <v>3.672243980745726E-05</v>
      </c>
      <c r="AB50" s="67">
        <f aca="true" t="shared" si="34" ref="AB50:AP50">AB37/$Z37-1</f>
        <v>0.05283832018257972</v>
      </c>
      <c r="AC50" s="67">
        <f t="shared" si="34"/>
        <v>0.07399156337370649</v>
      </c>
      <c r="AD50" s="67">
        <f t="shared" si="34"/>
        <v>0.09476557165614441</v>
      </c>
      <c r="AE50" s="67">
        <f t="shared" si="34"/>
        <v>0.15196305171788493</v>
      </c>
      <c r="AF50" s="67">
        <f t="shared" si="34"/>
        <v>0.18497448142267192</v>
      </c>
      <c r="AG50" s="67">
        <f t="shared" si="34"/>
        <v>0.21006228799024185</v>
      </c>
      <c r="AH50" s="67">
        <f t="shared" si="34"/>
        <v>0.21816345005215343</v>
      </c>
      <c r="AI50" s="67">
        <f t="shared" si="34"/>
        <v>0.21333177362751887</v>
      </c>
      <c r="AJ50" s="67">
        <f t="shared" si="34"/>
        <v>0.22456909744567288</v>
      </c>
      <c r="AK50" s="67">
        <f t="shared" si="34"/>
        <v>0.2205871776128674</v>
      </c>
      <c r="AL50" s="67">
        <f t="shared" si="34"/>
        <v>0.22998604559056712</v>
      </c>
      <c r="AM50" s="67">
        <f t="shared" si="34"/>
        <v>0.20650975199745414</v>
      </c>
      <c r="AN50" s="67">
        <f t="shared" si="34"/>
        <v>0.1967720212491364</v>
      </c>
      <c r="AO50" s="67">
        <f t="shared" si="34"/>
        <v>0.19371266571264112</v>
      </c>
      <c r="AP50" s="67">
        <f t="shared" si="34"/>
        <v>0.1693632294518277</v>
      </c>
      <c r="AQ50" s="67">
        <f t="shared" si="27"/>
        <v>0.15250445233437526</v>
      </c>
      <c r="AR50" s="67">
        <f t="shared" si="27"/>
        <v>0.12915886235256813</v>
      </c>
      <c r="AS50" s="67">
        <f t="shared" si="31"/>
        <v>0.08333003731095046</v>
      </c>
      <c r="AT50" s="67">
        <f t="shared" si="31"/>
        <v>0.05714419529883474</v>
      </c>
      <c r="AU50" s="67">
        <f t="shared" si="32"/>
        <v>0.06960980542693695</v>
      </c>
      <c r="AV50" s="67">
        <f t="shared" si="33"/>
        <v>0.0562823523585243</v>
      </c>
      <c r="AW50" s="67">
        <f t="shared" si="33"/>
        <v>0.04478199574926034</v>
      </c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:59" s="78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1" t="s">
        <v>76</v>
      </c>
      <c r="Z51" s="81"/>
      <c r="AA51" s="67">
        <f t="shared" si="29"/>
        <v>0.00011744282533365791</v>
      </c>
      <c r="AB51" s="67">
        <f aca="true" t="shared" si="35" ref="AB51:AP51">AB38/$Z38-1</f>
        <v>-0.004503744329836357</v>
      </c>
      <c r="AC51" s="67">
        <f t="shared" si="35"/>
        <v>0.025344563726493075</v>
      </c>
      <c r="AD51" s="67">
        <f t="shared" si="35"/>
        <v>0.02974191489376743</v>
      </c>
      <c r="AE51" s="67">
        <f t="shared" si="35"/>
        <v>0.09938925039850921</v>
      </c>
      <c r="AF51" s="67">
        <f t="shared" si="35"/>
        <v>0.12684943404405757</v>
      </c>
      <c r="AG51" s="67">
        <f t="shared" si="35"/>
        <v>0.12380123240077023</v>
      </c>
      <c r="AH51" s="67">
        <f t="shared" si="35"/>
        <v>0.1050863764654415</v>
      </c>
      <c r="AI51" s="67">
        <f t="shared" si="35"/>
        <v>0.14054888640656715</v>
      </c>
      <c r="AJ51" s="67">
        <f t="shared" si="35"/>
        <v>0.22511034107130756</v>
      </c>
      <c r="AK51" s="67">
        <f t="shared" si="35"/>
        <v>0.2543660277662294</v>
      </c>
      <c r="AL51" s="67">
        <f t="shared" si="35"/>
        <v>0.29985956881949516</v>
      </c>
      <c r="AM51" s="67">
        <f t="shared" si="35"/>
        <v>0.3840800551102068</v>
      </c>
      <c r="AN51" s="67">
        <f t="shared" si="35"/>
        <v>0.4096179471662831</v>
      </c>
      <c r="AO51" s="67">
        <f t="shared" si="35"/>
        <v>0.4132106260658839</v>
      </c>
      <c r="AP51" s="67">
        <f t="shared" si="35"/>
        <v>0.43390022941846795</v>
      </c>
      <c r="AQ51" s="67">
        <f t="shared" si="27"/>
        <v>0.429693204556173</v>
      </c>
      <c r="AR51" s="67">
        <f t="shared" si="27"/>
        <v>0.4783931377819599</v>
      </c>
      <c r="AS51" s="67">
        <f t="shared" si="31"/>
        <v>0.423343552307325</v>
      </c>
      <c r="AT51" s="67">
        <f t="shared" si="31"/>
        <v>0.31257721866926835</v>
      </c>
      <c r="AU51" s="67">
        <f t="shared" si="32"/>
        <v>0.31597531289342884</v>
      </c>
      <c r="AV51" s="67">
        <f t="shared" si="33"/>
        <v>0.49021052511594987</v>
      </c>
      <c r="AW51" s="67">
        <f t="shared" si="33"/>
        <v>0.5789313228001307</v>
      </c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:59" s="78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1" t="s">
        <v>50</v>
      </c>
      <c r="Z52" s="81"/>
      <c r="AA52" s="67">
        <f t="shared" si="29"/>
        <v>5.6644844438347164E-05</v>
      </c>
      <c r="AB52" s="67">
        <f aca="true" t="shared" si="36" ref="AB52:AP52">AB39/$Z39-1</f>
        <v>0.015130900820145898</v>
      </c>
      <c r="AC52" s="67">
        <f t="shared" si="36"/>
        <v>0.07035274827165905</v>
      </c>
      <c r="AD52" s="67">
        <f t="shared" si="36"/>
        <v>0.08220614344604527</v>
      </c>
      <c r="AE52" s="67">
        <f t="shared" si="36"/>
        <v>0.1379069204090564</v>
      </c>
      <c r="AF52" s="67">
        <f t="shared" si="36"/>
        <v>0.16212239295286857</v>
      </c>
      <c r="AG52" s="67">
        <f t="shared" si="36"/>
        <v>0.15993820985064233</v>
      </c>
      <c r="AH52" s="67">
        <f t="shared" si="36"/>
        <v>0.13233684780225707</v>
      </c>
      <c r="AI52" s="67">
        <f t="shared" si="36"/>
        <v>0.12934707420863734</v>
      </c>
      <c r="AJ52" s="67">
        <f t="shared" si="36"/>
        <v>0.1920236417866208</v>
      </c>
      <c r="AK52" s="67">
        <f t="shared" si="36"/>
        <v>0.2361361534676354</v>
      </c>
      <c r="AL52" s="67">
        <f t="shared" si="36"/>
        <v>0.2062348568415071</v>
      </c>
      <c r="AM52" s="67">
        <f t="shared" si="36"/>
        <v>0.29815552381651766</v>
      </c>
      <c r="AN52" s="67">
        <f t="shared" si="36"/>
        <v>0.3145035319656946</v>
      </c>
      <c r="AO52" s="67">
        <f t="shared" si="36"/>
        <v>0.314764938710159</v>
      </c>
      <c r="AP52" s="67">
        <f t="shared" si="36"/>
        <v>0.36703558686627025</v>
      </c>
      <c r="AQ52" s="67">
        <f t="shared" si="27"/>
        <v>0.30064833388192125</v>
      </c>
      <c r="AR52" s="67">
        <f t="shared" si="27"/>
        <v>0.41062896264107196</v>
      </c>
      <c r="AS52" s="67">
        <f t="shared" si="31"/>
        <v>0.3419830453983055</v>
      </c>
      <c r="AT52" s="67">
        <f t="shared" si="31"/>
        <v>0.2687195871885111</v>
      </c>
      <c r="AU52" s="67">
        <f t="shared" si="32"/>
        <v>0.34944930067979185</v>
      </c>
      <c r="AV52" s="67">
        <f t="shared" si="33"/>
        <v>0.481517720572457</v>
      </c>
      <c r="AW52" s="67">
        <f t="shared" si="33"/>
        <v>0.5945260878264111</v>
      </c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:59" s="78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1" t="s">
        <v>51</v>
      </c>
      <c r="Z53" s="81"/>
      <c r="AA53" s="67">
        <f t="shared" si="29"/>
        <v>-0.03919708689523449</v>
      </c>
      <c r="AB53" s="67">
        <f aca="true" t="shared" si="37" ref="AB53:AP53">AB40/$Z40-1</f>
        <v>-0.021444147399004465</v>
      </c>
      <c r="AC53" s="67">
        <f t="shared" si="37"/>
        <v>-0.02126489443279178</v>
      </c>
      <c r="AD53" s="67">
        <f t="shared" si="37"/>
        <v>-0.03818406022475529</v>
      </c>
      <c r="AE53" s="67">
        <f t="shared" si="37"/>
        <v>-0.018247174502873054</v>
      </c>
      <c r="AF53" s="67">
        <f t="shared" si="37"/>
        <v>-0.015813599098168818</v>
      </c>
      <c r="AG53" s="67">
        <f t="shared" si="37"/>
        <v>-0.010371047845975756</v>
      </c>
      <c r="AH53" s="67">
        <f t="shared" si="37"/>
        <v>-0.053543385704273305</v>
      </c>
      <c r="AI53" s="67">
        <f t="shared" si="37"/>
        <v>-0.14444093256678336</v>
      </c>
      <c r="AJ53" s="67">
        <f t="shared" si="37"/>
        <v>-0.14439275213961322</v>
      </c>
      <c r="AK53" s="67">
        <f t="shared" si="37"/>
        <v>-0.13529479903747865</v>
      </c>
      <c r="AL53" s="67">
        <f t="shared" si="37"/>
        <v>-0.15503140159756956</v>
      </c>
      <c r="AM53" s="67">
        <f t="shared" si="37"/>
        <v>-0.20021916355983915</v>
      </c>
      <c r="AN53" s="67">
        <f t="shared" si="37"/>
        <v>-0.21354971411098467</v>
      </c>
      <c r="AO53" s="67">
        <f t="shared" si="37"/>
        <v>-0.21632175881936377</v>
      </c>
      <c r="AP53" s="67">
        <f t="shared" si="37"/>
        <v>-0.19923065716502508</v>
      </c>
      <c r="AQ53" s="67">
        <f t="shared" si="27"/>
        <v>-0.19806695454689915</v>
      </c>
      <c r="AR53" s="67">
        <f t="shared" si="27"/>
        <v>-0.21030107853950264</v>
      </c>
      <c r="AS53" s="67">
        <f t="shared" si="31"/>
        <v>-0.268062780491918</v>
      </c>
      <c r="AT53" s="67">
        <f t="shared" si="31"/>
        <v>-0.3550964606566326</v>
      </c>
      <c r="AU53" s="67">
        <f t="shared" si="32"/>
        <v>-0.3409007484304867</v>
      </c>
      <c r="AV53" s="67">
        <f t="shared" si="33"/>
        <v>-0.33916343493989987</v>
      </c>
      <c r="AW53" s="67">
        <f t="shared" si="33"/>
        <v>-0.33436351610204684</v>
      </c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:59" s="78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1" t="s">
        <v>52</v>
      </c>
      <c r="Z54" s="81"/>
      <c r="AA54" s="67">
        <f>AA41/$Z41-1</f>
        <v>-0.027179801038639928</v>
      </c>
      <c r="AB54" s="67">
        <f aca="true" t="shared" si="38" ref="AB54:AP54">AB41/$Z41-1</f>
        <v>-0.012816217469737823</v>
      </c>
      <c r="AC54" s="67">
        <f t="shared" si="38"/>
        <v>0.04893417947415801</v>
      </c>
      <c r="AD54" s="67">
        <f t="shared" si="38"/>
        <v>0.027607775160105152</v>
      </c>
      <c r="AE54" s="67">
        <f t="shared" si="38"/>
        <v>0.16650788399606653</v>
      </c>
      <c r="AF54" s="67">
        <f t="shared" si="38"/>
        <v>0.19112800778527128</v>
      </c>
      <c r="AG54" s="67">
        <f t="shared" si="38"/>
        <v>0.2219647299001526</v>
      </c>
      <c r="AH54" s="67">
        <f t="shared" si="38"/>
        <v>0.2809731810328029</v>
      </c>
      <c r="AI54" s="67">
        <f t="shared" si="38"/>
        <v>0.297245974220971</v>
      </c>
      <c r="AJ54" s="67">
        <f t="shared" si="38"/>
        <v>0.3003285755762435</v>
      </c>
      <c r="AK54" s="67">
        <f t="shared" si="38"/>
        <v>0.34967224882803283</v>
      </c>
      <c r="AL54" s="67">
        <f t="shared" si="38"/>
        <v>0.3398973595278114</v>
      </c>
      <c r="AM54" s="67">
        <f t="shared" si="38"/>
        <v>0.35041782487590356</v>
      </c>
      <c r="AN54" s="67">
        <f t="shared" si="38"/>
        <v>0.38266796827570726</v>
      </c>
      <c r="AO54" s="67">
        <f t="shared" si="38"/>
        <v>0.34766393288919484</v>
      </c>
      <c r="AP54" s="67">
        <f t="shared" si="38"/>
        <v>0.30470337081584886</v>
      </c>
      <c r="AQ54" s="67">
        <f t="shared" si="27"/>
        <v>0.22582904156989603</v>
      </c>
      <c r="AR54" s="67">
        <f t="shared" si="27"/>
        <v>0.25144309624659433</v>
      </c>
      <c r="AS54" s="67">
        <f t="shared" si="31"/>
        <v>0.31017973688072886</v>
      </c>
      <c r="AT54" s="67">
        <f t="shared" si="31"/>
        <v>0.14532844909500775</v>
      </c>
      <c r="AU54" s="67">
        <f t="shared" si="32"/>
        <v>0.1670383146125476</v>
      </c>
      <c r="AV54" s="67">
        <f t="shared" si="33"/>
        <v>0.16864895554996506</v>
      </c>
      <c r="AW54" s="67">
        <f t="shared" si="33"/>
        <v>0.17025540912927628</v>
      </c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:59" s="78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2" t="s">
        <v>77</v>
      </c>
      <c r="Z55" s="82"/>
      <c r="AA55" s="68">
        <f t="shared" si="29"/>
        <v>0</v>
      </c>
      <c r="AB55" s="68">
        <f aca="true" t="shared" si="39" ref="AB55:AP55">AB42/$Z42-1</f>
        <v>0.4654616072000941</v>
      </c>
      <c r="AC55" s="68">
        <f t="shared" si="39"/>
        <v>0.5550167718543144</v>
      </c>
      <c r="AD55" s="68">
        <f t="shared" si="39"/>
        <v>0.4530239248091652</v>
      </c>
      <c r="AE55" s="68">
        <f t="shared" si="39"/>
        <v>0.3966343003566757</v>
      </c>
      <c r="AF55" s="68">
        <f t="shared" si="39"/>
        <v>0.39044476737753886</v>
      </c>
      <c r="AG55" s="68">
        <f t="shared" si="39"/>
        <v>0.3479997509468118</v>
      </c>
      <c r="AH55" s="68">
        <f t="shared" si="39"/>
        <v>0.3099279895732321</v>
      </c>
      <c r="AI55" s="68">
        <f t="shared" si="39"/>
        <v>0.16672550982568302</v>
      </c>
      <c r="AJ55" s="68">
        <f t="shared" si="39"/>
        <v>0.039181705987521465</v>
      </c>
      <c r="AK55" s="68">
        <f t="shared" si="39"/>
        <v>-0.016264114982435296</v>
      </c>
      <c r="AL55" s="68">
        <f t="shared" si="39"/>
        <v>-0.11434533893878318</v>
      </c>
      <c r="AM55" s="68">
        <f t="shared" si="39"/>
        <v>-0.15527959200509267</v>
      </c>
      <c r="AN55" s="68">
        <f t="shared" si="39"/>
        <v>-0.0584921327189617</v>
      </c>
      <c r="AO55" s="68">
        <f t="shared" si="39"/>
        <v>-0.04447502156425176</v>
      </c>
      <c r="AP55" s="68">
        <f t="shared" si="39"/>
        <v>0.026648954433002192</v>
      </c>
      <c r="AQ55" s="68">
        <f t="shared" si="27"/>
        <v>-0.020043105526951654</v>
      </c>
      <c r="AR55" s="68">
        <f>AR42/$Z42-1</f>
        <v>0.024628986394032326</v>
      </c>
      <c r="AS55" s="68">
        <f t="shared" si="31"/>
        <v>0.03344218025746826</v>
      </c>
      <c r="AT55" s="68">
        <f t="shared" si="31"/>
        <v>-0.04028697303318307</v>
      </c>
      <c r="AU55" s="68">
        <f t="shared" si="32"/>
        <v>-0.09516229552060462</v>
      </c>
      <c r="AV55" s="68">
        <f t="shared" si="33"/>
        <v>-0.11193073647625162</v>
      </c>
      <c r="AW55" s="68">
        <f t="shared" si="33"/>
        <v>-0.13428801810497437</v>
      </c>
      <c r="AX55" s="79"/>
      <c r="AY55" s="79"/>
      <c r="AZ55" s="79"/>
      <c r="BA55" s="79"/>
      <c r="BB55" s="79"/>
      <c r="BC55" s="79"/>
      <c r="BD55" s="79"/>
      <c r="BE55" s="79"/>
      <c r="BF55" s="79"/>
      <c r="BG55" s="79"/>
    </row>
    <row r="56" spans="1:59" s="78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3" t="s">
        <v>49</v>
      </c>
      <c r="Z56" s="83"/>
      <c r="AA56" s="69">
        <f aca="true" t="shared" si="40" ref="AA56:AP56">AA43/$Z43-1</f>
        <v>-0.0026148908348903044</v>
      </c>
      <c r="AB56" s="69">
        <f t="shared" si="40"/>
        <v>0.005193429309466646</v>
      </c>
      <c r="AC56" s="69">
        <f t="shared" si="40"/>
        <v>0.012599014120588725</v>
      </c>
      <c r="AD56" s="69">
        <f t="shared" si="40"/>
        <v>0.005897618534793647</v>
      </c>
      <c r="AE56" s="69">
        <f t="shared" si="40"/>
        <v>0.05814982851973571</v>
      </c>
      <c r="AF56" s="69">
        <f t="shared" si="40"/>
        <v>0.06953567439790542</v>
      </c>
      <c r="AG56" s="69">
        <f t="shared" si="40"/>
        <v>0.08080582345907272</v>
      </c>
      <c r="AH56" s="69">
        <f t="shared" si="40"/>
        <v>0.07634452231338629</v>
      </c>
      <c r="AI56" s="69">
        <f t="shared" si="40"/>
        <v>0.045222712726914915</v>
      </c>
      <c r="AJ56" s="69">
        <f t="shared" si="40"/>
        <v>0.07574995311427557</v>
      </c>
      <c r="AK56" s="69">
        <f t="shared" si="40"/>
        <v>0.093810368833948</v>
      </c>
      <c r="AL56" s="69">
        <f t="shared" si="40"/>
        <v>0.08057742451781169</v>
      </c>
      <c r="AM56" s="69">
        <f t="shared" si="40"/>
        <v>0.11298291805045069</v>
      </c>
      <c r="AN56" s="69">
        <f t="shared" si="40"/>
        <v>0.11744779957273921</v>
      </c>
      <c r="AO56" s="69">
        <f t="shared" si="40"/>
        <v>0.11690471555614979</v>
      </c>
      <c r="AP56" s="69">
        <f t="shared" si="40"/>
        <v>0.1206147865247491</v>
      </c>
      <c r="AQ56" s="69">
        <f>AQ43/$Z43-1</f>
        <v>0.10384810781691889</v>
      </c>
      <c r="AR56" s="69">
        <f>AR43/$Z43-1</f>
        <v>0.13287238561718184</v>
      </c>
      <c r="AS56" s="69">
        <f t="shared" si="31"/>
        <v>0.060921580396949615</v>
      </c>
      <c r="AT56" s="352">
        <f t="shared" si="31"/>
        <v>-0.002328774198291139</v>
      </c>
      <c r="AU56" s="69">
        <f t="shared" si="32"/>
        <v>0.04102463348603069</v>
      </c>
      <c r="AV56" s="69">
        <f t="shared" si="33"/>
        <v>0.08462645398321111</v>
      </c>
      <c r="AW56" s="69">
        <f t="shared" si="33"/>
        <v>0.11402232574924831</v>
      </c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8" ht="14.25">
      <c r="Y58" s="404" t="s">
        <v>9</v>
      </c>
    </row>
    <row r="59" spans="25:59" ht="28.5">
      <c r="Y59" s="327" t="s">
        <v>36</v>
      </c>
      <c r="Z59" s="328" t="s">
        <v>101</v>
      </c>
      <c r="AA59" s="314">
        <v>1990</v>
      </c>
      <c r="AB59" s="314">
        <f aca="true" t="shared" si="41" ref="AB59:BE59">AA59+1</f>
        <v>1991</v>
      </c>
      <c r="AC59" s="314">
        <f t="shared" si="41"/>
        <v>1992</v>
      </c>
      <c r="AD59" s="314">
        <f t="shared" si="41"/>
        <v>1993</v>
      </c>
      <c r="AE59" s="314">
        <f t="shared" si="41"/>
        <v>1994</v>
      </c>
      <c r="AF59" s="314">
        <f t="shared" si="41"/>
        <v>1995</v>
      </c>
      <c r="AG59" s="314">
        <f t="shared" si="41"/>
        <v>1996</v>
      </c>
      <c r="AH59" s="314">
        <f t="shared" si="41"/>
        <v>1997</v>
      </c>
      <c r="AI59" s="314">
        <f t="shared" si="41"/>
        <v>1998</v>
      </c>
      <c r="AJ59" s="314">
        <f t="shared" si="41"/>
        <v>1999</v>
      </c>
      <c r="AK59" s="314">
        <f t="shared" si="41"/>
        <v>2000</v>
      </c>
      <c r="AL59" s="314">
        <f t="shared" si="41"/>
        <v>2001</v>
      </c>
      <c r="AM59" s="314">
        <f t="shared" si="41"/>
        <v>2002</v>
      </c>
      <c r="AN59" s="314">
        <f t="shared" si="41"/>
        <v>2003</v>
      </c>
      <c r="AO59" s="314">
        <f t="shared" si="41"/>
        <v>2004</v>
      </c>
      <c r="AP59" s="314">
        <f t="shared" si="41"/>
        <v>2005</v>
      </c>
      <c r="AQ59" s="314">
        <f t="shared" si="41"/>
        <v>2006</v>
      </c>
      <c r="AR59" s="314">
        <f t="shared" si="41"/>
        <v>2007</v>
      </c>
      <c r="AS59" s="315">
        <v>2008</v>
      </c>
      <c r="AT59" s="315">
        <v>2009</v>
      </c>
      <c r="AU59" s="315">
        <v>2010</v>
      </c>
      <c r="AV59" s="315">
        <v>2011</v>
      </c>
      <c r="AW59" s="315" t="s">
        <v>139</v>
      </c>
      <c r="AX59" s="314" t="e">
        <f t="shared" si="41"/>
        <v>#VALUE!</v>
      </c>
      <c r="AY59" s="314" t="e">
        <f t="shared" si="41"/>
        <v>#VALUE!</v>
      </c>
      <c r="AZ59" s="314" t="e">
        <f t="shared" si="41"/>
        <v>#VALUE!</v>
      </c>
      <c r="BA59" s="314" t="e">
        <f t="shared" si="41"/>
        <v>#VALUE!</v>
      </c>
      <c r="BB59" s="314" t="e">
        <f t="shared" si="41"/>
        <v>#VALUE!</v>
      </c>
      <c r="BC59" s="314" t="e">
        <f t="shared" si="41"/>
        <v>#VALUE!</v>
      </c>
      <c r="BD59" s="314" t="e">
        <f t="shared" si="41"/>
        <v>#VALUE!</v>
      </c>
      <c r="BE59" s="314" t="e">
        <f t="shared" si="41"/>
        <v>#VALUE!</v>
      </c>
      <c r="BF59" s="329" t="s">
        <v>37</v>
      </c>
      <c r="BG59" s="62" t="s">
        <v>38</v>
      </c>
    </row>
    <row r="60" spans="1:59" s="78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1" t="s">
        <v>39</v>
      </c>
      <c r="Z60" s="81"/>
      <c r="AA60" s="81"/>
      <c r="AB60" s="67">
        <f aca="true" t="shared" si="42" ref="AB60:AW60">AB35/AA35-1</f>
        <v>0.013900688482058499</v>
      </c>
      <c r="AC60" s="67">
        <f t="shared" si="42"/>
        <v>0.00294317833732638</v>
      </c>
      <c r="AD60" s="67">
        <f t="shared" si="42"/>
        <v>-0.024945201522512894</v>
      </c>
      <c r="AE60" s="67">
        <f t="shared" si="42"/>
        <v>0.10413976408112346</v>
      </c>
      <c r="AF60" s="67">
        <f t="shared" si="42"/>
        <v>-0.012949553837653394</v>
      </c>
      <c r="AG60" s="67">
        <f t="shared" si="42"/>
        <v>-0.022198310252039444</v>
      </c>
      <c r="AH60" s="67">
        <f t="shared" si="42"/>
        <v>0.008315287726225584</v>
      </c>
      <c r="AI60" s="67">
        <f t="shared" si="42"/>
        <v>0.012121286290160516</v>
      </c>
      <c r="AJ60" s="67">
        <f t="shared" si="42"/>
        <v>-0.014383260120241492</v>
      </c>
      <c r="AK60" s="67">
        <f t="shared" si="42"/>
        <v>-0.018413850476918348</v>
      </c>
      <c r="AL60" s="67">
        <f t="shared" si="42"/>
        <v>-0.025844999676968294</v>
      </c>
      <c r="AM60" s="67">
        <f t="shared" si="42"/>
        <v>0.1113346577998291</v>
      </c>
      <c r="AN60" s="67">
        <f t="shared" si="42"/>
        <v>-0.03680605037615514</v>
      </c>
      <c r="AO60" s="67">
        <f t="shared" si="42"/>
        <v>0.0013007167983585255</v>
      </c>
      <c r="AP60" s="67">
        <f t="shared" si="42"/>
        <v>0.0735422540713464</v>
      </c>
      <c r="AQ60" s="67">
        <f t="shared" si="42"/>
        <v>-0.029804945590712895</v>
      </c>
      <c r="AR60" s="67">
        <f t="shared" si="42"/>
        <v>0.0775011259211309</v>
      </c>
      <c r="AS60" s="67">
        <f t="shared" si="42"/>
        <v>-0.046155581231822285</v>
      </c>
      <c r="AT60" s="67">
        <f t="shared" si="42"/>
        <v>0.0117393644150241</v>
      </c>
      <c r="AU60" s="67">
        <f t="shared" si="42"/>
        <v>0.013913101234321434</v>
      </c>
      <c r="AV60" s="67">
        <f t="shared" si="42"/>
        <v>0.08078692656144315</v>
      </c>
      <c r="AW60" s="67">
        <f t="shared" si="42"/>
        <v>-0.01636224844421741</v>
      </c>
      <c r="AX60" s="77"/>
      <c r="AY60" s="77"/>
      <c r="AZ60" s="77"/>
      <c r="BA60" s="77"/>
      <c r="BB60" s="77"/>
      <c r="BC60" s="77"/>
      <c r="BD60" s="77"/>
      <c r="BE60" s="77"/>
      <c r="BF60" s="77"/>
      <c r="BG60" s="77"/>
    </row>
    <row r="61" spans="1:59" s="78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1" t="s">
        <v>40</v>
      </c>
      <c r="Z61" s="81"/>
      <c r="AA61" s="81"/>
      <c r="AB61" s="67">
        <f aca="true" t="shared" si="43" ref="AB61:AW61">AB36/AA36-1</f>
        <v>-0.012647152287882824</v>
      </c>
      <c r="AC61" s="67">
        <f t="shared" si="43"/>
        <v>-0.0203439565535094</v>
      </c>
      <c r="AD61" s="67">
        <f t="shared" si="43"/>
        <v>-0.02391395770594107</v>
      </c>
      <c r="AE61" s="67">
        <f t="shared" si="43"/>
        <v>0.038247529693510085</v>
      </c>
      <c r="AF61" s="67">
        <f t="shared" si="43"/>
        <v>-0.0031631389071138383</v>
      </c>
      <c r="AG61" s="67">
        <f t="shared" si="43"/>
        <v>0.018698734277305284</v>
      </c>
      <c r="AH61" s="67">
        <f t="shared" si="43"/>
        <v>0.0010072975857018385</v>
      </c>
      <c r="AI61" s="67">
        <f t="shared" si="43"/>
        <v>-0.07405223419401874</v>
      </c>
      <c r="AJ61" s="67">
        <f t="shared" si="43"/>
        <v>0.026047835856184864</v>
      </c>
      <c r="AK61" s="67">
        <f t="shared" si="43"/>
        <v>0.023536421781619188</v>
      </c>
      <c r="AL61" s="67">
        <f t="shared" si="43"/>
        <v>-0.03759104478367403</v>
      </c>
      <c r="AM61" s="67">
        <f t="shared" si="43"/>
        <v>0.025646112459348558</v>
      </c>
      <c r="AN61" s="67">
        <f t="shared" si="43"/>
        <v>0.008372203687593283</v>
      </c>
      <c r="AO61" s="67">
        <f t="shared" si="43"/>
        <v>0.0006255378480464202</v>
      </c>
      <c r="AP61" s="67">
        <f t="shared" si="43"/>
        <v>-0.013000830119170637</v>
      </c>
      <c r="AQ61" s="67">
        <f t="shared" si="43"/>
        <v>-0.004971218992328774</v>
      </c>
      <c r="AR61" s="67">
        <f t="shared" si="43"/>
        <v>0.02293277580462494</v>
      </c>
      <c r="AS61" s="67">
        <f t="shared" si="43"/>
        <v>-0.10369384023282613</v>
      </c>
      <c r="AT61" s="67">
        <f t="shared" si="43"/>
        <v>-0.07374805863504141</v>
      </c>
      <c r="AU61" s="67">
        <f t="shared" si="43"/>
        <v>0.08646611037147056</v>
      </c>
      <c r="AV61" s="67">
        <f t="shared" si="43"/>
        <v>0.0014880283541651718</v>
      </c>
      <c r="AW61" s="67">
        <f t="shared" si="43"/>
        <v>0.01954734401519409</v>
      </c>
      <c r="AX61" s="77"/>
      <c r="AY61" s="77"/>
      <c r="AZ61" s="77"/>
      <c r="BA61" s="77"/>
      <c r="BB61" s="77"/>
      <c r="BC61" s="77"/>
      <c r="BD61" s="77"/>
      <c r="BE61" s="77"/>
      <c r="BF61" s="77"/>
      <c r="BG61" s="77"/>
    </row>
    <row r="62" spans="1:59" s="78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1" t="s">
        <v>41</v>
      </c>
      <c r="Z62" s="81"/>
      <c r="AA62" s="81"/>
      <c r="AB62" s="67">
        <f aca="true" t="shared" si="44" ref="AB62:AW62">AB37/AA37-1</f>
        <v>0.052799658810479766</v>
      </c>
      <c r="AC62" s="67">
        <f t="shared" si="44"/>
        <v>0.020091634950614834</v>
      </c>
      <c r="AD62" s="67">
        <f t="shared" si="44"/>
        <v>0.019342803976207357</v>
      </c>
      <c r="AE62" s="67">
        <f t="shared" si="44"/>
        <v>0.05224632701521004</v>
      </c>
      <c r="AF62" s="67">
        <f t="shared" si="44"/>
        <v>0.028656674062208953</v>
      </c>
      <c r="AG62" s="67">
        <f t="shared" si="44"/>
        <v>0.0211716007060756</v>
      </c>
      <c r="AH62" s="67">
        <f t="shared" si="44"/>
        <v>0.0066948306234437815</v>
      </c>
      <c r="AI62" s="67">
        <f t="shared" si="44"/>
        <v>-0.003966361348657799</v>
      </c>
      <c r="AJ62" s="67">
        <f t="shared" si="44"/>
        <v>0.009261542524809707</v>
      </c>
      <c r="AK62" s="67">
        <f t="shared" si="44"/>
        <v>-0.0032516906078320362</v>
      </c>
      <c r="AL62" s="67">
        <f t="shared" si="44"/>
        <v>0.007700284051878503</v>
      </c>
      <c r="AM62" s="67">
        <f t="shared" si="44"/>
        <v>-0.019086634094162447</v>
      </c>
      <c r="AN62" s="67">
        <f t="shared" si="44"/>
        <v>-0.008070992159156742</v>
      </c>
      <c r="AO62" s="67">
        <f t="shared" si="44"/>
        <v>-0.002556339454946488</v>
      </c>
      <c r="AP62" s="67">
        <f t="shared" si="44"/>
        <v>-0.020398071462429335</v>
      </c>
      <c r="AQ62" s="67">
        <f t="shared" si="44"/>
        <v>-0.014417057671084477</v>
      </c>
      <c r="AR62" s="67">
        <f t="shared" si="44"/>
        <v>-0.020256398953185095</v>
      </c>
      <c r="AS62" s="67">
        <f t="shared" si="44"/>
        <v>-0.04058669383875235</v>
      </c>
      <c r="AT62" s="67">
        <f t="shared" si="44"/>
        <v>-0.024171620014445838</v>
      </c>
      <c r="AU62" s="67">
        <f t="shared" si="44"/>
        <v>0.011791778438114076</v>
      </c>
      <c r="AV62" s="67">
        <f t="shared" si="44"/>
        <v>-0.012460107415612987</v>
      </c>
      <c r="AW62" s="67">
        <f t="shared" si="44"/>
        <v>-0.01088757810218588</v>
      </c>
      <c r="AX62" s="77"/>
      <c r="AY62" s="77"/>
      <c r="AZ62" s="77"/>
      <c r="BA62" s="77"/>
      <c r="BB62" s="77"/>
      <c r="BC62" s="77"/>
      <c r="BD62" s="77"/>
      <c r="BE62" s="77"/>
      <c r="BF62" s="77"/>
      <c r="BG62" s="77"/>
    </row>
    <row r="63" spans="1:59" s="78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1" t="s">
        <v>76</v>
      </c>
      <c r="Z63" s="81"/>
      <c r="AA63" s="81"/>
      <c r="AB63" s="67">
        <f aca="true" t="shared" si="45" ref="AB63:AW63">AB38/AA38-1</f>
        <v>-0.0046206444936258695</v>
      </c>
      <c r="AC63" s="67">
        <f t="shared" si="45"/>
        <v>0.029983345378065573</v>
      </c>
      <c r="AD63" s="67">
        <f t="shared" si="45"/>
        <v>0.00428865702597836</v>
      </c>
      <c r="AE63" s="67">
        <f t="shared" si="45"/>
        <v>0.06763571968606019</v>
      </c>
      <c r="AF63" s="67">
        <f t="shared" si="45"/>
        <v>0.024977671589561545</v>
      </c>
      <c r="AG63" s="67">
        <f t="shared" si="45"/>
        <v>-0.0027050656025514597</v>
      </c>
      <c r="AH63" s="67">
        <f t="shared" si="45"/>
        <v>-0.016653172639211622</v>
      </c>
      <c r="AI63" s="67">
        <f t="shared" si="45"/>
        <v>0.03209026072201748</v>
      </c>
      <c r="AJ63" s="67">
        <f t="shared" si="45"/>
        <v>0.07414101725280808</v>
      </c>
      <c r="AK63" s="67">
        <f t="shared" si="45"/>
        <v>0.023880042241206656</v>
      </c>
      <c r="AL63" s="67">
        <f t="shared" si="45"/>
        <v>0.03626815462650912</v>
      </c>
      <c r="AM63" s="67">
        <f t="shared" si="45"/>
        <v>0.06479198854319246</v>
      </c>
      <c r="AN63" s="67">
        <f t="shared" si="45"/>
        <v>0.018451166868409752</v>
      </c>
      <c r="AO63" s="67">
        <f t="shared" si="45"/>
        <v>0.0025486898111810596</v>
      </c>
      <c r="AP63" s="67">
        <f t="shared" si="45"/>
        <v>0.014640141370985793</v>
      </c>
      <c r="AQ63" s="67">
        <f t="shared" si="45"/>
        <v>-0.002933973212348895</v>
      </c>
      <c r="AR63" s="67">
        <f t="shared" si="45"/>
        <v>0.034063205358036974</v>
      </c>
      <c r="AS63" s="67">
        <f t="shared" si="45"/>
        <v>-0.03723609374785519</v>
      </c>
      <c r="AT63" s="67">
        <f t="shared" si="45"/>
        <v>-0.07782122134778913</v>
      </c>
      <c r="AU63" s="67">
        <f t="shared" si="45"/>
        <v>0.002588871858987263</v>
      </c>
      <c r="AV63" s="67">
        <f t="shared" si="45"/>
        <v>0.13240006139585603</v>
      </c>
      <c r="AW63" s="67">
        <f t="shared" si="45"/>
        <v>0.05953574759329916</v>
      </c>
      <c r="AX63" s="77"/>
      <c r="AY63" s="77"/>
      <c r="AZ63" s="77"/>
      <c r="BA63" s="77"/>
      <c r="BB63" s="77"/>
      <c r="BC63" s="77"/>
      <c r="BD63" s="77"/>
      <c r="BE63" s="77"/>
      <c r="BF63" s="77"/>
      <c r="BG63" s="77"/>
    </row>
    <row r="64" spans="1:59" s="78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1" t="s">
        <v>50</v>
      </c>
      <c r="Z64" s="81"/>
      <c r="AA64" s="81"/>
      <c r="AB64" s="67">
        <f aca="true" t="shared" si="46" ref="AB64:AW64">AB39/AA39-1</f>
        <v>0.01507340214518793</v>
      </c>
      <c r="AC64" s="67">
        <f t="shared" si="46"/>
        <v>0.054398745429676376</v>
      </c>
      <c r="AD64" s="67">
        <f t="shared" si="46"/>
        <v>0.0110742885404147</v>
      </c>
      <c r="AE64" s="67">
        <f t="shared" si="46"/>
        <v>0.05146965511177415</v>
      </c>
      <c r="AF64" s="67">
        <f t="shared" si="46"/>
        <v>0.02128071471356119</v>
      </c>
      <c r="AG64" s="67">
        <f t="shared" si="46"/>
        <v>-0.00187947768279062</v>
      </c>
      <c r="AH64" s="67">
        <f t="shared" si="46"/>
        <v>-0.023795545154029596</v>
      </c>
      <c r="AI64" s="67">
        <f t="shared" si="46"/>
        <v>-0.0026403570628499295</v>
      </c>
      <c r="AJ64" s="67">
        <f t="shared" si="46"/>
        <v>0.05549805636314464</v>
      </c>
      <c r="AK64" s="67">
        <f t="shared" si="46"/>
        <v>0.0370064066975202</v>
      </c>
      <c r="AL64" s="67">
        <f t="shared" si="46"/>
        <v>-0.02418932294978071</v>
      </c>
      <c r="AM64" s="67">
        <f t="shared" si="46"/>
        <v>0.07620461840715032</v>
      </c>
      <c r="AN64" s="67">
        <f t="shared" si="46"/>
        <v>0.012593258549726372</v>
      </c>
      <c r="AO64" s="67">
        <f t="shared" si="46"/>
        <v>0.0001988634781935339</v>
      </c>
      <c r="AP64" s="67">
        <f t="shared" si="46"/>
        <v>0.039756648977414155</v>
      </c>
      <c r="AQ64" s="67">
        <f t="shared" si="46"/>
        <v>-0.04856292961365538</v>
      </c>
      <c r="AR64" s="67">
        <f t="shared" si="46"/>
        <v>0.08455831287685744</v>
      </c>
      <c r="AS64" s="67">
        <f t="shared" si="46"/>
        <v>-0.04866334029768049</v>
      </c>
      <c r="AT64" s="67">
        <f t="shared" si="46"/>
        <v>-0.054593430566069134</v>
      </c>
      <c r="AU64" s="67">
        <f t="shared" si="46"/>
        <v>0.06363085610601948</v>
      </c>
      <c r="AV64" s="67">
        <f t="shared" si="46"/>
        <v>0.09786838218089033</v>
      </c>
      <c r="AW64" s="67">
        <f t="shared" si="46"/>
        <v>0.07627878201165772</v>
      </c>
      <c r="AX64" s="77"/>
      <c r="AY64" s="77"/>
      <c r="AZ64" s="77"/>
      <c r="BA64" s="77"/>
      <c r="BB64" s="77"/>
      <c r="BC64" s="77"/>
      <c r="BD64" s="77"/>
      <c r="BE64" s="77"/>
      <c r="BF64" s="77"/>
      <c r="BG64" s="77"/>
    </row>
    <row r="65" spans="1:59" s="78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1" t="s">
        <v>51</v>
      </c>
      <c r="Z65" s="81"/>
      <c r="AA65" s="81"/>
      <c r="AB65" s="67">
        <f aca="true" t="shared" si="47" ref="AB65:AW65">AB40/AA40-1</f>
        <v>0.018477191580178243</v>
      </c>
      <c r="AC65" s="67">
        <f t="shared" si="47"/>
        <v>0.00018318112935111763</v>
      </c>
      <c r="AD65" s="67">
        <f t="shared" si="47"/>
        <v>-0.017286767068765085</v>
      </c>
      <c r="AE65" s="67">
        <f t="shared" si="47"/>
        <v>0.02072837940962069</v>
      </c>
      <c r="AF65" s="67">
        <f t="shared" si="47"/>
        <v>0.0024788066216892</v>
      </c>
      <c r="AG65" s="67">
        <f t="shared" si="47"/>
        <v>0.005530000462520057</v>
      </c>
      <c r="AH65" s="67">
        <f t="shared" si="47"/>
        <v>-0.04362477246075791</v>
      </c>
      <c r="AI65" s="67">
        <f t="shared" si="47"/>
        <v>-0.0960398453447846</v>
      </c>
      <c r="AJ65" s="67">
        <f t="shared" si="47"/>
        <v>5.6314553844361015E-05</v>
      </c>
      <c r="AK65" s="67">
        <f t="shared" si="47"/>
        <v>0.010633328697116307</v>
      </c>
      <c r="AL65" s="67">
        <f t="shared" si="47"/>
        <v>-0.022824660402321784</v>
      </c>
      <c r="AM65" s="67">
        <f t="shared" si="47"/>
        <v>-0.05347862872976028</v>
      </c>
      <c r="AN65" s="67">
        <f t="shared" si="47"/>
        <v>-0.016667754394416368</v>
      </c>
      <c r="AO65" s="67">
        <f t="shared" si="47"/>
        <v>-0.003524755166495419</v>
      </c>
      <c r="AP65" s="67">
        <f t="shared" si="47"/>
        <v>0.021808825046093272</v>
      </c>
      <c r="AQ65" s="67">
        <f t="shared" si="47"/>
        <v>0.0014532307318435578</v>
      </c>
      <c r="AR65" s="67">
        <f t="shared" si="47"/>
        <v>-0.015255792315792549</v>
      </c>
      <c r="AS65" s="67">
        <f t="shared" si="47"/>
        <v>-0.07314395446506217</v>
      </c>
      <c r="AT65" s="67">
        <f t="shared" si="47"/>
        <v>-0.11890866845548309</v>
      </c>
      <c r="AU65" s="67">
        <f t="shared" si="47"/>
        <v>0.0220121481122586</v>
      </c>
      <c r="AV65" s="67">
        <f t="shared" si="47"/>
        <v>0.0026358905528260923</v>
      </c>
      <c r="AW65" s="67">
        <f t="shared" si="47"/>
        <v>0.007263397777355962</v>
      </c>
      <c r="AX65" s="77"/>
      <c r="AY65" s="77"/>
      <c r="AZ65" s="77"/>
      <c r="BA65" s="77"/>
      <c r="BB65" s="77"/>
      <c r="BC65" s="77"/>
      <c r="BD65" s="77"/>
      <c r="BE65" s="77"/>
      <c r="BF65" s="77"/>
      <c r="BG65" s="77"/>
    </row>
    <row r="66" spans="1:59" s="78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1" t="s">
        <v>52</v>
      </c>
      <c r="Z66" s="81"/>
      <c r="AA66" s="81"/>
      <c r="AB66" s="67">
        <f aca="true" t="shared" si="48" ref="AB66:AW66">AB41/AA41-1</f>
        <v>0.014764890350999593</v>
      </c>
      <c r="AC66" s="67">
        <f t="shared" si="48"/>
        <v>0.06255207797845164</v>
      </c>
      <c r="AD66" s="67">
        <f t="shared" si="48"/>
        <v>-0.020331499088669158</v>
      </c>
      <c r="AE66" s="67">
        <f t="shared" si="48"/>
        <v>0.13516840977027478</v>
      </c>
      <c r="AF66" s="67">
        <f t="shared" si="48"/>
        <v>0.021105835740144574</v>
      </c>
      <c r="AG66" s="67">
        <f t="shared" si="48"/>
        <v>0.025888671841591382</v>
      </c>
      <c r="AH66" s="67">
        <f t="shared" si="48"/>
        <v>0.04828981531854182</v>
      </c>
      <c r="AI66" s="67">
        <f t="shared" si="48"/>
        <v>0.012703461266103888</v>
      </c>
      <c r="AJ66" s="67">
        <f t="shared" si="48"/>
        <v>0.0023762658867556574</v>
      </c>
      <c r="AK66" s="67">
        <f t="shared" si="48"/>
        <v>0.03794708059070562</v>
      </c>
      <c r="AL66" s="67">
        <f t="shared" si="48"/>
        <v>-0.007242417045107974</v>
      </c>
      <c r="AM66" s="67">
        <f t="shared" si="48"/>
        <v>0.007851694962515365</v>
      </c>
      <c r="AN66" s="67">
        <f t="shared" si="48"/>
        <v>0.023881603756798153</v>
      </c>
      <c r="AO66" s="67">
        <f t="shared" si="48"/>
        <v>-0.02531629877140007</v>
      </c>
      <c r="AP66" s="67">
        <f t="shared" si="48"/>
        <v>-0.031877800559108826</v>
      </c>
      <c r="AQ66" s="67">
        <f t="shared" si="48"/>
        <v>-0.060453840321291974</v>
      </c>
      <c r="AR66" s="67">
        <f t="shared" si="48"/>
        <v>0.020895291111634018</v>
      </c>
      <c r="AS66" s="67">
        <f t="shared" si="48"/>
        <v>0.046935126982841524</v>
      </c>
      <c r="AT66" s="67">
        <f t="shared" si="48"/>
        <v>-0.1258234142578013</v>
      </c>
      <c r="AU66" s="67">
        <f t="shared" si="48"/>
        <v>0.018955143858247814</v>
      </c>
      <c r="AV66" s="67">
        <f t="shared" si="48"/>
        <v>0.0013801097335457424</v>
      </c>
      <c r="AW66" s="67">
        <f t="shared" si="48"/>
        <v>0.0013746245796755208</v>
      </c>
      <c r="AX66" s="77"/>
      <c r="AY66" s="77"/>
      <c r="AZ66" s="77"/>
      <c r="BA66" s="77"/>
      <c r="BB66" s="77"/>
      <c r="BC66" s="77"/>
      <c r="BD66" s="77"/>
      <c r="BE66" s="77"/>
      <c r="BF66" s="77"/>
      <c r="BG66" s="77"/>
    </row>
    <row r="67" spans="1:59" s="78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2" t="s">
        <v>77</v>
      </c>
      <c r="Z67" s="82"/>
      <c r="AA67" s="82"/>
      <c r="AB67" s="68">
        <f aca="true" t="shared" si="49" ref="AB67:AQ67">AB42/AA42-1</f>
        <v>0.4654616072000939</v>
      </c>
      <c r="AC67" s="68">
        <f t="shared" si="49"/>
        <v>0.06111054988695619</v>
      </c>
      <c r="AD67" s="68">
        <f t="shared" si="49"/>
        <v>-0.06558954790148375</v>
      </c>
      <c r="AE67" s="68">
        <f t="shared" si="49"/>
        <v>-0.038808462468982174</v>
      </c>
      <c r="AF67" s="68">
        <f t="shared" si="49"/>
        <v>-0.004431749225660697</v>
      </c>
      <c r="AG67" s="68">
        <f t="shared" si="49"/>
        <v>-0.03052621537120148</v>
      </c>
      <c r="AH67" s="68">
        <f t="shared" si="49"/>
        <v>-0.0282431516377053</v>
      </c>
      <c r="AI67" s="68">
        <f t="shared" si="49"/>
        <v>-0.10932087938223511</v>
      </c>
      <c r="AJ67" s="68">
        <f t="shared" si="49"/>
        <v>-0.10931774677423278</v>
      </c>
      <c r="AK67" s="68">
        <f t="shared" si="49"/>
        <v>-0.05335527045028876</v>
      </c>
      <c r="AL67" s="68">
        <f t="shared" si="49"/>
        <v>-0.09970280178871038</v>
      </c>
      <c r="AM67" s="68">
        <f t="shared" si="49"/>
        <v>-0.046219203563227396</v>
      </c>
      <c r="AN67" s="68">
        <f t="shared" si="49"/>
        <v>0.11457928371338055</v>
      </c>
      <c r="AO67" s="68">
        <f t="shared" si="49"/>
        <v>0.014887938424975156</v>
      </c>
      <c r="AP67" s="68">
        <f t="shared" si="49"/>
        <v>0.0744344497552416</v>
      </c>
      <c r="AQ67" s="68">
        <f t="shared" si="49"/>
        <v>-0.04548006381182257</v>
      </c>
      <c r="AR67" s="68">
        <f aca="true" t="shared" si="50" ref="AR67:AW68">AR42/AQ42-1</f>
        <v>0.045585772367064514</v>
      </c>
      <c r="AS67" s="68">
        <f t="shared" si="50"/>
        <v>0.00860135129931483</v>
      </c>
      <c r="AT67" s="68">
        <f t="shared" si="50"/>
        <v>-0.071343278510543</v>
      </c>
      <c r="AU67" s="68">
        <f t="shared" si="50"/>
        <v>-0.0571788867562375</v>
      </c>
      <c r="AV67" s="68">
        <f t="shared" si="50"/>
        <v>-0.018531987418997864</v>
      </c>
      <c r="AW67" s="68">
        <f t="shared" si="50"/>
        <v>-0.025175155302652574</v>
      </c>
      <c r="AX67" s="79"/>
      <c r="AY67" s="79"/>
      <c r="AZ67" s="79"/>
      <c r="BA67" s="79"/>
      <c r="BB67" s="79"/>
      <c r="BC67" s="79"/>
      <c r="BD67" s="79"/>
      <c r="BE67" s="79"/>
      <c r="BF67" s="79"/>
      <c r="BG67" s="79"/>
    </row>
    <row r="68" spans="1:59" s="78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3" t="s">
        <v>49</v>
      </c>
      <c r="Z68" s="83"/>
      <c r="AA68" s="83"/>
      <c r="AB68" s="69">
        <f aca="true" t="shared" si="51" ref="AB68:AN68">AB43/AA43-1</f>
        <v>0.00782879157970684</v>
      </c>
      <c r="AC68" s="69">
        <f t="shared" si="51"/>
        <v>0.007367323139198856</v>
      </c>
      <c r="AD68" s="69">
        <f t="shared" si="51"/>
        <v>-0.006618015119850051</v>
      </c>
      <c r="AE68" s="69">
        <f t="shared" si="51"/>
        <v>0.05194585315854883</v>
      </c>
      <c r="AF68" s="69">
        <f t="shared" si="51"/>
        <v>0.010760145275549027</v>
      </c>
      <c r="AG68" s="69">
        <f t="shared" si="51"/>
        <v>0.010537422295438414</v>
      </c>
      <c r="AH68" s="69">
        <f t="shared" si="51"/>
        <v>-0.004127754540966699</v>
      </c>
      <c r="AI68" s="69">
        <f t="shared" si="51"/>
        <v>-0.028914356826549747</v>
      </c>
      <c r="AJ68" s="69">
        <f t="shared" si="51"/>
        <v>0.029206445684400784</v>
      </c>
      <c r="AK68" s="69">
        <f t="shared" si="51"/>
        <v>0.01678867441954135</v>
      </c>
      <c r="AL68" s="69">
        <f t="shared" si="51"/>
        <v>-0.012098024203448632</v>
      </c>
      <c r="AM68" s="69">
        <f t="shared" si="51"/>
        <v>0.029989052887255507</v>
      </c>
      <c r="AN68" s="69">
        <f t="shared" si="51"/>
        <v>0.004011635264006719</v>
      </c>
      <c r="AO68" s="69">
        <f>AO43/AN43-1</f>
        <v>-0.0004860039250128567</v>
      </c>
      <c r="AP68" s="69">
        <f>AP43/AO43-1</f>
        <v>0.0033217434906718246</v>
      </c>
      <c r="AQ68" s="69">
        <f>AQ43/AP43-1</f>
        <v>-0.014962035937279738</v>
      </c>
      <c r="AR68" s="69">
        <f t="shared" si="50"/>
        <v>0.026293724285729958</v>
      </c>
      <c r="AS68" s="69">
        <f t="shared" si="50"/>
        <v>-0.06351183604941857</v>
      </c>
      <c r="AT68" s="69">
        <f t="shared" si="50"/>
        <v>-0.0596183127612272</v>
      </c>
      <c r="AU68" s="69">
        <f t="shared" si="50"/>
        <v>0.043454603644085044</v>
      </c>
      <c r="AV68" s="69">
        <f t="shared" si="50"/>
        <v>0.041883562688783904</v>
      </c>
      <c r="AW68" s="69">
        <f t="shared" si="50"/>
        <v>0.027102300204907337</v>
      </c>
      <c r="AX68" s="80"/>
      <c r="AY68" s="80"/>
      <c r="AZ68" s="80"/>
      <c r="BA68" s="80"/>
      <c r="BB68" s="80"/>
      <c r="BC68" s="80"/>
      <c r="BD68" s="80"/>
      <c r="BE68" s="80"/>
      <c r="BF68" s="80"/>
      <c r="BG68" s="80"/>
    </row>
    <row r="77" ht="14.25">
      <c r="Y77" s="393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1.625" style="217" customWidth="1"/>
    <col min="2" max="2" width="13.625" style="217" customWidth="1"/>
    <col min="3" max="3" width="10.75390625" style="217" customWidth="1"/>
    <col min="4" max="4" width="10.625" style="217" customWidth="1"/>
    <col min="5" max="5" width="9.875" style="223" customWidth="1"/>
    <col min="6" max="6" width="9.875" style="217" customWidth="1"/>
    <col min="7" max="16384" width="9.00390625" style="217" customWidth="1"/>
  </cols>
  <sheetData>
    <row r="1" s="394" customFormat="1" ht="30" customHeight="1">
      <c r="A1" s="407" t="s">
        <v>189</v>
      </c>
    </row>
    <row r="2" spans="3:5" ht="12.75">
      <c r="C2" s="54"/>
      <c r="E2" s="217"/>
    </row>
    <row r="3" spans="4:5" ht="15" thickBot="1">
      <c r="D3" s="408" t="s">
        <v>152</v>
      </c>
      <c r="E3" s="217"/>
    </row>
    <row r="4" spans="2:9" ht="25.5">
      <c r="B4" s="316"/>
      <c r="C4" s="317" t="s">
        <v>29</v>
      </c>
      <c r="D4" s="318" t="s">
        <v>30</v>
      </c>
      <c r="E4" s="319" t="s">
        <v>0</v>
      </c>
      <c r="F4" s="320" t="s">
        <v>1</v>
      </c>
      <c r="H4" s="55" t="s">
        <v>53</v>
      </c>
      <c r="I4" s="218"/>
    </row>
    <row r="5" spans="2:9" ht="12.75">
      <c r="B5" s="56" t="s">
        <v>83</v>
      </c>
      <c r="C5" s="309">
        <f>'2) CO2-Sector'!$Z$5</f>
        <v>317760.4781841786</v>
      </c>
      <c r="D5" s="310">
        <f>'3) Allocated_CO2-Sector'!$Z$5</f>
        <v>67857.73000644721</v>
      </c>
      <c r="E5" s="348">
        <f aca="true" t="shared" si="0" ref="E5:F12">C5/C$13</f>
        <v>0.2777312146404276</v>
      </c>
      <c r="F5" s="349">
        <f>D5/D$13</f>
        <v>0.059309483309970476</v>
      </c>
      <c r="H5" s="55" t="s">
        <v>54</v>
      </c>
      <c r="I5" s="219"/>
    </row>
    <row r="6" spans="2:9" ht="12.75">
      <c r="B6" s="56" t="s">
        <v>2</v>
      </c>
      <c r="C6" s="309">
        <f>'2) CO2-Sector'!$Z$10</f>
        <v>389990.97210019204</v>
      </c>
      <c r="D6" s="310">
        <f>'3) Allocated_CO2-Sector'!$Z$6</f>
        <v>482111.7640299221</v>
      </c>
      <c r="E6" s="348">
        <f t="shared" si="0"/>
        <v>0.340862611357879</v>
      </c>
      <c r="F6" s="349">
        <f t="shared" si="0"/>
        <v>0.4213786641485999</v>
      </c>
      <c r="H6" s="55" t="s">
        <v>55</v>
      </c>
      <c r="I6" s="218"/>
    </row>
    <row r="7" spans="2:9" ht="12.75">
      <c r="B7" s="56" t="s">
        <v>56</v>
      </c>
      <c r="C7" s="309">
        <f>'2) CO2-Sector'!$Z$19</f>
        <v>211053.69277127297</v>
      </c>
      <c r="D7" s="310">
        <f>'3) Allocated_CO2-Sector'!$Z$15</f>
        <v>217371.30450071915</v>
      </c>
      <c r="E7" s="348">
        <f t="shared" si="0"/>
        <v>0.18446661077133222</v>
      </c>
      <c r="F7" s="349">
        <f t="shared" si="0"/>
        <v>0.18998837354457654</v>
      </c>
      <c r="H7" s="219"/>
      <c r="I7" s="218"/>
    </row>
    <row r="8" spans="2:6" ht="12.75">
      <c r="B8" s="56" t="s">
        <v>78</v>
      </c>
      <c r="C8" s="309">
        <f>'2) CO2-Sector'!$Z$26</f>
        <v>83602.42911544416</v>
      </c>
      <c r="D8" s="310">
        <f>'3) Allocated_CO2-Sector'!$Z$22</f>
        <v>164291.9038827403</v>
      </c>
      <c r="E8" s="348">
        <f t="shared" si="0"/>
        <v>0.07307077430713231</v>
      </c>
      <c r="F8" s="349">
        <f t="shared" si="0"/>
        <v>0.14359554807346</v>
      </c>
    </row>
    <row r="9" spans="2:6" ht="12.75">
      <c r="B9" s="56" t="s">
        <v>31</v>
      </c>
      <c r="C9" s="309">
        <f>'2) CO2-Sector'!$Z$25</f>
        <v>56668.294375382</v>
      </c>
      <c r="D9" s="310">
        <f>'3) Allocated_CO2-Sector'!$Z$21</f>
        <v>127443.16412664075</v>
      </c>
      <c r="E9" s="348">
        <f t="shared" si="0"/>
        <v>0.04952961525741996</v>
      </c>
      <c r="F9" s="349">
        <f t="shared" si="0"/>
        <v>0.11138875725758408</v>
      </c>
    </row>
    <row r="10" spans="2:6" ht="12.75">
      <c r="B10" s="56" t="s">
        <v>32</v>
      </c>
      <c r="C10" s="309">
        <f>'2) CO2-Sector'!$Z$28</f>
        <v>62318.39243632472</v>
      </c>
      <c r="D10" s="310">
        <f>'3) Allocated_CO2-Sector'!$Z$24</f>
        <v>62318.39243632472</v>
      </c>
      <c r="E10" s="348">
        <f t="shared" si="0"/>
        <v>0.054467953109472195</v>
      </c>
      <c r="F10" s="349">
        <f t="shared" si="0"/>
        <v>0.0544679531094722</v>
      </c>
    </row>
    <row r="11" spans="2:6" ht="12.75">
      <c r="B11" s="56" t="s">
        <v>33</v>
      </c>
      <c r="C11" s="309">
        <f>'2) CO2-Sector'!$Z$29</f>
        <v>22698.6262976251</v>
      </c>
      <c r="D11" s="310">
        <f>'3) Allocated_CO2-Sector'!$Z$25</f>
        <v>22698.6262976251</v>
      </c>
      <c r="E11" s="348">
        <f t="shared" si="0"/>
        <v>0.01983921061654059</v>
      </c>
      <c r="F11" s="349">
        <f t="shared" si="0"/>
        <v>0.019839210616540596</v>
      </c>
    </row>
    <row r="12" spans="2:9" ht="13.5" thickBot="1">
      <c r="B12" s="57" t="s">
        <v>34</v>
      </c>
      <c r="C12" s="311">
        <f>'2) CO2-Sector'!$Z$27</f>
        <v>36.6235166957</v>
      </c>
      <c r="D12" s="312">
        <f>'3) Allocated_CO2-Sector'!$Z$23</f>
        <v>36.6235166957</v>
      </c>
      <c r="E12" s="350">
        <f t="shared" si="0"/>
        <v>3.200993979624236E-05</v>
      </c>
      <c r="F12" s="351">
        <f t="shared" si="0"/>
        <v>3.2009939796242365E-05</v>
      </c>
      <c r="H12" s="218"/>
      <c r="I12" s="218"/>
    </row>
    <row r="13" spans="2:6" ht="13.5" thickBot="1">
      <c r="B13" s="58" t="s">
        <v>35</v>
      </c>
      <c r="C13" s="220">
        <f>SUM(C5:C12)</f>
        <v>1144129.5087971152</v>
      </c>
      <c r="D13" s="221">
        <f>SUM(D5:D12)</f>
        <v>1144129.508797115</v>
      </c>
      <c r="E13" s="222"/>
      <c r="F13" s="222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O24" sqref="O24"/>
    </sheetView>
  </sheetViews>
  <sheetFormatPr defaultColWidth="9.00390625" defaultRowHeight="13.5"/>
  <cols>
    <col min="1" max="1" width="1.625" style="217" customWidth="1"/>
    <col min="2" max="2" width="13.625" style="217" customWidth="1"/>
    <col min="3" max="4" width="10.625" style="217" customWidth="1"/>
    <col min="5" max="5" width="9.875" style="223" customWidth="1"/>
    <col min="6" max="6" width="9.875" style="217" customWidth="1"/>
    <col min="7" max="16384" width="9.00390625" style="217" customWidth="1"/>
  </cols>
  <sheetData>
    <row r="1" s="394" customFormat="1" ht="30" customHeight="1">
      <c r="A1" s="407" t="s">
        <v>225</v>
      </c>
    </row>
    <row r="2" ht="12.75">
      <c r="E2" s="217"/>
    </row>
    <row r="3" spans="4:5" ht="15" thickBot="1">
      <c r="D3" s="408" t="s">
        <v>153</v>
      </c>
      <c r="E3" s="217"/>
    </row>
    <row r="4" spans="2:9" ht="25.5">
      <c r="B4" s="316"/>
      <c r="C4" s="317" t="s">
        <v>29</v>
      </c>
      <c r="D4" s="318" t="s">
        <v>30</v>
      </c>
      <c r="E4" s="319" t="s">
        <v>0</v>
      </c>
      <c r="F4" s="320" t="s">
        <v>1</v>
      </c>
      <c r="H4" s="55" t="s">
        <v>53</v>
      </c>
      <c r="I4" s="218"/>
    </row>
    <row r="5" spans="2:9" ht="12.75">
      <c r="B5" s="56" t="s">
        <v>83</v>
      </c>
      <c r="C5" s="309">
        <f>'2) CO2-Sector'!$AW$5</f>
        <v>501608.98770310753</v>
      </c>
      <c r="D5" s="310">
        <f>'3) Allocated_CO2-Sector'!$AW$5</f>
        <v>86257.48826318118</v>
      </c>
      <c r="E5" s="348">
        <f>C5/C$13</f>
        <v>0.39354665748606904</v>
      </c>
      <c r="F5" s="349">
        <f>D5/D$13</f>
        <v>0.06767491616240927</v>
      </c>
      <c r="H5" s="55" t="s">
        <v>54</v>
      </c>
      <c r="I5" s="219"/>
    </row>
    <row r="6" spans="2:9" ht="12.75">
      <c r="B6" s="56" t="s">
        <v>2</v>
      </c>
      <c r="C6" s="309">
        <f>'2) CO2-Sector'!$AW$10</f>
        <v>337146.95476085856</v>
      </c>
      <c r="D6" s="310">
        <f>'3) Allocated_CO2-Sector'!$AW$6</f>
        <v>430529.32846713514</v>
      </c>
      <c r="E6" s="348">
        <f aca="true" t="shared" si="0" ref="E6:F11">C6/C$13</f>
        <v>0.2645149117748171</v>
      </c>
      <c r="F6" s="349">
        <f t="shared" si="0"/>
        <v>0.33777978928130215</v>
      </c>
      <c r="H6" s="55" t="s">
        <v>55</v>
      </c>
      <c r="I6" s="218"/>
    </row>
    <row r="7" spans="2:9" ht="12.75">
      <c r="B7" s="56" t="s">
        <v>56</v>
      </c>
      <c r="C7" s="309">
        <f>'2) CO2-Sector'!$AW$19</f>
        <v>218075.07229100488</v>
      </c>
      <c r="D7" s="310">
        <f>'3) Allocated_CO2-Sector'!$AW$15</f>
        <v>227105.62533488154</v>
      </c>
      <c r="E7" s="348">
        <f t="shared" si="0"/>
        <v>0.17109485253472895</v>
      </c>
      <c r="F7" s="349">
        <f t="shared" si="0"/>
        <v>0.17817994082619276</v>
      </c>
      <c r="H7" s="219"/>
      <c r="I7" s="218"/>
    </row>
    <row r="8" spans="2:9" ht="12.75">
      <c r="B8" s="56" t="s">
        <v>78</v>
      </c>
      <c r="C8" s="309">
        <f>'2) CO2-Sector'!$AW$26</f>
        <v>91580.78967114404</v>
      </c>
      <c r="D8" s="310">
        <f>'3) Allocated_CO2-Sector'!$AW$22</f>
        <v>259405.633122927</v>
      </c>
      <c r="E8" s="348">
        <f t="shared" si="0"/>
        <v>0.07185141125570421</v>
      </c>
      <c r="F8" s="349">
        <f t="shared" si="0"/>
        <v>0.2035215124753894</v>
      </c>
      <c r="H8" s="218"/>
      <c r="I8" s="218"/>
    </row>
    <row r="9" spans="2:9" ht="12.75">
      <c r="B9" s="56" t="s">
        <v>31</v>
      </c>
      <c r="C9" s="309">
        <f>'2) CO2-Sector'!$AW$25</f>
        <v>58097.72067708147</v>
      </c>
      <c r="D9" s="310">
        <f>'3) Allocated_CO2-Sector'!$AW$21</f>
        <v>203211.44991507172</v>
      </c>
      <c r="E9" s="348">
        <f t="shared" si="0"/>
        <v>0.04558164694121777</v>
      </c>
      <c r="F9" s="349">
        <f t="shared" si="0"/>
        <v>0.1594333212472436</v>
      </c>
      <c r="H9" s="218"/>
      <c r="I9" s="218"/>
    </row>
    <row r="10" spans="2:9" ht="12.75">
      <c r="B10" s="56" t="s">
        <v>32</v>
      </c>
      <c r="C10" s="309">
        <f>'2) CO2-Sector'!$AW$28</f>
        <v>41481.39562348798</v>
      </c>
      <c r="D10" s="310">
        <f>'3) Allocated_CO2-Sector'!$AW$24</f>
        <v>41481.39562348798</v>
      </c>
      <c r="E10" s="348">
        <f t="shared" si="0"/>
        <v>0.032545000180784864</v>
      </c>
      <c r="F10" s="349">
        <f t="shared" si="0"/>
        <v>0.032545000180784864</v>
      </c>
      <c r="H10" s="219"/>
      <c r="I10" s="219"/>
    </row>
    <row r="11" spans="2:9" ht="12.75">
      <c r="B11" s="56" t="s">
        <v>33</v>
      </c>
      <c r="C11" s="309">
        <f>'2) CO2-Sector'!$AW$29</f>
        <v>26563.19020459981</v>
      </c>
      <c r="D11" s="310">
        <f>'3) Allocated_CO2-Sector'!$AW$25</f>
        <v>26563.19020459981</v>
      </c>
      <c r="E11" s="348">
        <f t="shared" si="0"/>
        <v>0.02084064475211193</v>
      </c>
      <c r="F11" s="349">
        <f t="shared" si="0"/>
        <v>0.02084064475211193</v>
      </c>
      <c r="H11" s="218"/>
      <c r="I11" s="218"/>
    </row>
    <row r="12" spans="2:9" ht="13.5" thickBot="1">
      <c r="B12" s="57" t="s">
        <v>34</v>
      </c>
      <c r="C12" s="311">
        <f>'2) CO2-Sector'!$AW$27</f>
        <v>31.705417222600005</v>
      </c>
      <c r="D12" s="312">
        <f>'3) Allocated_CO2-Sector'!$AW$23</f>
        <v>31.705417222600005</v>
      </c>
      <c r="E12" s="350">
        <f>C12/C$13</f>
        <v>2.487507456612939E-05</v>
      </c>
      <c r="F12" s="351">
        <f>D12/D$13</f>
        <v>2.487507456612939E-05</v>
      </c>
      <c r="H12" s="218"/>
      <c r="I12" s="218"/>
    </row>
    <row r="13" spans="2:6" ht="13.5" thickBot="1">
      <c r="B13" s="58" t="s">
        <v>35</v>
      </c>
      <c r="C13" s="220">
        <f>SUM(C5:C12)</f>
        <v>1274585.8163485068</v>
      </c>
      <c r="D13" s="221">
        <f>SUM(D5:D12)</f>
        <v>1274585.8163485068</v>
      </c>
      <c r="E13" s="222"/>
      <c r="F13" s="222"/>
    </row>
    <row r="14" spans="2:6" ht="12.75">
      <c r="B14" s="234"/>
      <c r="C14" s="235"/>
      <c r="D14" s="235"/>
      <c r="E14" s="222"/>
      <c r="F14" s="222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0"/>
  <sheetViews>
    <sheetView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K32" sqref="BK32"/>
    </sheetView>
  </sheetViews>
  <sheetFormatPr defaultColWidth="9.625" defaultRowHeight="13.5"/>
  <cols>
    <col min="1" max="1" width="1.625" style="61" customWidth="1"/>
    <col min="2" max="23" width="1.625" style="61" hidden="1" customWidth="1"/>
    <col min="24" max="24" width="1.625" style="61" customWidth="1"/>
    <col min="25" max="25" width="15.875" style="61" customWidth="1"/>
    <col min="26" max="49" width="9.625" style="61" customWidth="1"/>
    <col min="50" max="57" width="9.625" style="61" hidden="1" customWidth="1"/>
    <col min="58" max="58" width="3.125" style="61" customWidth="1"/>
    <col min="59" max="63" width="9.625" style="61" customWidth="1"/>
    <col min="64" max="64" width="16.625" style="61" bestFit="1" customWidth="1"/>
    <col min="65" max="65" width="9.125" style="61" customWidth="1"/>
    <col min="66" max="66" width="9.00390625" style="61" customWidth="1"/>
    <col min="67" max="16384" width="9.625" style="61" customWidth="1"/>
  </cols>
  <sheetData>
    <row r="1" spans="1:59" s="400" customFormat="1" ht="30" customHeight="1">
      <c r="A1" s="399" t="s">
        <v>204</v>
      </c>
      <c r="BG1" s="434"/>
    </row>
    <row r="2" s="402" customFormat="1" ht="9.75" customHeight="1">
      <c r="Z2" s="403"/>
    </row>
    <row r="3" s="402" customFormat="1" ht="9.75" customHeight="1"/>
    <row r="4" spans="25:59" s="402" customFormat="1" ht="18.75">
      <c r="Y4" s="404" t="s">
        <v>190</v>
      </c>
      <c r="BG4" s="405"/>
    </row>
    <row r="5" spans="25:57" ht="27.75">
      <c r="Y5" s="314"/>
      <c r="Z5" s="313" t="s">
        <v>101</v>
      </c>
      <c r="AA5" s="314">
        <v>1990</v>
      </c>
      <c r="AB5" s="314">
        <f aca="true" t="shared" si="0" ref="AB5:BE5">AA5+1</f>
        <v>1991</v>
      </c>
      <c r="AC5" s="314">
        <f t="shared" si="0"/>
        <v>1992</v>
      </c>
      <c r="AD5" s="314">
        <f t="shared" si="0"/>
        <v>1993</v>
      </c>
      <c r="AE5" s="314">
        <f t="shared" si="0"/>
        <v>1994</v>
      </c>
      <c r="AF5" s="314">
        <f t="shared" si="0"/>
        <v>1995</v>
      </c>
      <c r="AG5" s="314">
        <f t="shared" si="0"/>
        <v>1996</v>
      </c>
      <c r="AH5" s="314">
        <f t="shared" si="0"/>
        <v>1997</v>
      </c>
      <c r="AI5" s="314">
        <f t="shared" si="0"/>
        <v>1998</v>
      </c>
      <c r="AJ5" s="314">
        <f t="shared" si="0"/>
        <v>1999</v>
      </c>
      <c r="AK5" s="314">
        <f t="shared" si="0"/>
        <v>2000</v>
      </c>
      <c r="AL5" s="314">
        <f t="shared" si="0"/>
        <v>2001</v>
      </c>
      <c r="AM5" s="314">
        <f t="shared" si="0"/>
        <v>2002</v>
      </c>
      <c r="AN5" s="314">
        <f t="shared" si="0"/>
        <v>2003</v>
      </c>
      <c r="AO5" s="314">
        <f t="shared" si="0"/>
        <v>2004</v>
      </c>
      <c r="AP5" s="314">
        <f t="shared" si="0"/>
        <v>2005</v>
      </c>
      <c r="AQ5" s="314">
        <f t="shared" si="0"/>
        <v>2006</v>
      </c>
      <c r="AR5" s="314">
        <f t="shared" si="0"/>
        <v>2007</v>
      </c>
      <c r="AS5" s="315">
        <v>2008</v>
      </c>
      <c r="AT5" s="315">
        <v>2009</v>
      </c>
      <c r="AU5" s="315">
        <v>2010</v>
      </c>
      <c r="AV5" s="315">
        <v>2011</v>
      </c>
      <c r="AW5" s="315" t="s">
        <v>224</v>
      </c>
      <c r="AX5" s="62" t="e">
        <f t="shared" si="0"/>
        <v>#VALUE!</v>
      </c>
      <c r="AY5" s="62" t="e">
        <f t="shared" si="0"/>
        <v>#VALUE!</v>
      </c>
      <c r="AZ5" s="62" t="e">
        <f t="shared" si="0"/>
        <v>#VALUE!</v>
      </c>
      <c r="BA5" s="62" t="e">
        <f t="shared" si="0"/>
        <v>#VALUE!</v>
      </c>
      <c r="BB5" s="62" t="e">
        <f t="shared" si="0"/>
        <v>#VALUE!</v>
      </c>
      <c r="BC5" s="62" t="e">
        <f t="shared" si="0"/>
        <v>#VALUE!</v>
      </c>
      <c r="BD5" s="62" t="e">
        <f t="shared" si="0"/>
        <v>#VALUE!</v>
      </c>
      <c r="BE5" s="62" t="e">
        <f t="shared" si="0"/>
        <v>#VALUE!</v>
      </c>
    </row>
    <row r="6" spans="25:57" ht="14.25">
      <c r="Y6" s="51" t="s">
        <v>3</v>
      </c>
      <c r="Z6" s="63">
        <v>17894.843350774765</v>
      </c>
      <c r="AA6" s="63">
        <v>17681.220526964044</v>
      </c>
      <c r="AB6" s="63">
        <v>17803.3146316837</v>
      </c>
      <c r="AC6" s="63">
        <v>17892.622650106954</v>
      </c>
      <c r="AD6" s="63">
        <v>17978.310914123103</v>
      </c>
      <c r="AE6" s="63">
        <v>17843.493863876996</v>
      </c>
      <c r="AF6" s="63">
        <v>17530.66692983774</v>
      </c>
      <c r="AG6" s="63">
        <v>17149.492520397627</v>
      </c>
      <c r="AH6" s="63">
        <v>16704.922603943698</v>
      </c>
      <c r="AI6" s="63">
        <v>16407.1713601491</v>
      </c>
      <c r="AJ6" s="63">
        <v>16089.696101728852</v>
      </c>
      <c r="AK6" s="63">
        <v>15907.29582817542</v>
      </c>
      <c r="AL6" s="63">
        <v>15726.868428562995</v>
      </c>
      <c r="AM6" s="63">
        <v>15538.479277620761</v>
      </c>
      <c r="AN6" s="63">
        <v>15382.457825681353</v>
      </c>
      <c r="AO6" s="63">
        <v>15260.975587906547</v>
      </c>
      <c r="AP6" s="63">
        <v>15179.643822665805</v>
      </c>
      <c r="AQ6" s="63">
        <v>15106.477096299393</v>
      </c>
      <c r="AR6" s="63">
        <v>14980.566838224791</v>
      </c>
      <c r="AS6" s="63">
        <v>14811.669776678276</v>
      </c>
      <c r="AT6" s="63">
        <v>14562.870488751578</v>
      </c>
      <c r="AU6" s="63">
        <v>14338.781180674956</v>
      </c>
      <c r="AV6" s="63">
        <v>14157.962679170867</v>
      </c>
      <c r="AW6" s="63">
        <v>14083.715931387656</v>
      </c>
      <c r="AX6" s="63" t="e">
        <f>#REF!</f>
        <v>#REF!</v>
      </c>
      <c r="AY6" s="63" t="e">
        <f>#REF!</f>
        <v>#REF!</v>
      </c>
      <c r="AZ6" s="63" t="e">
        <f>#REF!</f>
        <v>#REF!</v>
      </c>
      <c r="BA6" s="63" t="e">
        <f>#REF!</f>
        <v>#REF!</v>
      </c>
      <c r="BB6" s="63" t="e">
        <f>#REF!</f>
        <v>#REF!</v>
      </c>
      <c r="BC6" s="63" t="e">
        <f>#REF!</f>
        <v>#REF!</v>
      </c>
      <c r="BD6" s="63" t="e">
        <f>#REF!</f>
        <v>#REF!</v>
      </c>
      <c r="BE6" s="63" t="e">
        <f>#REF!</f>
        <v>#REF!</v>
      </c>
    </row>
    <row r="7" spans="25:57" ht="14.25">
      <c r="Y7" s="51" t="s">
        <v>4</v>
      </c>
      <c r="Z7" s="63">
        <v>11263.537507839992</v>
      </c>
      <c r="AA7" s="63">
        <v>10214.150774884185</v>
      </c>
      <c r="AB7" s="63">
        <v>10074.865488222784</v>
      </c>
      <c r="AC7" s="63">
        <v>10021.017849334978</v>
      </c>
      <c r="AD7" s="63">
        <v>9847.189997500469</v>
      </c>
      <c r="AE7" s="63">
        <v>9700.576693243656</v>
      </c>
      <c r="AF7" s="63">
        <v>9448.863563135628</v>
      </c>
      <c r="AG7" s="63">
        <v>9209.112077080272</v>
      </c>
      <c r="AH7" s="63">
        <v>8949.30931950384</v>
      </c>
      <c r="AI7" s="63">
        <v>8634.985603371051</v>
      </c>
      <c r="AJ7" s="63">
        <v>8357.445049987575</v>
      </c>
      <c r="AK7" s="63">
        <v>8092.130280028613</v>
      </c>
      <c r="AL7" s="63">
        <v>7626.232591417242</v>
      </c>
      <c r="AM7" s="63">
        <v>7319.772403100825</v>
      </c>
      <c r="AN7" s="63">
        <v>7043.105464377988</v>
      </c>
      <c r="AO7" s="63">
        <v>6751.005191336548</v>
      </c>
      <c r="AP7" s="63">
        <v>6462.006248189844</v>
      </c>
      <c r="AQ7" s="63">
        <v>6168.601848676876</v>
      </c>
      <c r="AR7" s="63">
        <v>5911.913453302963</v>
      </c>
      <c r="AS7" s="63">
        <v>5620.625444833421</v>
      </c>
      <c r="AT7" s="63">
        <v>5349.400579922906</v>
      </c>
      <c r="AU7" s="63">
        <v>5104.819208041467</v>
      </c>
      <c r="AV7" s="63">
        <v>4831.696311025431</v>
      </c>
      <c r="AW7" s="63">
        <v>4666.065108637527</v>
      </c>
      <c r="AX7" s="63" t="e">
        <f>#REF!</f>
        <v>#REF!</v>
      </c>
      <c r="AY7" s="63" t="e">
        <f>#REF!</f>
        <v>#REF!</v>
      </c>
      <c r="AZ7" s="63" t="e">
        <f>#REF!</f>
        <v>#REF!</v>
      </c>
      <c r="BA7" s="63" t="e">
        <f>#REF!</f>
        <v>#REF!</v>
      </c>
      <c r="BB7" s="63" t="e">
        <f>#REF!</f>
        <v>#REF!</v>
      </c>
      <c r="BC7" s="63" t="e">
        <f>#REF!</f>
        <v>#REF!</v>
      </c>
      <c r="BD7" s="63" t="e">
        <f>#REF!</f>
        <v>#REF!</v>
      </c>
      <c r="BE7" s="63" t="e">
        <f>#REF!</f>
        <v>#REF!</v>
      </c>
    </row>
    <row r="8" spans="25:57" ht="14.25">
      <c r="Y8" s="51" t="s">
        <v>6</v>
      </c>
      <c r="Z8" s="63">
        <v>829.2283520684678</v>
      </c>
      <c r="AA8" s="63">
        <v>840.971096731896</v>
      </c>
      <c r="AB8" s="63">
        <v>846.6647830308881</v>
      </c>
      <c r="AC8" s="63">
        <v>861.5066483820976</v>
      </c>
      <c r="AD8" s="63">
        <v>880.3189006504457</v>
      </c>
      <c r="AE8" s="63">
        <v>878.7871959151386</v>
      </c>
      <c r="AF8" s="63">
        <v>987.6569249457953</v>
      </c>
      <c r="AG8" s="63">
        <v>911.4321377153274</v>
      </c>
      <c r="AH8" s="63">
        <v>900.5045835748035</v>
      </c>
      <c r="AI8" s="63">
        <v>873.5076655246468</v>
      </c>
      <c r="AJ8" s="63">
        <v>899.2922202904559</v>
      </c>
      <c r="AK8" s="63">
        <v>896.8340633210042</v>
      </c>
      <c r="AL8" s="63">
        <v>878.3056196696623</v>
      </c>
      <c r="AM8" s="63">
        <v>874.398062415514</v>
      </c>
      <c r="AN8" s="63">
        <v>833.2427867735244</v>
      </c>
      <c r="AO8" s="63">
        <v>830.6859297109676</v>
      </c>
      <c r="AP8" s="63">
        <v>845.5682348975495</v>
      </c>
      <c r="AQ8" s="63">
        <v>846.456607984787</v>
      </c>
      <c r="AR8" s="63">
        <v>844.1261421534904</v>
      </c>
      <c r="AS8" s="63">
        <v>798.4413405975343</v>
      </c>
      <c r="AT8" s="63">
        <v>768.6666771274648</v>
      </c>
      <c r="AU8" s="63">
        <v>812.3581104512656</v>
      </c>
      <c r="AV8" s="63">
        <v>766.8940264456018</v>
      </c>
      <c r="AW8" s="63">
        <v>752.0446870767746</v>
      </c>
      <c r="AX8" s="63" t="e">
        <f>#REF!</f>
        <v>#REF!</v>
      </c>
      <c r="AY8" s="63" t="e">
        <f>#REF!</f>
        <v>#REF!</v>
      </c>
      <c r="AZ8" s="63" t="e">
        <f>#REF!</f>
        <v>#REF!</v>
      </c>
      <c r="BA8" s="63" t="e">
        <f>#REF!</f>
        <v>#REF!</v>
      </c>
      <c r="BB8" s="63" t="e">
        <f>#REF!</f>
        <v>#REF!</v>
      </c>
      <c r="BC8" s="63" t="e">
        <f>#REF!</f>
        <v>#REF!</v>
      </c>
      <c r="BD8" s="63" t="e">
        <f>#REF!</f>
        <v>#REF!</v>
      </c>
      <c r="BE8" s="63" t="e">
        <f>#REF!</f>
        <v>#REF!</v>
      </c>
    </row>
    <row r="9" spans="25:57" ht="14.25">
      <c r="Y9" s="51" t="s">
        <v>5</v>
      </c>
      <c r="Z9" s="63">
        <v>3037.142333933114</v>
      </c>
      <c r="AA9" s="63">
        <v>3037.142333933114</v>
      </c>
      <c r="AB9" s="63">
        <v>2794.7553920660994</v>
      </c>
      <c r="AC9" s="63">
        <v>2527.341347328765</v>
      </c>
      <c r="AD9" s="63">
        <v>2339.2289324546236</v>
      </c>
      <c r="AE9" s="63">
        <v>1979.5329942980513</v>
      </c>
      <c r="AF9" s="63">
        <v>1609.8706675415797</v>
      </c>
      <c r="AG9" s="63">
        <v>1560.4926364178943</v>
      </c>
      <c r="AH9" s="63">
        <v>1277.2465677578905</v>
      </c>
      <c r="AI9" s="63">
        <v>1137.9760595671057</v>
      </c>
      <c r="AJ9" s="63">
        <v>1128.4207842015603</v>
      </c>
      <c r="AK9" s="63">
        <v>1043.1473284945432</v>
      </c>
      <c r="AL9" s="63">
        <v>838.1818939516628</v>
      </c>
      <c r="AM9" s="63">
        <v>406.43521019414754</v>
      </c>
      <c r="AN9" s="63">
        <v>389.37964752488585</v>
      </c>
      <c r="AO9" s="63">
        <v>372.9647896345043</v>
      </c>
      <c r="AP9" s="63">
        <v>395.7399374805928</v>
      </c>
      <c r="AQ9" s="63">
        <v>408.252086410874</v>
      </c>
      <c r="AR9" s="63">
        <v>416.1962640955265</v>
      </c>
      <c r="AS9" s="63">
        <v>408.29361355546445</v>
      </c>
      <c r="AT9" s="63">
        <v>394.26086800307064</v>
      </c>
      <c r="AU9" s="63">
        <v>375.739370235443</v>
      </c>
      <c r="AV9" s="63">
        <v>374.4380974672875</v>
      </c>
      <c r="AW9" s="63">
        <v>364.72498918703053</v>
      </c>
      <c r="AX9" s="63" t="e">
        <f>#REF!</f>
        <v>#REF!</v>
      </c>
      <c r="AY9" s="63" t="e">
        <f>#REF!</f>
        <v>#REF!</v>
      </c>
      <c r="AZ9" s="63" t="e">
        <f>#REF!</f>
        <v>#REF!</v>
      </c>
      <c r="BA9" s="63" t="e">
        <f>#REF!</f>
        <v>#REF!</v>
      </c>
      <c r="BB9" s="63" t="e">
        <f>#REF!</f>
        <v>#REF!</v>
      </c>
      <c r="BC9" s="63" t="e">
        <f>#REF!</f>
        <v>#REF!</v>
      </c>
      <c r="BD9" s="63" t="e">
        <f>#REF!</f>
        <v>#REF!</v>
      </c>
      <c r="BE9" s="63" t="e">
        <f>#REF!</f>
        <v>#REF!</v>
      </c>
    </row>
    <row r="10" spans="25:66" ht="15" thickBot="1">
      <c r="Y10" s="52" t="s">
        <v>7</v>
      </c>
      <c r="Z10" s="64">
        <v>357.58322314965824</v>
      </c>
      <c r="AA10" s="64">
        <v>357.5832231496583</v>
      </c>
      <c r="AB10" s="64">
        <v>347.49408523427775</v>
      </c>
      <c r="AC10" s="64">
        <v>322.2180975243955</v>
      </c>
      <c r="AD10" s="64">
        <v>320.55424611543293</v>
      </c>
      <c r="AE10" s="64">
        <v>320.84963929229986</v>
      </c>
      <c r="AF10" s="64">
        <v>322.37377693437315</v>
      </c>
      <c r="AG10" s="64">
        <v>312.01520332063575</v>
      </c>
      <c r="AH10" s="64">
        <v>260.9011983988571</v>
      </c>
      <c r="AI10" s="64">
        <v>243.52150534786978</v>
      </c>
      <c r="AJ10" s="64">
        <v>236.2199360831402</v>
      </c>
      <c r="AK10" s="64">
        <v>195.78357249308954</v>
      </c>
      <c r="AL10" s="64">
        <v>147.50393262719248</v>
      </c>
      <c r="AM10" s="64">
        <v>141.54033224655979</v>
      </c>
      <c r="AN10" s="64">
        <v>133.87629931537575</v>
      </c>
      <c r="AO10" s="64">
        <v>143.5362528914041</v>
      </c>
      <c r="AP10" s="64">
        <v>133.86674370633605</v>
      </c>
      <c r="AQ10" s="64">
        <v>133.09348038861555</v>
      </c>
      <c r="AR10" s="64">
        <v>134.15283953365142</v>
      </c>
      <c r="AS10" s="64">
        <v>121.48155946083575</v>
      </c>
      <c r="AT10" s="64">
        <v>109.5960901310062</v>
      </c>
      <c r="AU10" s="64">
        <v>118.84727784866533</v>
      </c>
      <c r="AV10" s="64">
        <v>120.20305692474794</v>
      </c>
      <c r="AW10" s="64">
        <v>119.98792633533482</v>
      </c>
      <c r="AX10" s="64" t="e">
        <f>#REF!</f>
        <v>#REF!</v>
      </c>
      <c r="AY10" s="64" t="e">
        <f>#REF!</f>
        <v>#REF!</v>
      </c>
      <c r="AZ10" s="64" t="e">
        <f>#REF!</f>
        <v>#REF!</v>
      </c>
      <c r="BA10" s="64" t="e">
        <f>#REF!</f>
        <v>#REF!</v>
      </c>
      <c r="BB10" s="64" t="e">
        <f>#REF!</f>
        <v>#REF!</v>
      </c>
      <c r="BC10" s="64" t="e">
        <f>#REF!</f>
        <v>#REF!</v>
      </c>
      <c r="BD10" s="64" t="e">
        <f>#REF!</f>
        <v>#REF!</v>
      </c>
      <c r="BE10" s="64" t="e">
        <f>#REF!</f>
        <v>#REF!</v>
      </c>
      <c r="BL10" s="9"/>
      <c r="BM10" s="182"/>
      <c r="BN10" s="182"/>
    </row>
    <row r="11" spans="25:66" ht="15" thickTop="1">
      <c r="Y11" s="53" t="s">
        <v>8</v>
      </c>
      <c r="Z11" s="65">
        <f aca="true" t="shared" si="1" ref="Z11:AO11">SUM(Z6:Z10)</f>
        <v>33382.334767766</v>
      </c>
      <c r="AA11" s="65">
        <f t="shared" si="1"/>
        <v>32131.0679556629</v>
      </c>
      <c r="AB11" s="65">
        <f t="shared" si="1"/>
        <v>31867.09438023775</v>
      </c>
      <c r="AC11" s="65">
        <f t="shared" si="1"/>
        <v>31624.70659267719</v>
      </c>
      <c r="AD11" s="65">
        <f t="shared" si="1"/>
        <v>31365.602990844076</v>
      </c>
      <c r="AE11" s="65">
        <f t="shared" si="1"/>
        <v>30723.24038662614</v>
      </c>
      <c r="AF11" s="65">
        <f t="shared" si="1"/>
        <v>29899.43186239512</v>
      </c>
      <c r="AG11" s="65">
        <f t="shared" si="1"/>
        <v>29142.544574931755</v>
      </c>
      <c r="AH11" s="65">
        <f t="shared" si="1"/>
        <v>28092.884273179086</v>
      </c>
      <c r="AI11" s="65">
        <f t="shared" si="1"/>
        <v>27297.16219395978</v>
      </c>
      <c r="AJ11" s="65">
        <f t="shared" si="1"/>
        <v>26711.074092291583</v>
      </c>
      <c r="AK11" s="65">
        <f t="shared" si="1"/>
        <v>26135.191072512665</v>
      </c>
      <c r="AL11" s="65">
        <f t="shared" si="1"/>
        <v>25217.092466228754</v>
      </c>
      <c r="AM11" s="65">
        <f t="shared" si="1"/>
        <v>24280.62528557781</v>
      </c>
      <c r="AN11" s="65">
        <f t="shared" si="1"/>
        <v>23782.062023673127</v>
      </c>
      <c r="AO11" s="65">
        <f t="shared" si="1"/>
        <v>23359.16775147997</v>
      </c>
      <c r="AP11" s="65">
        <f aca="true" t="shared" si="2" ref="AP11:BE11">SUM(AP6:AP10)</f>
        <v>23016.82498694013</v>
      </c>
      <c r="AQ11" s="65">
        <f t="shared" si="2"/>
        <v>22662.881119760546</v>
      </c>
      <c r="AR11" s="65">
        <f aca="true" t="shared" si="3" ref="AR11:AW11">SUM(AR6:AR10)</f>
        <v>22286.955537310423</v>
      </c>
      <c r="AS11" s="65">
        <f t="shared" si="3"/>
        <v>21760.511735125532</v>
      </c>
      <c r="AT11" s="65">
        <f t="shared" si="3"/>
        <v>21184.794703936026</v>
      </c>
      <c r="AU11" s="65">
        <f t="shared" si="3"/>
        <v>20750.545147251796</v>
      </c>
      <c r="AV11" s="65">
        <f t="shared" si="3"/>
        <v>20251.194171033934</v>
      </c>
      <c r="AW11" s="65">
        <f t="shared" si="3"/>
        <v>19986.538642624324</v>
      </c>
      <c r="AX11" s="65" t="e">
        <f t="shared" si="2"/>
        <v>#REF!</v>
      </c>
      <c r="AY11" s="65" t="e">
        <f t="shared" si="2"/>
        <v>#REF!</v>
      </c>
      <c r="AZ11" s="65" t="e">
        <f t="shared" si="2"/>
        <v>#REF!</v>
      </c>
      <c r="BA11" s="65" t="e">
        <f t="shared" si="2"/>
        <v>#REF!</v>
      </c>
      <c r="BB11" s="65" t="e">
        <f t="shared" si="2"/>
        <v>#REF!</v>
      </c>
      <c r="BC11" s="65" t="e">
        <f t="shared" si="2"/>
        <v>#REF!</v>
      </c>
      <c r="BD11" s="65" t="e">
        <f t="shared" si="2"/>
        <v>#REF!</v>
      </c>
      <c r="BE11" s="65" t="e">
        <f t="shared" si="2"/>
        <v>#REF!</v>
      </c>
      <c r="BL11" s="177"/>
      <c r="BM11" s="181"/>
      <c r="BN11" s="181"/>
    </row>
    <row r="12" spans="64:66" ht="14.25">
      <c r="BL12" s="177"/>
      <c r="BM12" s="181"/>
      <c r="BN12" s="181"/>
    </row>
    <row r="13" spans="25:66" ht="14.25">
      <c r="Y13" s="59" t="s">
        <v>98</v>
      </c>
      <c r="BL13" s="177"/>
      <c r="BM13" s="181"/>
      <c r="BN13" s="181"/>
    </row>
    <row r="14" spans="25:66" ht="28.5">
      <c r="Y14" s="314"/>
      <c r="Z14" s="313" t="s">
        <v>101</v>
      </c>
      <c r="AA14" s="314">
        <v>1990</v>
      </c>
      <c r="AB14" s="314">
        <f aca="true" t="shared" si="4" ref="AB14:AP14">AA14+1</f>
        <v>1991</v>
      </c>
      <c r="AC14" s="314">
        <f t="shared" si="4"/>
        <v>1992</v>
      </c>
      <c r="AD14" s="314">
        <f t="shared" si="4"/>
        <v>1993</v>
      </c>
      <c r="AE14" s="314">
        <f t="shared" si="4"/>
        <v>1994</v>
      </c>
      <c r="AF14" s="314">
        <f t="shared" si="4"/>
        <v>1995</v>
      </c>
      <c r="AG14" s="314">
        <f t="shared" si="4"/>
        <v>1996</v>
      </c>
      <c r="AH14" s="314">
        <f t="shared" si="4"/>
        <v>1997</v>
      </c>
      <c r="AI14" s="314">
        <f t="shared" si="4"/>
        <v>1998</v>
      </c>
      <c r="AJ14" s="314">
        <f t="shared" si="4"/>
        <v>1999</v>
      </c>
      <c r="AK14" s="314">
        <f t="shared" si="4"/>
        <v>2000</v>
      </c>
      <c r="AL14" s="314">
        <f t="shared" si="4"/>
        <v>2001</v>
      </c>
      <c r="AM14" s="314">
        <f t="shared" si="4"/>
        <v>2002</v>
      </c>
      <c r="AN14" s="314">
        <f t="shared" si="4"/>
        <v>2003</v>
      </c>
      <c r="AO14" s="314">
        <f t="shared" si="4"/>
        <v>2004</v>
      </c>
      <c r="AP14" s="314">
        <f t="shared" si="4"/>
        <v>2005</v>
      </c>
      <c r="AQ14" s="314">
        <f>AP14+1</f>
        <v>2006</v>
      </c>
      <c r="AR14" s="314">
        <f>AQ14+1</f>
        <v>2007</v>
      </c>
      <c r="AS14" s="315">
        <v>2008</v>
      </c>
      <c r="AT14" s="315">
        <v>2009</v>
      </c>
      <c r="AU14" s="315">
        <v>2010</v>
      </c>
      <c r="AV14" s="315">
        <v>2011</v>
      </c>
      <c r="AW14" s="315" t="s">
        <v>224</v>
      </c>
      <c r="BL14" s="177"/>
      <c r="BM14" s="181"/>
      <c r="BN14" s="181"/>
    </row>
    <row r="15" spans="25:66" ht="14.25">
      <c r="Y15" s="51" t="s">
        <v>3</v>
      </c>
      <c r="Z15" s="345">
        <f aca="true" t="shared" si="5" ref="Z15:Z20">Z6/Z$11</f>
        <v>0.5360572732634038</v>
      </c>
      <c r="AA15" s="345">
        <f aca="true" t="shared" si="6" ref="AA15:AO15">AA6/AA$11</f>
        <v>0.550284246740944</v>
      </c>
      <c r="AB15" s="345">
        <f t="shared" si="6"/>
        <v>0.5586739229894883</v>
      </c>
      <c r="AC15" s="345">
        <f t="shared" si="6"/>
        <v>0.5657798783894505</v>
      </c>
      <c r="AD15" s="345">
        <f t="shared" si="6"/>
        <v>0.5731855663470314</v>
      </c>
      <c r="AE15" s="345">
        <f t="shared" si="6"/>
        <v>0.5807816375919869</v>
      </c>
      <c r="AF15" s="345">
        <f t="shared" si="6"/>
        <v>0.5863210716015735</v>
      </c>
      <c r="AG15" s="345">
        <f t="shared" si="6"/>
        <v>0.5884692901919594</v>
      </c>
      <c r="AH15" s="345">
        <f t="shared" si="6"/>
        <v>0.5946318093045457</v>
      </c>
      <c r="AI15" s="345">
        <f t="shared" si="6"/>
        <v>0.6010577672348527</v>
      </c>
      <c r="AJ15" s="345">
        <f t="shared" si="6"/>
        <v>0.6023605058387411</v>
      </c>
      <c r="AK15" s="345">
        <f t="shared" si="6"/>
        <v>0.6086542770642187</v>
      </c>
      <c r="AL15" s="345">
        <f t="shared" si="6"/>
        <v>0.6236590697212511</v>
      </c>
      <c r="AM15" s="345">
        <f t="shared" si="6"/>
        <v>0.6399538354084437</v>
      </c>
      <c r="AN15" s="345">
        <f t="shared" si="6"/>
        <v>0.6468092552432735</v>
      </c>
      <c r="AO15" s="345">
        <f t="shared" si="6"/>
        <v>0.6533184636657123</v>
      </c>
      <c r="AP15" s="345">
        <f aca="true" t="shared" si="7" ref="AP15:AQ20">AP6/AP$11</f>
        <v>0.6595020742990754</v>
      </c>
      <c r="AQ15" s="345">
        <f t="shared" si="7"/>
        <v>0.6665735489000795</v>
      </c>
      <c r="AR15" s="345">
        <f aca="true" t="shared" si="8" ref="AR15:AS20">AR6/AR$11</f>
        <v>0.672167484389958</v>
      </c>
      <c r="AS15" s="345">
        <f t="shared" si="8"/>
        <v>0.6806673462908261</v>
      </c>
      <c r="AT15" s="345">
        <f aca="true" t="shared" si="9" ref="AT15:AU20">AT6/AT$11</f>
        <v>0.6874208927805125</v>
      </c>
      <c r="AU15" s="345">
        <f>AU6/AU$11</f>
        <v>0.6910074448127925</v>
      </c>
      <c r="AV15" s="345">
        <f>AV6/AV$11</f>
        <v>0.6991174228837106</v>
      </c>
      <c r="AW15" s="345">
        <f>AW6/AW$11</f>
        <v>0.7046600806280682</v>
      </c>
      <c r="BL15" s="177"/>
      <c r="BM15" s="181"/>
      <c r="BN15" s="181"/>
    </row>
    <row r="16" spans="25:66" ht="14.25">
      <c r="Y16" s="51" t="s">
        <v>4</v>
      </c>
      <c r="Z16" s="345">
        <f t="shared" si="5"/>
        <v>0.33741011784220887</v>
      </c>
      <c r="AA16" s="345">
        <f aca="true" t="shared" si="10" ref="AA16:AO16">AA7/AA$11</f>
        <v>0.31789017374021034</v>
      </c>
      <c r="AB16" s="345">
        <f t="shared" si="10"/>
        <v>0.31615262339294636</v>
      </c>
      <c r="AC16" s="345">
        <f t="shared" si="10"/>
        <v>0.31687306947712135</v>
      </c>
      <c r="AD16" s="345">
        <f t="shared" si="10"/>
        <v>0.3139486908756372</v>
      </c>
      <c r="AE16" s="345">
        <f t="shared" si="10"/>
        <v>0.3157406761516708</v>
      </c>
      <c r="AF16" s="345">
        <f t="shared" si="10"/>
        <v>0.31602150858992006</v>
      </c>
      <c r="AG16" s="345">
        <f t="shared" si="10"/>
        <v>0.3160023330633213</v>
      </c>
      <c r="AH16" s="345">
        <f t="shared" si="10"/>
        <v>0.31856142760136413</v>
      </c>
      <c r="AI16" s="345">
        <f t="shared" si="10"/>
        <v>0.31633272140214524</v>
      </c>
      <c r="AJ16" s="345">
        <f t="shared" si="10"/>
        <v>0.31288315180105053</v>
      </c>
      <c r="AK16" s="345">
        <f t="shared" si="10"/>
        <v>0.3096258319893977</v>
      </c>
      <c r="AL16" s="345">
        <f t="shared" si="10"/>
        <v>0.30242315213898857</v>
      </c>
      <c r="AM16" s="345">
        <f t="shared" si="10"/>
        <v>0.30146556429288573</v>
      </c>
      <c r="AN16" s="345">
        <f t="shared" si="10"/>
        <v>0.29615200975286093</v>
      </c>
      <c r="AO16" s="345">
        <f t="shared" si="10"/>
        <v>0.2890088064421226</v>
      </c>
      <c r="AP16" s="345">
        <f t="shared" si="7"/>
        <v>0.28075141779356716</v>
      </c>
      <c r="AQ16" s="345">
        <f t="shared" si="7"/>
        <v>0.27218965744378637</v>
      </c>
      <c r="AR16" s="345">
        <f t="shared" si="8"/>
        <v>0.2652633933515896</v>
      </c>
      <c r="AS16" s="345">
        <f t="shared" si="8"/>
        <v>0.25829472731381964</v>
      </c>
      <c r="AT16" s="345">
        <f t="shared" si="9"/>
        <v>0.2525113249706883</v>
      </c>
      <c r="AU16" s="345">
        <f t="shared" si="9"/>
        <v>0.24600892033516286</v>
      </c>
      <c r="AV16" s="345">
        <f aca="true" t="shared" si="11" ref="AV16:AW20">AV7/AV$11</f>
        <v>0.23858821708086692</v>
      </c>
      <c r="AW16" s="345">
        <f t="shared" si="11"/>
        <v>0.23346039011909928</v>
      </c>
      <c r="BL16" s="176"/>
      <c r="BM16" s="176"/>
      <c r="BN16" s="176"/>
    </row>
    <row r="17" spans="25:49" ht="14.25">
      <c r="Y17" s="51" t="s">
        <v>6</v>
      </c>
      <c r="Z17" s="345">
        <f t="shared" si="5"/>
        <v>0.024840334201823747</v>
      </c>
      <c r="AA17" s="345">
        <f aca="true" t="shared" si="12" ref="AA17:AO17">AA8/AA$11</f>
        <v>0.026173144879352822</v>
      </c>
      <c r="AB17" s="345">
        <f t="shared" si="12"/>
        <v>0.02656862194364177</v>
      </c>
      <c r="AC17" s="345">
        <f t="shared" si="12"/>
        <v>0.027241569684051472</v>
      </c>
      <c r="AD17" s="345">
        <f t="shared" si="12"/>
        <v>0.028066378985521792</v>
      </c>
      <c r="AE17" s="345">
        <f t="shared" si="12"/>
        <v>0.028603336915518703</v>
      </c>
      <c r="AF17" s="345">
        <f t="shared" si="12"/>
        <v>0.03303263184033886</v>
      </c>
      <c r="AG17" s="345">
        <f t="shared" si="12"/>
        <v>0.03127496761210536</v>
      </c>
      <c r="AH17" s="345">
        <f t="shared" si="12"/>
        <v>0.03205454359254011</v>
      </c>
      <c r="AI17" s="345">
        <f t="shared" si="12"/>
        <v>0.031999944145034</v>
      </c>
      <c r="AJ17" s="345">
        <f t="shared" si="12"/>
        <v>0.03366739267703122</v>
      </c>
      <c r="AK17" s="345">
        <f t="shared" si="12"/>
        <v>0.03431519061149078</v>
      </c>
      <c r="AL17" s="345">
        <f t="shared" si="12"/>
        <v>0.034829773529438696</v>
      </c>
      <c r="AM17" s="345">
        <f t="shared" si="12"/>
        <v>0.03601217234446134</v>
      </c>
      <c r="AN17" s="345">
        <f t="shared" si="12"/>
        <v>0.035036608093280484</v>
      </c>
      <c r="AO17" s="345">
        <f t="shared" si="12"/>
        <v>0.03556145229781732</v>
      </c>
      <c r="AP17" s="345">
        <f t="shared" si="7"/>
        <v>0.036736962434103286</v>
      </c>
      <c r="AQ17" s="345">
        <f t="shared" si="7"/>
        <v>0.037349911668853625</v>
      </c>
      <c r="AR17" s="345">
        <f t="shared" si="8"/>
        <v>0.03787534554642716</v>
      </c>
      <c r="AS17" s="345">
        <f t="shared" si="8"/>
        <v>0.03669221341466437</v>
      </c>
      <c r="AT17" s="345">
        <f t="shared" si="9"/>
        <v>0.03628388605458851</v>
      </c>
      <c r="AU17" s="345">
        <f t="shared" si="9"/>
        <v>0.039148759933126595</v>
      </c>
      <c r="AV17" s="345">
        <f t="shared" si="11"/>
        <v>0.03786907675511402</v>
      </c>
      <c r="AW17" s="345">
        <f t="shared" si="11"/>
        <v>0.03762756025562752</v>
      </c>
    </row>
    <row r="18" spans="19:49" ht="14.25">
      <c r="S18" s="177"/>
      <c r="Y18" s="244" t="s">
        <v>104</v>
      </c>
      <c r="Z18" s="345">
        <f t="shared" si="5"/>
        <v>0.09098052473147505</v>
      </c>
      <c r="AA18" s="345">
        <f aca="true" t="shared" si="13" ref="AA18:AO18">AA9/AA$11</f>
        <v>0.09452354145601427</v>
      </c>
      <c r="AB18" s="345">
        <f t="shared" si="13"/>
        <v>0.08770035192788883</v>
      </c>
      <c r="AC18" s="345">
        <f t="shared" si="13"/>
        <v>0.07991667337441732</v>
      </c>
      <c r="AD18" s="345">
        <f t="shared" si="13"/>
        <v>0.07457943445683053</v>
      </c>
      <c r="AE18" s="345">
        <f t="shared" si="13"/>
        <v>0.06443112671018074</v>
      </c>
      <c r="AF18" s="345">
        <f t="shared" si="13"/>
        <v>0.05384285142776688</v>
      </c>
      <c r="AG18" s="345">
        <f t="shared" si="13"/>
        <v>0.05354689026572583</v>
      </c>
      <c r="AH18" s="345">
        <f t="shared" si="13"/>
        <v>0.04546512758667884</v>
      </c>
      <c r="AI18" s="345">
        <f t="shared" si="13"/>
        <v>0.04168843821497727</v>
      </c>
      <c r="AJ18" s="345">
        <f t="shared" si="13"/>
        <v>0.04224542900456428</v>
      </c>
      <c r="AK18" s="345">
        <f t="shared" si="13"/>
        <v>0.03991351452531217</v>
      </c>
      <c r="AL18" s="345">
        <f t="shared" si="13"/>
        <v>0.03323864141253291</v>
      </c>
      <c r="AM18" s="345">
        <f t="shared" si="13"/>
        <v>0.016739075102631795</v>
      </c>
      <c r="AN18" s="345">
        <f t="shared" si="13"/>
        <v>0.016372829535861517</v>
      </c>
      <c r="AO18" s="345">
        <f t="shared" si="13"/>
        <v>0.015966527301079652</v>
      </c>
      <c r="AP18" s="345">
        <f t="shared" si="7"/>
        <v>0.0171935068240358</v>
      </c>
      <c r="AQ18" s="345">
        <f t="shared" si="7"/>
        <v>0.018014129988746443</v>
      </c>
      <c r="AR18" s="345">
        <f t="shared" si="8"/>
        <v>0.01867443327549945</v>
      </c>
      <c r="AS18" s="345">
        <f t="shared" si="8"/>
        <v>0.01876305201482933</v>
      </c>
      <c r="AT18" s="345">
        <f t="shared" si="9"/>
        <v>0.01861055882358015</v>
      </c>
      <c r="AU18" s="345">
        <f t="shared" si="9"/>
        <v>0.018107445735477748</v>
      </c>
      <c r="AV18" s="345">
        <f t="shared" si="11"/>
        <v>0.01848967988282196</v>
      </c>
      <c r="AW18" s="345">
        <f t="shared" si="11"/>
        <v>0.01824853195986619</v>
      </c>
    </row>
    <row r="19" spans="25:49" ht="15" thickBot="1">
      <c r="Y19" s="52" t="s">
        <v>7</v>
      </c>
      <c r="Z19" s="346">
        <f t="shared" si="5"/>
        <v>0.010711749961088425</v>
      </c>
      <c r="AA19" s="346">
        <f aca="true" t="shared" si="14" ref="AA19:AO19">AA10/AA$11</f>
        <v>0.011128893183478407</v>
      </c>
      <c r="AB19" s="346">
        <f t="shared" si="14"/>
        <v>0.010904479746034668</v>
      </c>
      <c r="AC19" s="346">
        <f t="shared" si="14"/>
        <v>0.010188809074959329</v>
      </c>
      <c r="AD19" s="346">
        <f t="shared" si="14"/>
        <v>0.010219929334979016</v>
      </c>
      <c r="AE19" s="346">
        <f t="shared" si="14"/>
        <v>0.010443222630643024</v>
      </c>
      <c r="AF19" s="346">
        <f t="shared" si="14"/>
        <v>0.010781936540400508</v>
      </c>
      <c r="AG19" s="346">
        <f t="shared" si="14"/>
        <v>0.01070651886688815</v>
      </c>
      <c r="AH19" s="346">
        <f t="shared" si="14"/>
        <v>0.009287091914871318</v>
      </c>
      <c r="AI19" s="346">
        <f t="shared" si="14"/>
        <v>0.008921129002990478</v>
      </c>
      <c r="AJ19" s="346">
        <f t="shared" si="14"/>
        <v>0.008843520678612837</v>
      </c>
      <c r="AK19" s="346">
        <f t="shared" si="14"/>
        <v>0.007491185809580794</v>
      </c>
      <c r="AL19" s="346">
        <f t="shared" si="14"/>
        <v>0.005849363197788673</v>
      </c>
      <c r="AM19" s="346">
        <f t="shared" si="14"/>
        <v>0.005829352851577171</v>
      </c>
      <c r="AN19" s="346">
        <f t="shared" si="14"/>
        <v>0.005629297374723549</v>
      </c>
      <c r="AO19" s="346">
        <f t="shared" si="14"/>
        <v>0.006144750293268049</v>
      </c>
      <c r="AP19" s="346">
        <f t="shared" si="7"/>
        <v>0.005816038649218246</v>
      </c>
      <c r="AQ19" s="346">
        <f t="shared" si="7"/>
        <v>0.005872751998534148</v>
      </c>
      <c r="AR19" s="346">
        <f t="shared" si="8"/>
        <v>0.006019343436525782</v>
      </c>
      <c r="AS19" s="346">
        <f t="shared" si="8"/>
        <v>0.005582660965860551</v>
      </c>
      <c r="AT19" s="346">
        <f t="shared" si="9"/>
        <v>0.0051733373706304465</v>
      </c>
      <c r="AU19" s="346">
        <f>AU10/AU$11</f>
        <v>0.005727429183440295</v>
      </c>
      <c r="AV19" s="346">
        <f t="shared" si="11"/>
        <v>0.005935603397486506</v>
      </c>
      <c r="AW19" s="346">
        <f t="shared" si="11"/>
        <v>0.006003437037338841</v>
      </c>
    </row>
    <row r="20" spans="25:49" ht="15" thickTop="1">
      <c r="Y20" s="53" t="s">
        <v>8</v>
      </c>
      <c r="Z20" s="347">
        <f t="shared" si="5"/>
        <v>1</v>
      </c>
      <c r="AA20" s="347">
        <f aca="true" t="shared" si="15" ref="AA20:AO20">AA11/AA$11</f>
        <v>1</v>
      </c>
      <c r="AB20" s="347">
        <f t="shared" si="15"/>
        <v>1</v>
      </c>
      <c r="AC20" s="347">
        <f t="shared" si="15"/>
        <v>1</v>
      </c>
      <c r="AD20" s="347">
        <f t="shared" si="15"/>
        <v>1</v>
      </c>
      <c r="AE20" s="347">
        <f t="shared" si="15"/>
        <v>1</v>
      </c>
      <c r="AF20" s="347">
        <f t="shared" si="15"/>
        <v>1</v>
      </c>
      <c r="AG20" s="347">
        <f t="shared" si="15"/>
        <v>1</v>
      </c>
      <c r="AH20" s="347">
        <f t="shared" si="15"/>
        <v>1</v>
      </c>
      <c r="AI20" s="347">
        <f t="shared" si="15"/>
        <v>1</v>
      </c>
      <c r="AJ20" s="347">
        <f t="shared" si="15"/>
        <v>1</v>
      </c>
      <c r="AK20" s="347">
        <f t="shared" si="15"/>
        <v>1</v>
      </c>
      <c r="AL20" s="347">
        <f t="shared" si="15"/>
        <v>1</v>
      </c>
      <c r="AM20" s="347">
        <f t="shared" si="15"/>
        <v>1</v>
      </c>
      <c r="AN20" s="347">
        <f t="shared" si="15"/>
        <v>1</v>
      </c>
      <c r="AO20" s="347">
        <f t="shared" si="15"/>
        <v>1</v>
      </c>
      <c r="AP20" s="347">
        <f t="shared" si="7"/>
        <v>1</v>
      </c>
      <c r="AQ20" s="347">
        <f t="shared" si="7"/>
        <v>1</v>
      </c>
      <c r="AR20" s="347">
        <f t="shared" si="8"/>
        <v>1</v>
      </c>
      <c r="AS20" s="347">
        <f t="shared" si="8"/>
        <v>1</v>
      </c>
      <c r="AT20" s="347">
        <f t="shared" si="9"/>
        <v>1</v>
      </c>
      <c r="AU20" s="347">
        <f>AU11/AU$11</f>
        <v>1</v>
      </c>
      <c r="AV20" s="347">
        <f t="shared" si="11"/>
        <v>1</v>
      </c>
      <c r="AW20" s="347">
        <f t="shared" si="11"/>
        <v>1</v>
      </c>
    </row>
    <row r="21" ht="14.25"/>
    <row r="22" ht="14.25">
      <c r="Y22" s="59" t="s">
        <v>102</v>
      </c>
    </row>
    <row r="23" spans="25:49" ht="28.5">
      <c r="Y23" s="314"/>
      <c r="Z23" s="313" t="s">
        <v>101</v>
      </c>
      <c r="AA23" s="314">
        <v>1990</v>
      </c>
      <c r="AB23" s="314">
        <f aca="true" t="shared" si="16" ref="AB23:AP23">AA23+1</f>
        <v>1991</v>
      </c>
      <c r="AC23" s="314">
        <f t="shared" si="16"/>
        <v>1992</v>
      </c>
      <c r="AD23" s="314">
        <f t="shared" si="16"/>
        <v>1993</v>
      </c>
      <c r="AE23" s="314">
        <f t="shared" si="16"/>
        <v>1994</v>
      </c>
      <c r="AF23" s="314">
        <f t="shared" si="16"/>
        <v>1995</v>
      </c>
      <c r="AG23" s="314">
        <f t="shared" si="16"/>
        <v>1996</v>
      </c>
      <c r="AH23" s="314">
        <f t="shared" si="16"/>
        <v>1997</v>
      </c>
      <c r="AI23" s="314">
        <f t="shared" si="16"/>
        <v>1998</v>
      </c>
      <c r="AJ23" s="314">
        <f t="shared" si="16"/>
        <v>1999</v>
      </c>
      <c r="AK23" s="314">
        <f t="shared" si="16"/>
        <v>2000</v>
      </c>
      <c r="AL23" s="314">
        <f t="shared" si="16"/>
        <v>2001</v>
      </c>
      <c r="AM23" s="314">
        <f t="shared" si="16"/>
        <v>2002</v>
      </c>
      <c r="AN23" s="314">
        <f t="shared" si="16"/>
        <v>2003</v>
      </c>
      <c r="AO23" s="314">
        <f t="shared" si="16"/>
        <v>2004</v>
      </c>
      <c r="AP23" s="314">
        <f t="shared" si="16"/>
        <v>2005</v>
      </c>
      <c r="AQ23" s="314">
        <f>AP23+1</f>
        <v>2006</v>
      </c>
      <c r="AR23" s="314">
        <f>AQ23+1</f>
        <v>2007</v>
      </c>
      <c r="AS23" s="315">
        <v>2008</v>
      </c>
      <c r="AT23" s="315">
        <v>2009</v>
      </c>
      <c r="AU23" s="315">
        <v>2010</v>
      </c>
      <c r="AV23" s="315">
        <v>2011</v>
      </c>
      <c r="AW23" s="315" t="s">
        <v>224</v>
      </c>
    </row>
    <row r="24" spans="25:49" ht="14.25">
      <c r="Y24" s="51" t="s">
        <v>3</v>
      </c>
      <c r="Z24" s="60"/>
      <c r="AA24" s="67">
        <f aca="true" t="shared" si="17" ref="AA24:AP24">AA6/$Z6-1</f>
        <v>-0.011937674983976465</v>
      </c>
      <c r="AB24" s="67">
        <f t="shared" si="17"/>
        <v>-0.0051148097413828975</v>
      </c>
      <c r="AC24" s="67">
        <f t="shared" si="17"/>
        <v>-0.00012409723987416577</v>
      </c>
      <c r="AD24" s="67">
        <f t="shared" si="17"/>
        <v>0.004664336072253139</v>
      </c>
      <c r="AE24" s="67">
        <f t="shared" si="17"/>
        <v>-0.0028695130709566197</v>
      </c>
      <c r="AF24" s="67">
        <f t="shared" si="17"/>
        <v>-0.020350914159930844</v>
      </c>
      <c r="AG24" s="67">
        <f t="shared" si="17"/>
        <v>-0.041651710259026475</v>
      </c>
      <c r="AH24" s="67">
        <f t="shared" si="17"/>
        <v>-0.06649517537014649</v>
      </c>
      <c r="AI24" s="67">
        <f t="shared" si="17"/>
        <v>-0.08313411643032109</v>
      </c>
      <c r="AJ24" s="67">
        <f t="shared" si="17"/>
        <v>-0.10087527527687234</v>
      </c>
      <c r="AK24" s="67">
        <f t="shared" si="17"/>
        <v>-0.11106817107249467</v>
      </c>
      <c r="AL24" s="67">
        <f t="shared" si="17"/>
        <v>-0.1211508186864294</v>
      </c>
      <c r="AM24" s="67">
        <f t="shared" si="17"/>
        <v>-0.1316783850500699</v>
      </c>
      <c r="AN24" s="67">
        <f t="shared" si="17"/>
        <v>-0.14039717899987303</v>
      </c>
      <c r="AO24" s="67">
        <f t="shared" si="17"/>
        <v>-0.14718585188141275</v>
      </c>
      <c r="AP24" s="67">
        <f t="shared" si="17"/>
        <v>-0.1517308352403881</v>
      </c>
      <c r="AQ24" s="67">
        <f aca="true" t="shared" si="18" ref="AQ24:AR29">AQ6/$Z6-1</f>
        <v>-0.15581953973096097</v>
      </c>
      <c r="AR24" s="67">
        <f t="shared" si="18"/>
        <v>-0.1628556593329329</v>
      </c>
      <c r="AS24" s="67">
        <f aca="true" t="shared" si="19" ref="AS24:AT29">AS6/$Z6-1</f>
        <v>-0.17229396836061162</v>
      </c>
      <c r="AT24" s="67">
        <f t="shared" si="19"/>
        <v>-0.18619737522759194</v>
      </c>
      <c r="AU24" s="67">
        <f aca="true" t="shared" si="20" ref="AU24:AU29">AU6/$Z6-1</f>
        <v>-0.19871993849813985</v>
      </c>
      <c r="AV24" s="67">
        <f aca="true" t="shared" si="21" ref="AV24:AW29">AV6/$Z6-1</f>
        <v>-0.20882444167593728</v>
      </c>
      <c r="AW24" s="67">
        <f t="shared" si="21"/>
        <v>-0.2129734999452848</v>
      </c>
    </row>
    <row r="25" spans="25:49" ht="14.25">
      <c r="Y25" s="51" t="s">
        <v>4</v>
      </c>
      <c r="Z25" s="60"/>
      <c r="AA25" s="67">
        <f aca="true" t="shared" si="22" ref="AA25:AP25">AA7/$Z7-1</f>
        <v>-0.09316671003451449</v>
      </c>
      <c r="AB25" s="67">
        <f t="shared" si="22"/>
        <v>-0.10553274393500556</v>
      </c>
      <c r="AC25" s="67">
        <f t="shared" si="22"/>
        <v>-0.11031344794121367</v>
      </c>
      <c r="AD25" s="67">
        <f t="shared" si="22"/>
        <v>-0.12574624174276272</v>
      </c>
      <c r="AE25" s="67">
        <f t="shared" si="22"/>
        <v>-0.13876287210021154</v>
      </c>
      <c r="AF25" s="67">
        <f t="shared" si="22"/>
        <v>-0.16111048091607627</v>
      </c>
      <c r="AG25" s="67">
        <f t="shared" si="22"/>
        <v>-0.18239611039868564</v>
      </c>
      <c r="AH25" s="67">
        <f t="shared" si="22"/>
        <v>-0.20546193296070014</v>
      </c>
      <c r="AI25" s="67">
        <f t="shared" si="22"/>
        <v>-0.23336823823237907</v>
      </c>
      <c r="AJ25" s="67">
        <f t="shared" si="22"/>
        <v>-0.2580088587470526</v>
      </c>
      <c r="AK25" s="67">
        <f t="shared" si="22"/>
        <v>-0.28156404909238497</v>
      </c>
      <c r="AL25" s="67">
        <f t="shared" si="22"/>
        <v>-0.32292740303754497</v>
      </c>
      <c r="AM25" s="67">
        <f t="shared" si="22"/>
        <v>-0.3501355681546856</v>
      </c>
      <c r="AN25" s="67">
        <f t="shared" si="22"/>
        <v>-0.3746986273650147</v>
      </c>
      <c r="AO25" s="67">
        <f t="shared" si="22"/>
        <v>-0.4006318897027238</v>
      </c>
      <c r="AP25" s="67">
        <f t="shared" si="22"/>
        <v>-0.4262898096009392</v>
      </c>
      <c r="AQ25" s="67">
        <f t="shared" si="18"/>
        <v>-0.452338854966016</v>
      </c>
      <c r="AR25" s="67">
        <f t="shared" si="18"/>
        <v>-0.4751281780534782</v>
      </c>
      <c r="AS25" s="67">
        <f t="shared" si="19"/>
        <v>-0.5009893258737602</v>
      </c>
      <c r="AT25" s="67">
        <f t="shared" si="19"/>
        <v>-0.5250692265907178</v>
      </c>
      <c r="AU25" s="67">
        <f t="shared" si="20"/>
        <v>-0.5467836632595884</v>
      </c>
      <c r="AV25" s="67">
        <f t="shared" si="21"/>
        <v>-0.5710320751662321</v>
      </c>
      <c r="AW25" s="67">
        <f t="shared" si="21"/>
        <v>-0.5857371535905385</v>
      </c>
    </row>
    <row r="26" spans="25:49" ht="14.25">
      <c r="Y26" s="51" t="s">
        <v>6</v>
      </c>
      <c r="Z26" s="60"/>
      <c r="AA26" s="67">
        <f aca="true" t="shared" si="23" ref="AA26:AP26">AA8/$Z8-1</f>
        <v>0.01416105061306272</v>
      </c>
      <c r="AB26" s="67">
        <f t="shared" si="23"/>
        <v>0.021027297147915958</v>
      </c>
      <c r="AC26" s="67">
        <f t="shared" si="23"/>
        <v>0.03892570271278517</v>
      </c>
      <c r="AD26" s="67">
        <f t="shared" si="23"/>
        <v>0.06161215840550449</v>
      </c>
      <c r="AE26" s="67">
        <f t="shared" si="23"/>
        <v>0.05976501372999232</v>
      </c>
      <c r="AF26" s="67">
        <f t="shared" si="23"/>
        <v>0.19105542216704907</v>
      </c>
      <c r="AG26" s="67">
        <f t="shared" si="23"/>
        <v>0.09913286906050245</v>
      </c>
      <c r="AH26" s="67">
        <f t="shared" si="23"/>
        <v>0.08595488966162446</v>
      </c>
      <c r="AI26" s="67">
        <f t="shared" si="23"/>
        <v>0.053398214551789724</v>
      </c>
      <c r="AJ26" s="67">
        <f t="shared" si="23"/>
        <v>0.08449285175454668</v>
      </c>
      <c r="AK26" s="67">
        <f t="shared" si="23"/>
        <v>0.08152846086834531</v>
      </c>
      <c r="AL26" s="67">
        <f t="shared" si="23"/>
        <v>0.059184261462809085</v>
      </c>
      <c r="AM26" s="67">
        <f t="shared" si="23"/>
        <v>0.05447198016610599</v>
      </c>
      <c r="AN26" s="67">
        <f t="shared" si="23"/>
        <v>0.004841169136393875</v>
      </c>
      <c r="AO26" s="67">
        <f t="shared" si="23"/>
        <v>0.0017577518169318296</v>
      </c>
      <c r="AP26" s="67">
        <f t="shared" si="23"/>
        <v>0.019704925414480545</v>
      </c>
      <c r="AQ26" s="67">
        <f t="shared" si="18"/>
        <v>0.020776250442166244</v>
      </c>
      <c r="AR26" s="67">
        <f t="shared" si="18"/>
        <v>0.017965847462717344</v>
      </c>
      <c r="AS26" s="67">
        <f t="shared" si="19"/>
        <v>-0.03712730202016945</v>
      </c>
      <c r="AT26" s="67">
        <f t="shared" si="19"/>
        <v>-0.07303377265132693</v>
      </c>
      <c r="AU26" s="67">
        <f t="shared" si="20"/>
        <v>-0.0203445065223834</v>
      </c>
      <c r="AV26" s="67">
        <f t="shared" si="21"/>
        <v>-0.07517148378655436</v>
      </c>
      <c r="AW26" s="67">
        <f t="shared" si="21"/>
        <v>-0.09307890257148399</v>
      </c>
    </row>
    <row r="27" spans="25:49" ht="14.25">
      <c r="Y27" s="51" t="s">
        <v>5</v>
      </c>
      <c r="Z27" s="60"/>
      <c r="AA27" s="67">
        <f aca="true" t="shared" si="24" ref="AA27:AP27">AA9/$Z9-1</f>
        <v>0</v>
      </c>
      <c r="AB27" s="67">
        <f t="shared" si="24"/>
        <v>-0.07980756751466511</v>
      </c>
      <c r="AC27" s="67">
        <f t="shared" si="24"/>
        <v>-0.16785548076179702</v>
      </c>
      <c r="AD27" s="67">
        <f t="shared" si="24"/>
        <v>-0.22979278701590822</v>
      </c>
      <c r="AE27" s="67">
        <f t="shared" si="24"/>
        <v>-0.3482251482976939</v>
      </c>
      <c r="AF27" s="67">
        <f t="shared" si="24"/>
        <v>-0.46993901156525997</v>
      </c>
      <c r="AG27" s="67">
        <f t="shared" si="24"/>
        <v>-0.4861970678874806</v>
      </c>
      <c r="AH27" s="67">
        <f t="shared" si="24"/>
        <v>-0.5794577838886299</v>
      </c>
      <c r="AI27" s="67">
        <f t="shared" si="24"/>
        <v>-0.6253135564794485</v>
      </c>
      <c r="AJ27" s="67">
        <f t="shared" si="24"/>
        <v>-0.6284596966055753</v>
      </c>
      <c r="AK27" s="67">
        <f t="shared" si="24"/>
        <v>-0.6565365683261666</v>
      </c>
      <c r="AL27" s="67">
        <f t="shared" si="24"/>
        <v>-0.7240228472051182</v>
      </c>
      <c r="AM27" s="67">
        <f t="shared" si="24"/>
        <v>-0.86617841197195</v>
      </c>
      <c r="AN27" s="67">
        <f t="shared" si="24"/>
        <v>-0.871794073272609</v>
      </c>
      <c r="AO27" s="67">
        <f t="shared" si="24"/>
        <v>-0.8771987781186689</v>
      </c>
      <c r="AP27" s="67">
        <f t="shared" si="24"/>
        <v>-0.8696999040647174</v>
      </c>
      <c r="AQ27" s="67">
        <f t="shared" si="18"/>
        <v>-0.8655801929828604</v>
      </c>
      <c r="AR27" s="67">
        <f t="shared" si="18"/>
        <v>-0.8629645178477525</v>
      </c>
      <c r="AS27" s="67">
        <f t="shared" si="19"/>
        <v>-0.8655665198849202</v>
      </c>
      <c r="AT27" s="67">
        <f t="shared" si="19"/>
        <v>-0.8701868978618131</v>
      </c>
      <c r="AU27" s="67">
        <f t="shared" si="20"/>
        <v>-0.8762852283749051</v>
      </c>
      <c r="AV27" s="67">
        <f t="shared" si="21"/>
        <v>-0.8767136813827265</v>
      </c>
      <c r="AW27" s="67">
        <f t="shared" si="21"/>
        <v>-0.8799117890814455</v>
      </c>
    </row>
    <row r="28" spans="25:49" ht="15" thickBot="1">
      <c r="Y28" s="52" t="s">
        <v>7</v>
      </c>
      <c r="Z28" s="71"/>
      <c r="AA28" s="68">
        <f aca="true" t="shared" si="25" ref="AA28:AP28">AA10/$Z10-1</f>
        <v>0</v>
      </c>
      <c r="AB28" s="68">
        <f t="shared" si="25"/>
        <v>-0.028214796618570404</v>
      </c>
      <c r="AC28" s="68">
        <f t="shared" si="25"/>
        <v>-0.09890040509663811</v>
      </c>
      <c r="AD28" s="68">
        <f t="shared" si="25"/>
        <v>-0.10355345171976282</v>
      </c>
      <c r="AE28" s="68">
        <f t="shared" si="25"/>
        <v>-0.10272736940453264</v>
      </c>
      <c r="AF28" s="68">
        <f t="shared" si="25"/>
        <v>-0.09846503956520625</v>
      </c>
      <c r="AG28" s="68">
        <f t="shared" si="25"/>
        <v>-0.12743332706621713</v>
      </c>
      <c r="AH28" s="68">
        <f t="shared" si="25"/>
        <v>-0.2703762886278842</v>
      </c>
      <c r="AI28" s="68">
        <f t="shared" si="25"/>
        <v>-0.3189795002044896</v>
      </c>
      <c r="AJ28" s="68">
        <f t="shared" si="25"/>
        <v>-0.3393987167449526</v>
      </c>
      <c r="AK28" s="68">
        <f t="shared" si="25"/>
        <v>-0.4524811014102056</v>
      </c>
      <c r="AL28" s="68">
        <f t="shared" si="25"/>
        <v>-0.5874976143233148</v>
      </c>
      <c r="AM28" s="68">
        <f t="shared" si="25"/>
        <v>-0.6041751315963687</v>
      </c>
      <c r="AN28" s="68">
        <f t="shared" si="25"/>
        <v>-0.6256079965492539</v>
      </c>
      <c r="AO28" s="68">
        <f t="shared" si="25"/>
        <v>-0.5985934361598102</v>
      </c>
      <c r="AP28" s="68">
        <f t="shared" si="25"/>
        <v>-0.6256347193047443</v>
      </c>
      <c r="AQ28" s="68">
        <f t="shared" si="18"/>
        <v>-0.6277971902140601</v>
      </c>
      <c r="AR28" s="68">
        <f t="shared" si="18"/>
        <v>-0.6248346375089728</v>
      </c>
      <c r="AS28" s="68">
        <f t="shared" si="19"/>
        <v>-0.6602705283799278</v>
      </c>
      <c r="AT28" s="68">
        <f t="shared" si="19"/>
        <v>-0.693508858817078</v>
      </c>
      <c r="AU28" s="68">
        <f t="shared" si="20"/>
        <v>-0.6676374333173776</v>
      </c>
      <c r="AV28" s="68">
        <f t="shared" si="21"/>
        <v>-0.6638459269258286</v>
      </c>
      <c r="AW28" s="68">
        <f t="shared" si="21"/>
        <v>-0.6644475507590673</v>
      </c>
    </row>
    <row r="29" spans="25:49" ht="15" thickTop="1">
      <c r="Y29" s="53" t="s">
        <v>8</v>
      </c>
      <c r="Z29" s="72"/>
      <c r="AA29" s="69">
        <f aca="true" t="shared" si="26" ref="AA29:AP29">AA11/$Z11-1</f>
        <v>-0.03748290288285416</v>
      </c>
      <c r="AB29" s="69">
        <f t="shared" si="26"/>
        <v>-0.045390485658641344</v>
      </c>
      <c r="AC29" s="69">
        <f t="shared" si="26"/>
        <v>-0.05265144536223321</v>
      </c>
      <c r="AD29" s="69">
        <f t="shared" si="26"/>
        <v>-0.060413143387121004</v>
      </c>
      <c r="AE29" s="69">
        <f t="shared" si="26"/>
        <v>-0.07965573407727855</v>
      </c>
      <c r="AF29" s="69">
        <f t="shared" si="26"/>
        <v>-0.10433371211452747</v>
      </c>
      <c r="AG29" s="69">
        <f t="shared" si="26"/>
        <v>-0.12700700002949428</v>
      </c>
      <c r="AH29" s="69">
        <f t="shared" si="26"/>
        <v>-0.15845058565808912</v>
      </c>
      <c r="AI29" s="69">
        <f t="shared" si="26"/>
        <v>-0.18228720717527724</v>
      </c>
      <c r="AJ29" s="69">
        <f t="shared" si="26"/>
        <v>-0.19984404092418928</v>
      </c>
      <c r="AK29" s="69">
        <f t="shared" si="26"/>
        <v>-0.21709517161307657</v>
      </c>
      <c r="AL29" s="69">
        <f t="shared" si="26"/>
        <v>-0.24459769990149416</v>
      </c>
      <c r="AM29" s="69">
        <f t="shared" si="26"/>
        <v>-0.2726504765321808</v>
      </c>
      <c r="AN29" s="69">
        <f t="shared" si="26"/>
        <v>-0.2875854193806391</v>
      </c>
      <c r="AO29" s="69">
        <f t="shared" si="26"/>
        <v>-0.30025362473940576</v>
      </c>
      <c r="AP29" s="69">
        <f t="shared" si="26"/>
        <v>-0.31050883207949886</v>
      </c>
      <c r="AQ29" s="69">
        <f t="shared" si="18"/>
        <v>-0.3211115616261857</v>
      </c>
      <c r="AR29" s="69">
        <f t="shared" si="18"/>
        <v>-0.33237277463196735</v>
      </c>
      <c r="AS29" s="69">
        <f t="shared" si="19"/>
        <v>-0.34814290592587627</v>
      </c>
      <c r="AT29" s="69">
        <f t="shared" si="19"/>
        <v>-0.36538906426664697</v>
      </c>
      <c r="AU29" s="69">
        <f t="shared" si="20"/>
        <v>-0.37839742811253174</v>
      </c>
      <c r="AV29" s="69">
        <f t="shared" si="21"/>
        <v>-0.3933559677021603</v>
      </c>
      <c r="AW29" s="69">
        <f t="shared" si="21"/>
        <v>-0.40128397903662094</v>
      </c>
    </row>
    <row r="30" spans="26:42" ht="14.25"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25:42" ht="14.25">
      <c r="Y31" s="59" t="s">
        <v>9</v>
      </c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25:49" ht="27.75">
      <c r="Y32" s="314"/>
      <c r="Z32" s="313" t="s">
        <v>101</v>
      </c>
      <c r="AA32" s="314">
        <v>1990</v>
      </c>
      <c r="AB32" s="314">
        <f aca="true" t="shared" si="27" ref="AB32:AP32">AA32+1</f>
        <v>1991</v>
      </c>
      <c r="AC32" s="314">
        <f t="shared" si="27"/>
        <v>1992</v>
      </c>
      <c r="AD32" s="314">
        <f t="shared" si="27"/>
        <v>1993</v>
      </c>
      <c r="AE32" s="314">
        <f t="shared" si="27"/>
        <v>1994</v>
      </c>
      <c r="AF32" s="314">
        <f t="shared" si="27"/>
        <v>1995</v>
      </c>
      <c r="AG32" s="314">
        <f t="shared" si="27"/>
        <v>1996</v>
      </c>
      <c r="AH32" s="314">
        <f t="shared" si="27"/>
        <v>1997</v>
      </c>
      <c r="AI32" s="314">
        <f t="shared" si="27"/>
        <v>1998</v>
      </c>
      <c r="AJ32" s="314">
        <f t="shared" si="27"/>
        <v>1999</v>
      </c>
      <c r="AK32" s="314">
        <f t="shared" si="27"/>
        <v>2000</v>
      </c>
      <c r="AL32" s="314">
        <f t="shared" si="27"/>
        <v>2001</v>
      </c>
      <c r="AM32" s="314">
        <f t="shared" si="27"/>
        <v>2002</v>
      </c>
      <c r="AN32" s="314">
        <f t="shared" si="27"/>
        <v>2003</v>
      </c>
      <c r="AO32" s="314">
        <f t="shared" si="27"/>
        <v>2004</v>
      </c>
      <c r="AP32" s="314">
        <f t="shared" si="27"/>
        <v>2005</v>
      </c>
      <c r="AQ32" s="314">
        <f>AP32+1</f>
        <v>2006</v>
      </c>
      <c r="AR32" s="314">
        <f>AQ32+1</f>
        <v>2007</v>
      </c>
      <c r="AS32" s="315">
        <v>2008</v>
      </c>
      <c r="AT32" s="315">
        <v>2009</v>
      </c>
      <c r="AU32" s="315">
        <v>2010</v>
      </c>
      <c r="AV32" s="315">
        <v>2011</v>
      </c>
      <c r="AW32" s="315" t="s">
        <v>224</v>
      </c>
    </row>
    <row r="33" spans="25:49" ht="14.25">
      <c r="Y33" s="51" t="s">
        <v>3</v>
      </c>
      <c r="Z33" s="60"/>
      <c r="AA33" s="60"/>
      <c r="AB33" s="67">
        <f aca="true" t="shared" si="28" ref="AB33:AT33">AB6/AA6-1</f>
        <v>0.006905298451171049</v>
      </c>
      <c r="AC33" s="67">
        <f t="shared" si="28"/>
        <v>0.005016370281088811</v>
      </c>
      <c r="AD33" s="67">
        <f t="shared" si="28"/>
        <v>0.004789027617236208</v>
      </c>
      <c r="AE33" s="67">
        <f t="shared" si="28"/>
        <v>-0.007498871884577318</v>
      </c>
      <c r="AF33" s="67">
        <f t="shared" si="28"/>
        <v>-0.017531708555831416</v>
      </c>
      <c r="AG33" s="67">
        <f t="shared" si="28"/>
        <v>-0.02174329196748015</v>
      </c>
      <c r="AH33" s="67">
        <f t="shared" si="28"/>
        <v>-0.02592321119270191</v>
      </c>
      <c r="AI33" s="67">
        <f t="shared" si="28"/>
        <v>-0.017824161826664575</v>
      </c>
      <c r="AJ33" s="67">
        <f t="shared" si="28"/>
        <v>-0.019349786227707333</v>
      </c>
      <c r="AK33" s="67">
        <f t="shared" si="28"/>
        <v>-0.011336464803324287</v>
      </c>
      <c r="AL33" s="67">
        <f t="shared" si="28"/>
        <v>-0.011342430640715606</v>
      </c>
      <c r="AM33" s="67">
        <f t="shared" si="28"/>
        <v>-0.011978808864457902</v>
      </c>
      <c r="AN33" s="67">
        <f t="shared" si="28"/>
        <v>-0.010040973067687364</v>
      </c>
      <c r="AO33" s="67">
        <f t="shared" si="28"/>
        <v>-0.007897453004681032</v>
      </c>
      <c r="AP33" s="67">
        <f t="shared" si="28"/>
        <v>-0.005329394885160044</v>
      </c>
      <c r="AQ33" s="67">
        <f t="shared" si="28"/>
        <v>-0.0048200555441992865</v>
      </c>
      <c r="AR33" s="67">
        <f t="shared" si="28"/>
        <v>-0.008334852478970478</v>
      </c>
      <c r="AS33" s="67">
        <f t="shared" si="28"/>
        <v>-0.011274410599440898</v>
      </c>
      <c r="AT33" s="67">
        <f t="shared" si="28"/>
        <v>-0.01679751788136985</v>
      </c>
      <c r="AU33" s="67">
        <f>AU6/AT6-1</f>
        <v>-0.01538771550908935</v>
      </c>
      <c r="AV33" s="67">
        <f>AV6/AU6-1</f>
        <v>-0.012610451280739676</v>
      </c>
      <c r="AW33" s="67">
        <f>AW6/AV6-1</f>
        <v>-0.005244168915096936</v>
      </c>
    </row>
    <row r="34" spans="25:49" ht="14.25">
      <c r="Y34" s="51" t="s">
        <v>4</v>
      </c>
      <c r="Z34" s="60"/>
      <c r="AA34" s="60"/>
      <c r="AB34" s="67">
        <f aca="true" t="shared" si="29" ref="AB34:AW34">AB7/AA7-1</f>
        <v>-0.013636501920834432</v>
      </c>
      <c r="AC34" s="67">
        <f t="shared" si="29"/>
        <v>-0.005344750155796385</v>
      </c>
      <c r="AD34" s="67">
        <f t="shared" si="29"/>
        <v>-0.017346326934847722</v>
      </c>
      <c r="AE34" s="67">
        <f t="shared" si="29"/>
        <v>-0.014888846898864272</v>
      </c>
      <c r="AF34" s="67">
        <f t="shared" si="29"/>
        <v>-0.025948264527751563</v>
      </c>
      <c r="AG34" s="67">
        <f t="shared" si="29"/>
        <v>-0.025373578997450852</v>
      </c>
      <c r="AH34" s="67">
        <f t="shared" si="29"/>
        <v>-0.028211488295709963</v>
      </c>
      <c r="AI34" s="67">
        <f t="shared" si="29"/>
        <v>-0.03512267873541497</v>
      </c>
      <c r="AJ34" s="67">
        <f t="shared" si="29"/>
        <v>-0.032141403139702485</v>
      </c>
      <c r="AK34" s="67">
        <f t="shared" si="29"/>
        <v>-0.03174591856387454</v>
      </c>
      <c r="AL34" s="67">
        <f t="shared" si="29"/>
        <v>-0.05757417051987013</v>
      </c>
      <c r="AM34" s="67">
        <f t="shared" si="29"/>
        <v>-0.04018500414756754</v>
      </c>
      <c r="AN34" s="67">
        <f t="shared" si="29"/>
        <v>-0.03779720508873119</v>
      </c>
      <c r="AO34" s="67">
        <f t="shared" si="29"/>
        <v>-0.041473221509858105</v>
      </c>
      <c r="AP34" s="67">
        <f t="shared" si="29"/>
        <v>-0.04280828335276221</v>
      </c>
      <c r="AQ34" s="67">
        <f t="shared" si="29"/>
        <v>-0.0454045366476018</v>
      </c>
      <c r="AR34" s="67">
        <f t="shared" si="29"/>
        <v>-0.04161208676954431</v>
      </c>
      <c r="AS34" s="67">
        <f t="shared" si="29"/>
        <v>-0.04927135871835209</v>
      </c>
      <c r="AT34" s="67">
        <f t="shared" si="29"/>
        <v>-0.04825528183163841</v>
      </c>
      <c r="AU34" s="67">
        <f t="shared" si="29"/>
        <v>-0.045721266939587446</v>
      </c>
      <c r="AV34" s="67">
        <f t="shared" si="29"/>
        <v>-0.05350295199206945</v>
      </c>
      <c r="AW34" s="67">
        <f t="shared" si="29"/>
        <v>-0.03428013511733974</v>
      </c>
    </row>
    <row r="35" spans="25:49" ht="14.25">
      <c r="Y35" s="51" t="s">
        <v>6</v>
      </c>
      <c r="Z35" s="60"/>
      <c r="AA35" s="60"/>
      <c r="AB35" s="67">
        <f aca="true" t="shared" si="30" ref="AB35:AW35">AB8/AA8-1</f>
        <v>0.0067703709688935465</v>
      </c>
      <c r="AC35" s="67">
        <f t="shared" si="30"/>
        <v>0.017529801225555586</v>
      </c>
      <c r="AD35" s="67">
        <f t="shared" si="30"/>
        <v>0.021836456286991268</v>
      </c>
      <c r="AE35" s="67">
        <f t="shared" si="30"/>
        <v>-0.001739943029935409</v>
      </c>
      <c r="AF35" s="67">
        <f t="shared" si="30"/>
        <v>0.12388633964708995</v>
      </c>
      <c r="AG35" s="67">
        <f t="shared" si="30"/>
        <v>-0.07717739359206266</v>
      </c>
      <c r="AH35" s="67">
        <f t="shared" si="30"/>
        <v>-0.011989432551627766</v>
      </c>
      <c r="AI35" s="67">
        <f t="shared" si="30"/>
        <v>-0.029979767502109733</v>
      </c>
      <c r="AJ35" s="67">
        <f t="shared" si="30"/>
        <v>0.029518406973935818</v>
      </c>
      <c r="AK35" s="67">
        <f t="shared" si="30"/>
        <v>-0.002733435154879671</v>
      </c>
      <c r="AL35" s="67">
        <f t="shared" si="30"/>
        <v>-0.02065983486703271</v>
      </c>
      <c r="AM35" s="67">
        <f t="shared" si="30"/>
        <v>-0.004448972164857512</v>
      </c>
      <c r="AN35" s="67">
        <f t="shared" si="30"/>
        <v>-0.047066979458187164</v>
      </c>
      <c r="AO35" s="67">
        <f t="shared" si="30"/>
        <v>-0.0030685618923356195</v>
      </c>
      <c r="AP35" s="67">
        <f t="shared" si="30"/>
        <v>0.01791568227447904</v>
      </c>
      <c r="AQ35" s="67">
        <f t="shared" si="30"/>
        <v>0.0010506225879514108</v>
      </c>
      <c r="AR35" s="67">
        <f t="shared" si="30"/>
        <v>-0.0027532017699583022</v>
      </c>
      <c r="AS35" s="67">
        <f t="shared" si="30"/>
        <v>-0.054120823031741816</v>
      </c>
      <c r="AT35" s="67">
        <f t="shared" si="30"/>
        <v>-0.03729098426665489</v>
      </c>
      <c r="AU35" s="67">
        <f t="shared" si="30"/>
        <v>0.056840545614748494</v>
      </c>
      <c r="AV35" s="67">
        <f t="shared" si="30"/>
        <v>-0.0559655691507881</v>
      </c>
      <c r="AW35" s="67">
        <f t="shared" si="30"/>
        <v>-0.01936296131768145</v>
      </c>
    </row>
    <row r="36" spans="25:49" ht="14.25">
      <c r="Y36" s="51" t="s">
        <v>5</v>
      </c>
      <c r="Z36" s="60"/>
      <c r="AA36" s="60"/>
      <c r="AB36" s="67">
        <f aca="true" t="shared" si="31" ref="AB36:AW36">AB9/AA9-1</f>
        <v>-0.07980756751466511</v>
      </c>
      <c r="AC36" s="67">
        <f t="shared" si="31"/>
        <v>-0.09568423966422379</v>
      </c>
      <c r="AD36" s="67">
        <f t="shared" si="31"/>
        <v>-0.07443094897844493</v>
      </c>
      <c r="AE36" s="67">
        <f t="shared" si="31"/>
        <v>-0.15376688154208684</v>
      </c>
      <c r="AF36" s="67">
        <f t="shared" si="31"/>
        <v>-0.18674219011315596</v>
      </c>
      <c r="AG36" s="67">
        <f t="shared" si="31"/>
        <v>-0.030672048456594436</v>
      </c>
      <c r="AH36" s="67">
        <f t="shared" si="31"/>
        <v>-0.1815106730078485</v>
      </c>
      <c r="AI36" s="67">
        <f t="shared" si="31"/>
        <v>-0.10903964176256398</v>
      </c>
      <c r="AJ36" s="67">
        <f t="shared" si="31"/>
        <v>-0.00839672793220303</v>
      </c>
      <c r="AK36" s="67">
        <f t="shared" si="31"/>
        <v>-0.07556884532869912</v>
      </c>
      <c r="AL36" s="67">
        <f t="shared" si="31"/>
        <v>-0.1964875228494175</v>
      </c>
      <c r="AM36" s="67">
        <f t="shared" si="31"/>
        <v>-0.5150990338409931</v>
      </c>
      <c r="AN36" s="67">
        <f t="shared" si="31"/>
        <v>-0.04196379211612722</v>
      </c>
      <c r="AO36" s="67">
        <f t="shared" si="31"/>
        <v>-0.04215643522902013</v>
      </c>
      <c r="AP36" s="67">
        <f t="shared" si="31"/>
        <v>0.061065142016241136</v>
      </c>
      <c r="AQ36" s="67">
        <f t="shared" si="31"/>
        <v>0.03161709937576074</v>
      </c>
      <c r="AR36" s="67">
        <f t="shared" si="31"/>
        <v>0.019459000821020256</v>
      </c>
      <c r="AS36" s="67">
        <f t="shared" si="31"/>
        <v>-0.018987797877609514</v>
      </c>
      <c r="AT36" s="67">
        <f t="shared" si="31"/>
        <v>-0.034369250672806606</v>
      </c>
      <c r="AU36" s="67">
        <f t="shared" si="31"/>
        <v>-0.046977773527053124</v>
      </c>
      <c r="AV36" s="67">
        <f t="shared" si="31"/>
        <v>-0.0034632324191636865</v>
      </c>
      <c r="AW36" s="67">
        <f t="shared" si="31"/>
        <v>-0.025940491488330775</v>
      </c>
    </row>
    <row r="37" spans="25:49" ht="15" thickBot="1">
      <c r="Y37" s="52" t="s">
        <v>7</v>
      </c>
      <c r="Z37" s="71"/>
      <c r="AA37" s="71"/>
      <c r="AB37" s="68">
        <f aca="true" t="shared" si="32" ref="AB37:AW37">AB10/AA10-1</f>
        <v>-0.028214796618570626</v>
      </c>
      <c r="AC37" s="68">
        <f t="shared" si="32"/>
        <v>-0.0727378933452677</v>
      </c>
      <c r="AD37" s="68">
        <f t="shared" si="32"/>
        <v>-0.005163742886404976</v>
      </c>
      <c r="AE37" s="68">
        <f t="shared" si="32"/>
        <v>0.000921507608919736</v>
      </c>
      <c r="AF37" s="68">
        <f t="shared" si="32"/>
        <v>0.00475031745535115</v>
      </c>
      <c r="AG37" s="68">
        <f t="shared" si="32"/>
        <v>-0.032132184299364264</v>
      </c>
      <c r="AH37" s="68">
        <f t="shared" si="32"/>
        <v>-0.16381895618481268</v>
      </c>
      <c r="AI37" s="68">
        <f t="shared" si="32"/>
        <v>-0.06661407903699168</v>
      </c>
      <c r="AJ37" s="68">
        <f t="shared" si="32"/>
        <v>-0.02998326268679763</v>
      </c>
      <c r="AK37" s="68">
        <f t="shared" si="32"/>
        <v>-0.1711809945449254</v>
      </c>
      <c r="AL37" s="68">
        <f t="shared" si="32"/>
        <v>-0.24659699100955546</v>
      </c>
      <c r="AM37" s="68">
        <f t="shared" si="32"/>
        <v>-0.04043011107849814</v>
      </c>
      <c r="AN37" s="68">
        <f t="shared" si="32"/>
        <v>-0.05414734308969604</v>
      </c>
      <c r="AO37" s="68">
        <f t="shared" si="32"/>
        <v>0.07215581567034635</v>
      </c>
      <c r="AP37" s="68">
        <f t="shared" si="32"/>
        <v>-0.06736632028692957</v>
      </c>
      <c r="AQ37" s="68">
        <f t="shared" si="32"/>
        <v>-0.005776366081009732</v>
      </c>
      <c r="AR37" s="68">
        <f t="shared" si="32"/>
        <v>0.007959511930581975</v>
      </c>
      <c r="AS37" s="68">
        <f t="shared" si="32"/>
        <v>-0.09445405790040806</v>
      </c>
      <c r="AT37" s="68">
        <f t="shared" si="32"/>
        <v>-0.09783764204690903</v>
      </c>
      <c r="AU37" s="68">
        <f t="shared" si="32"/>
        <v>0.08441165835935083</v>
      </c>
      <c r="AV37" s="68">
        <f t="shared" si="32"/>
        <v>0.011407741940955507</v>
      </c>
      <c r="AW37" s="68">
        <f t="shared" si="32"/>
        <v>-0.001789726442213535</v>
      </c>
    </row>
    <row r="38" spans="25:49" ht="15" thickTop="1">
      <c r="Y38" s="53" t="s">
        <v>8</v>
      </c>
      <c r="Z38" s="72"/>
      <c r="AA38" s="72"/>
      <c r="AB38" s="69">
        <f aca="true" t="shared" si="33" ref="AB38:AT38">AB11/AA11-1</f>
        <v>-0.008215524482080738</v>
      </c>
      <c r="AC38" s="69">
        <f t="shared" si="33"/>
        <v>-0.007606209234779726</v>
      </c>
      <c r="AD38" s="69">
        <f t="shared" si="33"/>
        <v>-0.008193075280360396</v>
      </c>
      <c r="AE38" s="69">
        <f t="shared" si="33"/>
        <v>-0.020479842342117416</v>
      </c>
      <c r="AF38" s="69">
        <f t="shared" si="33"/>
        <v>-0.026813855370204642</v>
      </c>
      <c r="AG38" s="69">
        <f t="shared" si="33"/>
        <v>-0.025314437108596377</v>
      </c>
      <c r="AH38" s="69">
        <f t="shared" si="33"/>
        <v>-0.03601814176019413</v>
      </c>
      <c r="AI38" s="69">
        <f t="shared" si="33"/>
        <v>-0.028324684339336437</v>
      </c>
      <c r="AJ38" s="69">
        <f t="shared" si="33"/>
        <v>-0.021470660484916082</v>
      </c>
      <c r="AK38" s="69">
        <f t="shared" si="33"/>
        <v>-0.021559710320488756</v>
      </c>
      <c r="AL38" s="69">
        <f t="shared" si="33"/>
        <v>-0.035128827018583</v>
      </c>
      <c r="AM38" s="69">
        <f t="shared" si="33"/>
        <v>-0.037136207590350856</v>
      </c>
      <c r="AN38" s="69">
        <f t="shared" si="33"/>
        <v>-0.020533378199317665</v>
      </c>
      <c r="AO38" s="69">
        <f t="shared" si="33"/>
        <v>-0.017782069181898508</v>
      </c>
      <c r="AP38" s="69">
        <f t="shared" si="33"/>
        <v>-0.014655606234864726</v>
      </c>
      <c r="AQ38" s="69">
        <f t="shared" si="33"/>
        <v>-0.015377614739670364</v>
      </c>
      <c r="AR38" s="69">
        <f t="shared" si="33"/>
        <v>-0.016587722472865107</v>
      </c>
      <c r="AS38" s="69">
        <f t="shared" si="33"/>
        <v>-0.023621162670853568</v>
      </c>
      <c r="AT38" s="69">
        <f t="shared" si="33"/>
        <v>-0.026456961959225977</v>
      </c>
      <c r="AU38" s="69">
        <f>AU11/AT11-1</f>
        <v>-0.020498171577917113</v>
      </c>
      <c r="AV38" s="69">
        <f>AV11/AU11-1</f>
        <v>-0.024064475061947754</v>
      </c>
      <c r="AW38" s="69">
        <f>AW11/AV11-1</f>
        <v>-0.013068638134345556</v>
      </c>
    </row>
    <row r="43" ht="18.75">
      <c r="Y43" s="59" t="s">
        <v>154</v>
      </c>
    </row>
    <row r="44" spans="25:57" ht="27.75">
      <c r="Y44" s="314"/>
      <c r="Z44" s="313" t="s">
        <v>101</v>
      </c>
      <c r="AA44" s="314">
        <v>1990</v>
      </c>
      <c r="AB44" s="314">
        <f aca="true" t="shared" si="34" ref="AB44:BE44">AA44+1</f>
        <v>1991</v>
      </c>
      <c r="AC44" s="314">
        <f t="shared" si="34"/>
        <v>1992</v>
      </c>
      <c r="AD44" s="314">
        <f t="shared" si="34"/>
        <v>1993</v>
      </c>
      <c r="AE44" s="314">
        <f t="shared" si="34"/>
        <v>1994</v>
      </c>
      <c r="AF44" s="314">
        <f t="shared" si="34"/>
        <v>1995</v>
      </c>
      <c r="AG44" s="314">
        <f t="shared" si="34"/>
        <v>1996</v>
      </c>
      <c r="AH44" s="314">
        <f t="shared" si="34"/>
        <v>1997</v>
      </c>
      <c r="AI44" s="314">
        <f t="shared" si="34"/>
        <v>1998</v>
      </c>
      <c r="AJ44" s="314">
        <f t="shared" si="34"/>
        <v>1999</v>
      </c>
      <c r="AK44" s="314">
        <f t="shared" si="34"/>
        <v>2000</v>
      </c>
      <c r="AL44" s="314">
        <f t="shared" si="34"/>
        <v>2001</v>
      </c>
      <c r="AM44" s="314">
        <f t="shared" si="34"/>
        <v>2002</v>
      </c>
      <c r="AN44" s="314">
        <f t="shared" si="34"/>
        <v>2003</v>
      </c>
      <c r="AO44" s="314">
        <f t="shared" si="34"/>
        <v>2004</v>
      </c>
      <c r="AP44" s="314">
        <f t="shared" si="34"/>
        <v>2005</v>
      </c>
      <c r="AQ44" s="314">
        <f t="shared" si="34"/>
        <v>2006</v>
      </c>
      <c r="AR44" s="314">
        <f t="shared" si="34"/>
        <v>2007</v>
      </c>
      <c r="AS44" s="315">
        <v>2008</v>
      </c>
      <c r="AT44" s="315">
        <v>2009</v>
      </c>
      <c r="AU44" s="315">
        <v>2010</v>
      </c>
      <c r="AV44" s="315">
        <v>2011</v>
      </c>
      <c r="AW44" s="315" t="s">
        <v>224</v>
      </c>
      <c r="AX44" s="62" t="e">
        <f t="shared" si="34"/>
        <v>#VALUE!</v>
      </c>
      <c r="AY44" s="62" t="e">
        <f t="shared" si="34"/>
        <v>#VALUE!</v>
      </c>
      <c r="AZ44" s="62" t="e">
        <f t="shared" si="34"/>
        <v>#VALUE!</v>
      </c>
      <c r="BA44" s="62" t="e">
        <f t="shared" si="34"/>
        <v>#VALUE!</v>
      </c>
      <c r="BB44" s="62" t="e">
        <f t="shared" si="34"/>
        <v>#VALUE!</v>
      </c>
      <c r="BC44" s="62" t="e">
        <f t="shared" si="34"/>
        <v>#VALUE!</v>
      </c>
      <c r="BD44" s="62" t="e">
        <f t="shared" si="34"/>
        <v>#VALUE!</v>
      </c>
      <c r="BE44" s="62" t="e">
        <f t="shared" si="34"/>
        <v>#VALUE!</v>
      </c>
    </row>
    <row r="45" spans="25:57" ht="14.25">
      <c r="Y45" s="51" t="s">
        <v>3</v>
      </c>
      <c r="Z45" s="63">
        <f>Z6/21</f>
        <v>852.1353976559412</v>
      </c>
      <c r="AA45" s="63">
        <f aca="true" t="shared" si="35" ref="AA45:AO45">AA6/21</f>
        <v>841.962882236383</v>
      </c>
      <c r="AB45" s="63">
        <f t="shared" si="35"/>
        <v>847.7768872230333</v>
      </c>
      <c r="AC45" s="63">
        <f t="shared" si="35"/>
        <v>852.029650005093</v>
      </c>
      <c r="AD45" s="63">
        <f t="shared" si="35"/>
        <v>856.1100435296715</v>
      </c>
      <c r="AE45" s="63">
        <f t="shared" si="35"/>
        <v>849.6901839941427</v>
      </c>
      <c r="AF45" s="63">
        <f t="shared" si="35"/>
        <v>834.7936633256065</v>
      </c>
      <c r="AG45" s="63">
        <f t="shared" si="35"/>
        <v>816.6425009713156</v>
      </c>
      <c r="AH45" s="63">
        <f t="shared" si="35"/>
        <v>795.4725049496999</v>
      </c>
      <c r="AI45" s="63">
        <f t="shared" si="35"/>
        <v>781.2938742928143</v>
      </c>
      <c r="AJ45" s="63">
        <f t="shared" si="35"/>
        <v>766.1760048442311</v>
      </c>
      <c r="AK45" s="63">
        <f t="shared" si="35"/>
        <v>757.4902775321628</v>
      </c>
      <c r="AL45" s="63">
        <f t="shared" si="35"/>
        <v>748.8984965982379</v>
      </c>
      <c r="AM45" s="63">
        <f t="shared" si="35"/>
        <v>739.9275846486076</v>
      </c>
      <c r="AN45" s="63">
        <f t="shared" si="35"/>
        <v>732.497991699112</v>
      </c>
      <c r="AO45" s="63">
        <f t="shared" si="35"/>
        <v>726.7131232336451</v>
      </c>
      <c r="AP45" s="63">
        <f aca="true" t="shared" si="36" ref="AP45:AQ49">AP6/21</f>
        <v>722.840182031705</v>
      </c>
      <c r="AQ45" s="63">
        <f t="shared" si="36"/>
        <v>719.356052204733</v>
      </c>
      <c r="AR45" s="63">
        <f aca="true" t="shared" si="37" ref="AR45:AS49">AR6/21</f>
        <v>713.360325629752</v>
      </c>
      <c r="AS45" s="63">
        <f t="shared" si="37"/>
        <v>705.3176084132513</v>
      </c>
      <c r="AT45" s="63">
        <f aca="true" t="shared" si="38" ref="AT45:AU49">AT6/21</f>
        <v>693.4700232738846</v>
      </c>
      <c r="AU45" s="63">
        <f>AU6/21</f>
        <v>682.7991038416645</v>
      </c>
      <c r="AV45" s="63">
        <f>AV6/21</f>
        <v>674.1886990081365</v>
      </c>
      <c r="AW45" s="63">
        <f>AW6/21</f>
        <v>670.6531395898884</v>
      </c>
      <c r="AX45" s="63"/>
      <c r="AY45" s="63"/>
      <c r="AZ45" s="63"/>
      <c r="BA45" s="63"/>
      <c r="BB45" s="63"/>
      <c r="BC45" s="63"/>
      <c r="BD45" s="63"/>
      <c r="BE45" s="63"/>
    </row>
    <row r="46" spans="25:57" ht="14.25">
      <c r="Y46" s="51" t="s">
        <v>4</v>
      </c>
      <c r="Z46" s="63">
        <f>Z7/21</f>
        <v>536.3589289447615</v>
      </c>
      <c r="AA46" s="63">
        <f>AA7/21</f>
        <v>486.38813213734215</v>
      </c>
      <c r="AB46" s="63">
        <f aca="true" t="shared" si="39" ref="AB46:AO46">AB7/21</f>
        <v>479.7554994391802</v>
      </c>
      <c r="AC46" s="63">
        <f t="shared" si="39"/>
        <v>477.19132615880847</v>
      </c>
      <c r="AD46" s="63">
        <f t="shared" si="39"/>
        <v>468.9138094047842</v>
      </c>
      <c r="AE46" s="63">
        <f t="shared" si="39"/>
        <v>461.9322234877932</v>
      </c>
      <c r="AF46" s="63">
        <f t="shared" si="39"/>
        <v>449.94588395883943</v>
      </c>
      <c r="AG46" s="63">
        <f t="shared" si="39"/>
        <v>438.529146527632</v>
      </c>
      <c r="AH46" s="63">
        <f t="shared" si="39"/>
        <v>426.15758664304</v>
      </c>
      <c r="AI46" s="63">
        <f t="shared" si="39"/>
        <v>411.18979063671674</v>
      </c>
      <c r="AJ46" s="63">
        <f t="shared" si="39"/>
        <v>397.97357380893214</v>
      </c>
      <c r="AK46" s="63">
        <f t="shared" si="39"/>
        <v>385.33953714421966</v>
      </c>
      <c r="AL46" s="63">
        <f t="shared" si="39"/>
        <v>363.15393292463057</v>
      </c>
      <c r="AM46" s="63">
        <f t="shared" si="39"/>
        <v>348.5605906238488</v>
      </c>
      <c r="AN46" s="63">
        <f t="shared" si="39"/>
        <v>335.3859744941899</v>
      </c>
      <c r="AO46" s="63">
        <f t="shared" si="39"/>
        <v>321.47643768269273</v>
      </c>
      <c r="AP46" s="63">
        <f t="shared" si="36"/>
        <v>307.7145832471354</v>
      </c>
      <c r="AQ46" s="63">
        <f t="shared" si="36"/>
        <v>293.74294517508935</v>
      </c>
      <c r="AR46" s="63">
        <f t="shared" si="37"/>
        <v>281.51968825252203</v>
      </c>
      <c r="AS46" s="63">
        <f t="shared" si="37"/>
        <v>267.6488307063534</v>
      </c>
      <c r="AT46" s="63">
        <f t="shared" si="38"/>
        <v>254.73336094870982</v>
      </c>
      <c r="AU46" s="63">
        <f t="shared" si="38"/>
        <v>243.0866289543556</v>
      </c>
      <c r="AV46" s="63">
        <f aca="true" t="shared" si="40" ref="AV46:AW49">AV7/21</f>
        <v>230.0807767154967</v>
      </c>
      <c r="AW46" s="63">
        <f t="shared" si="40"/>
        <v>222.19357660178702</v>
      </c>
      <c r="AX46" s="63"/>
      <c r="AY46" s="63"/>
      <c r="AZ46" s="63"/>
      <c r="BA46" s="63"/>
      <c r="BB46" s="63"/>
      <c r="BC46" s="63"/>
      <c r="BD46" s="63"/>
      <c r="BE46" s="63"/>
    </row>
    <row r="47" spans="25:57" ht="14.25">
      <c r="Y47" s="51" t="s">
        <v>6</v>
      </c>
      <c r="Z47" s="63">
        <f>Z8/21</f>
        <v>39.48706438421275</v>
      </c>
      <c r="AA47" s="63">
        <f>AA8/21</f>
        <v>40.04624270151886</v>
      </c>
      <c r="AB47" s="63">
        <f aca="true" t="shared" si="41" ref="AB47:AO47">AB8/21</f>
        <v>40.31737062051848</v>
      </c>
      <c r="AC47" s="63">
        <f t="shared" si="41"/>
        <v>41.02412611343322</v>
      </c>
      <c r="AD47" s="63">
        <f t="shared" si="41"/>
        <v>41.91994765002122</v>
      </c>
      <c r="AE47" s="63">
        <f t="shared" si="41"/>
        <v>41.84700932929231</v>
      </c>
      <c r="AF47" s="63">
        <f t="shared" si="41"/>
        <v>47.03128214027596</v>
      </c>
      <c r="AG47" s="63">
        <f t="shared" si="41"/>
        <v>43.40153036739654</v>
      </c>
      <c r="AH47" s="63">
        <f t="shared" si="41"/>
        <v>42.881170646419214</v>
      </c>
      <c r="AI47" s="63">
        <f t="shared" si="41"/>
        <v>41.59560312022128</v>
      </c>
      <c r="AJ47" s="63">
        <f t="shared" si="41"/>
        <v>42.82343906145028</v>
      </c>
      <c r="AK47" s="63">
        <f t="shared" si="41"/>
        <v>42.706383967666866</v>
      </c>
      <c r="AL47" s="63">
        <f t="shared" si="41"/>
        <v>41.82407712712678</v>
      </c>
      <c r="AM47" s="63">
        <f t="shared" si="41"/>
        <v>41.638002972167335</v>
      </c>
      <c r="AN47" s="63">
        <f t="shared" si="41"/>
        <v>39.6782279415964</v>
      </c>
      <c r="AO47" s="63">
        <f t="shared" si="41"/>
        <v>39.55647284337941</v>
      </c>
      <c r="AP47" s="63">
        <f t="shared" si="36"/>
        <v>40.26515404274045</v>
      </c>
      <c r="AQ47" s="63">
        <f t="shared" si="36"/>
        <v>40.30745752308509</v>
      </c>
      <c r="AR47" s="63">
        <f t="shared" si="37"/>
        <v>40.196482959690016</v>
      </c>
      <c r="AS47" s="63">
        <f t="shared" si="37"/>
        <v>38.02101621893021</v>
      </c>
      <c r="AT47" s="63">
        <f t="shared" si="38"/>
        <v>36.60317510130785</v>
      </c>
      <c r="AU47" s="63">
        <f t="shared" si="38"/>
        <v>38.68371954529836</v>
      </c>
      <c r="AV47" s="63">
        <f t="shared" si="40"/>
        <v>36.518763164076276</v>
      </c>
      <c r="AW47" s="63">
        <f t="shared" si="40"/>
        <v>35.8116517655607</v>
      </c>
      <c r="AX47" s="63"/>
      <c r="AY47" s="63"/>
      <c r="AZ47" s="63"/>
      <c r="BA47" s="63"/>
      <c r="BB47" s="63"/>
      <c r="BC47" s="63"/>
      <c r="BD47" s="63"/>
      <c r="BE47" s="63"/>
    </row>
    <row r="48" spans="25:57" ht="14.25">
      <c r="Y48" s="51" t="s">
        <v>5</v>
      </c>
      <c r="Z48" s="63">
        <f>Z9/21</f>
        <v>144.62582542538638</v>
      </c>
      <c r="AA48" s="63">
        <f>AA9/21</f>
        <v>144.62582542538638</v>
      </c>
      <c r="AB48" s="63">
        <f aca="true" t="shared" si="42" ref="AB48:AO48">AB9/21</f>
        <v>133.08359009838568</v>
      </c>
      <c r="AC48" s="63">
        <f t="shared" si="42"/>
        <v>120.34958796803643</v>
      </c>
      <c r="AD48" s="63">
        <f t="shared" si="42"/>
        <v>111.39185392641065</v>
      </c>
      <c r="AE48" s="63">
        <f t="shared" si="42"/>
        <v>94.26347591895482</v>
      </c>
      <c r="AF48" s="63">
        <f t="shared" si="42"/>
        <v>76.66050797817046</v>
      </c>
      <c r="AG48" s="63">
        <f t="shared" si="42"/>
        <v>74.30917316275688</v>
      </c>
      <c r="AH48" s="63">
        <f t="shared" si="42"/>
        <v>60.82126513132812</v>
      </c>
      <c r="AI48" s="63">
        <f t="shared" si="42"/>
        <v>54.18933616986218</v>
      </c>
      <c r="AJ48" s="63">
        <f t="shared" si="42"/>
        <v>53.73432305721716</v>
      </c>
      <c r="AK48" s="63">
        <f t="shared" si="42"/>
        <v>49.67368230926396</v>
      </c>
      <c r="AL48" s="63">
        <f t="shared" si="42"/>
        <v>39.91342352150775</v>
      </c>
      <c r="AM48" s="63">
        <f t="shared" si="42"/>
        <v>19.35405762829274</v>
      </c>
      <c r="AN48" s="63">
        <f t="shared" si="42"/>
        <v>18.541887977375517</v>
      </c>
      <c r="AO48" s="63">
        <f t="shared" si="42"/>
        <v>17.76022807783354</v>
      </c>
      <c r="AP48" s="63">
        <f t="shared" si="36"/>
        <v>18.844758927647277</v>
      </c>
      <c r="AQ48" s="63">
        <f t="shared" si="36"/>
        <v>19.440575543374955</v>
      </c>
      <c r="AR48" s="63">
        <f t="shared" si="37"/>
        <v>19.818869718834595</v>
      </c>
      <c r="AS48" s="63">
        <f t="shared" si="37"/>
        <v>19.44255302645069</v>
      </c>
      <c r="AT48" s="63">
        <f t="shared" si="38"/>
        <v>18.77432704776527</v>
      </c>
      <c r="AU48" s="63">
        <f t="shared" si="38"/>
        <v>17.892350963592524</v>
      </c>
      <c r="AV48" s="63">
        <f t="shared" si="40"/>
        <v>17.830385593680358</v>
      </c>
      <c r="AW48" s="63">
        <f t="shared" si="40"/>
        <v>17.367856627953834</v>
      </c>
      <c r="AX48" s="63"/>
      <c r="AY48" s="63"/>
      <c r="AZ48" s="63"/>
      <c r="BA48" s="63"/>
      <c r="BB48" s="63"/>
      <c r="BC48" s="63"/>
      <c r="BD48" s="63"/>
      <c r="BE48" s="63"/>
    </row>
    <row r="49" spans="25:57" ht="15" thickBot="1">
      <c r="Y49" s="52" t="s">
        <v>7</v>
      </c>
      <c r="Z49" s="64">
        <f>Z10/21</f>
        <v>17.027772530936108</v>
      </c>
      <c r="AA49" s="64">
        <f>AA10/21</f>
        <v>17.027772530936108</v>
      </c>
      <c r="AB49" s="64">
        <f aca="true" t="shared" si="43" ref="AB49:AO49">AB10/21</f>
        <v>16.547337392108464</v>
      </c>
      <c r="AC49" s="64">
        <f t="shared" si="43"/>
        <v>15.343718929733118</v>
      </c>
      <c r="AD49" s="64">
        <f t="shared" si="43"/>
        <v>15.264487910258712</v>
      </c>
      <c r="AE49" s="64">
        <f t="shared" si="43"/>
        <v>15.27855425201428</v>
      </c>
      <c r="AF49" s="64">
        <f t="shared" si="43"/>
        <v>15.35113223497015</v>
      </c>
      <c r="AG49" s="64">
        <f t="shared" si="43"/>
        <v>14.857866824792179</v>
      </c>
      <c r="AH49" s="64">
        <f t="shared" si="43"/>
        <v>12.423866590421767</v>
      </c>
      <c r="AI49" s="64">
        <f t="shared" si="43"/>
        <v>11.59626215942237</v>
      </c>
      <c r="AJ49" s="64">
        <f t="shared" si="43"/>
        <v>11.248568384911438</v>
      </c>
      <c r="AK49" s="64">
        <f t="shared" si="43"/>
        <v>9.323027261575692</v>
      </c>
      <c r="AL49" s="64">
        <f t="shared" si="43"/>
        <v>7.02399679177107</v>
      </c>
      <c r="AM49" s="64">
        <f t="shared" si="43"/>
        <v>6.740015821264752</v>
      </c>
      <c r="AN49" s="64">
        <f t="shared" si="43"/>
        <v>6.3750618721607495</v>
      </c>
      <c r="AO49" s="64">
        <f t="shared" si="43"/>
        <v>6.835059661495434</v>
      </c>
      <c r="AP49" s="64">
        <f t="shared" si="36"/>
        <v>6.37460684315886</v>
      </c>
      <c r="AQ49" s="64">
        <f t="shared" si="36"/>
        <v>6.3377847804102645</v>
      </c>
      <c r="AR49" s="64">
        <f t="shared" si="37"/>
        <v>6.388230453983401</v>
      </c>
      <c r="AS49" s="64">
        <f t="shared" si="37"/>
        <v>5.784836164801702</v>
      </c>
      <c r="AT49" s="64">
        <f t="shared" si="38"/>
        <v>5.21886143480982</v>
      </c>
      <c r="AU49" s="64">
        <f>AU10/21</f>
        <v>5.659394183269778</v>
      </c>
      <c r="AV49" s="64">
        <f t="shared" si="40"/>
        <v>5.7239550916546635</v>
      </c>
      <c r="AW49" s="64">
        <f t="shared" si="40"/>
        <v>5.713710777873087</v>
      </c>
      <c r="AX49" s="64"/>
      <c r="AY49" s="64"/>
      <c r="AZ49" s="64"/>
      <c r="BA49" s="64"/>
      <c r="BB49" s="64"/>
      <c r="BC49" s="64"/>
      <c r="BD49" s="64"/>
      <c r="BE49" s="64"/>
    </row>
    <row r="50" spans="25:57" ht="15" thickTop="1">
      <c r="Y50" s="53" t="s">
        <v>8</v>
      </c>
      <c r="Z50" s="148">
        <f aca="true" t="shared" si="44" ref="Z50:AO50">SUM(Z45:Z49)</f>
        <v>1589.634988941238</v>
      </c>
      <c r="AA50" s="148">
        <f>SUM(AA45:AA49)</f>
        <v>1530.0508550315667</v>
      </c>
      <c r="AB50" s="148">
        <f t="shared" si="44"/>
        <v>1517.480684773226</v>
      </c>
      <c r="AC50" s="148">
        <f t="shared" si="44"/>
        <v>1505.9384091751042</v>
      </c>
      <c r="AD50" s="148">
        <f t="shared" si="44"/>
        <v>1493.6001424211465</v>
      </c>
      <c r="AE50" s="148">
        <f t="shared" si="44"/>
        <v>1463.0114469821974</v>
      </c>
      <c r="AF50" s="148">
        <f t="shared" si="44"/>
        <v>1423.7824696378627</v>
      </c>
      <c r="AG50" s="148">
        <f t="shared" si="44"/>
        <v>1387.7402178538932</v>
      </c>
      <c r="AH50" s="148">
        <f t="shared" si="44"/>
        <v>1337.756393960909</v>
      </c>
      <c r="AI50" s="148">
        <f t="shared" si="44"/>
        <v>1299.8648663790368</v>
      </c>
      <c r="AJ50" s="148">
        <f t="shared" si="44"/>
        <v>1271.955909156742</v>
      </c>
      <c r="AK50" s="148">
        <f t="shared" si="44"/>
        <v>1244.532908214889</v>
      </c>
      <c r="AL50" s="148">
        <f t="shared" si="44"/>
        <v>1200.8139269632738</v>
      </c>
      <c r="AM50" s="65">
        <f t="shared" si="44"/>
        <v>1156.2202516941813</v>
      </c>
      <c r="AN50" s="65">
        <f t="shared" si="44"/>
        <v>1132.4791439844348</v>
      </c>
      <c r="AO50" s="65">
        <f t="shared" si="44"/>
        <v>1112.3413214990462</v>
      </c>
      <c r="AP50" s="65">
        <f aca="true" t="shared" si="45" ref="AP50:AU50">SUM(AP45:AP49)</f>
        <v>1096.0392850923872</v>
      </c>
      <c r="AQ50" s="65">
        <f t="shared" si="45"/>
        <v>1079.1848152266925</v>
      </c>
      <c r="AR50" s="65">
        <f t="shared" si="45"/>
        <v>1061.283597014782</v>
      </c>
      <c r="AS50" s="65">
        <f t="shared" si="45"/>
        <v>1036.2148445297871</v>
      </c>
      <c r="AT50" s="65">
        <f t="shared" si="45"/>
        <v>1008.7997478064774</v>
      </c>
      <c r="AU50" s="65">
        <f t="shared" si="45"/>
        <v>988.1211974881809</v>
      </c>
      <c r="AV50" s="65">
        <f>SUM(AV45:AV49)</f>
        <v>964.3425795730445</v>
      </c>
      <c r="AW50" s="65">
        <f>SUM(AW45:AW49)</f>
        <v>951.739935363063</v>
      </c>
      <c r="AX50" s="65"/>
      <c r="AY50" s="65"/>
      <c r="AZ50" s="65"/>
      <c r="BA50" s="65"/>
      <c r="BB50" s="65"/>
      <c r="BC50" s="65"/>
      <c r="BD50" s="65"/>
      <c r="BE50" s="65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0"/>
  <sheetViews>
    <sheetView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Q26" sqref="BQ26"/>
    </sheetView>
  </sheetViews>
  <sheetFormatPr defaultColWidth="9.625" defaultRowHeight="13.5"/>
  <cols>
    <col min="1" max="1" width="1.625" style="61" customWidth="1"/>
    <col min="2" max="23" width="1.625" style="61" hidden="1" customWidth="1"/>
    <col min="24" max="24" width="1.625" style="61" customWidth="1"/>
    <col min="25" max="25" width="15.625" style="61" customWidth="1"/>
    <col min="26" max="49" width="9.625" style="61" customWidth="1"/>
    <col min="50" max="57" width="9.625" style="61" hidden="1" customWidth="1"/>
    <col min="58" max="58" width="4.375" style="61" customWidth="1"/>
    <col min="59" max="16384" width="9.625" style="61" customWidth="1"/>
  </cols>
  <sheetData>
    <row r="1" spans="1:30" ht="30" customHeight="1">
      <c r="A1" s="399" t="s">
        <v>202</v>
      </c>
      <c r="AC1" s="159"/>
      <c r="AD1" s="158"/>
    </row>
    <row r="2" spans="25:26" ht="9.75" customHeight="1">
      <c r="Y2" s="402"/>
      <c r="Z2" s="157"/>
    </row>
    <row r="3" ht="9.75" customHeight="1">
      <c r="Y3" s="402"/>
    </row>
    <row r="4" ht="18.75">
      <c r="Y4" s="404" t="s">
        <v>191</v>
      </c>
    </row>
    <row r="5" spans="25:57" ht="27.75">
      <c r="Y5" s="314"/>
      <c r="Z5" s="313" t="s">
        <v>101</v>
      </c>
      <c r="AA5" s="314">
        <v>1990</v>
      </c>
      <c r="AB5" s="314">
        <f aca="true" t="shared" si="0" ref="AB5:BE5">AA5+1</f>
        <v>1991</v>
      </c>
      <c r="AC5" s="314">
        <f t="shared" si="0"/>
        <v>1992</v>
      </c>
      <c r="AD5" s="314">
        <f t="shared" si="0"/>
        <v>1993</v>
      </c>
      <c r="AE5" s="314">
        <f t="shared" si="0"/>
        <v>1994</v>
      </c>
      <c r="AF5" s="314">
        <f t="shared" si="0"/>
        <v>1995</v>
      </c>
      <c r="AG5" s="314">
        <f t="shared" si="0"/>
        <v>1996</v>
      </c>
      <c r="AH5" s="314">
        <f t="shared" si="0"/>
        <v>1997</v>
      </c>
      <c r="AI5" s="314">
        <f t="shared" si="0"/>
        <v>1998</v>
      </c>
      <c r="AJ5" s="314">
        <f t="shared" si="0"/>
        <v>1999</v>
      </c>
      <c r="AK5" s="314">
        <f t="shared" si="0"/>
        <v>2000</v>
      </c>
      <c r="AL5" s="314">
        <f t="shared" si="0"/>
        <v>2001</v>
      </c>
      <c r="AM5" s="314">
        <f t="shared" si="0"/>
        <v>2002</v>
      </c>
      <c r="AN5" s="314">
        <f t="shared" si="0"/>
        <v>2003</v>
      </c>
      <c r="AO5" s="314">
        <f t="shared" si="0"/>
        <v>2004</v>
      </c>
      <c r="AP5" s="314">
        <f t="shared" si="0"/>
        <v>2005</v>
      </c>
      <c r="AQ5" s="314">
        <f t="shared" si="0"/>
        <v>2006</v>
      </c>
      <c r="AR5" s="314">
        <f t="shared" si="0"/>
        <v>2007</v>
      </c>
      <c r="AS5" s="315">
        <v>2008</v>
      </c>
      <c r="AT5" s="315">
        <v>2009</v>
      </c>
      <c r="AU5" s="315">
        <v>2010</v>
      </c>
      <c r="AV5" s="315">
        <v>2011</v>
      </c>
      <c r="AW5" s="315" t="s">
        <v>224</v>
      </c>
      <c r="AX5" s="62" t="e">
        <f t="shared" si="0"/>
        <v>#VALUE!</v>
      </c>
      <c r="AY5" s="62" t="e">
        <f t="shared" si="0"/>
        <v>#VALUE!</v>
      </c>
      <c r="AZ5" s="62" t="e">
        <f t="shared" si="0"/>
        <v>#VALUE!</v>
      </c>
      <c r="BA5" s="62" t="e">
        <f t="shared" si="0"/>
        <v>#VALUE!</v>
      </c>
      <c r="BB5" s="62" t="e">
        <f t="shared" si="0"/>
        <v>#VALUE!</v>
      </c>
      <c r="BC5" s="62" t="e">
        <f t="shared" si="0"/>
        <v>#VALUE!</v>
      </c>
      <c r="BD5" s="62" t="e">
        <f t="shared" si="0"/>
        <v>#VALUE!</v>
      </c>
      <c r="BE5" s="62" t="e">
        <f t="shared" si="0"/>
        <v>#VALUE!</v>
      </c>
    </row>
    <row r="6" spans="25:57" ht="14.25">
      <c r="Y6" s="51" t="s">
        <v>3</v>
      </c>
      <c r="Z6" s="63">
        <v>14323.000706586661</v>
      </c>
      <c r="AA6" s="63">
        <v>13409.088114220061</v>
      </c>
      <c r="AB6" s="63">
        <v>13216.781161671786</v>
      </c>
      <c r="AC6" s="63">
        <v>13087.49210631462</v>
      </c>
      <c r="AD6" s="63">
        <v>12925.670568062485</v>
      </c>
      <c r="AE6" s="63">
        <v>12647.067162430565</v>
      </c>
      <c r="AF6" s="63">
        <v>12329.834265617008</v>
      </c>
      <c r="AG6" s="63">
        <v>12058.190530913547</v>
      </c>
      <c r="AH6" s="63">
        <v>11868.074271092955</v>
      </c>
      <c r="AI6" s="63">
        <v>11729.719367255128</v>
      </c>
      <c r="AJ6" s="63">
        <v>11638.787645126604</v>
      </c>
      <c r="AK6" s="63">
        <v>11557.597265931163</v>
      </c>
      <c r="AL6" s="63">
        <v>11470.885868080477</v>
      </c>
      <c r="AM6" s="63">
        <v>11417.720205766705</v>
      </c>
      <c r="AN6" s="63">
        <v>11345.97954597649</v>
      </c>
      <c r="AO6" s="63">
        <v>11281.17355073589</v>
      </c>
      <c r="AP6" s="63">
        <v>11186.42261121373</v>
      </c>
      <c r="AQ6" s="63">
        <v>11209.826764639609</v>
      </c>
      <c r="AR6" s="63">
        <v>11025.592573907605</v>
      </c>
      <c r="AS6" s="63">
        <v>11018.543015437568</v>
      </c>
      <c r="AT6" s="63">
        <v>11033.834156397139</v>
      </c>
      <c r="AU6" s="63">
        <v>11239.982860594524</v>
      </c>
      <c r="AV6" s="63">
        <v>11256.196957964281</v>
      </c>
      <c r="AW6" s="63">
        <v>11205.340650109561</v>
      </c>
      <c r="AX6" s="63"/>
      <c r="AY6" s="63"/>
      <c r="AZ6" s="63"/>
      <c r="BA6" s="63"/>
      <c r="BB6" s="63"/>
      <c r="BC6" s="63"/>
      <c r="BD6" s="63"/>
      <c r="BE6" s="63"/>
    </row>
    <row r="7" spans="25:57" ht="14.25">
      <c r="Y7" s="51" t="s">
        <v>103</v>
      </c>
      <c r="Z7" s="63">
        <v>6535.87081490433</v>
      </c>
      <c r="AA7" s="63">
        <v>6366.330123327763</v>
      </c>
      <c r="AB7" s="63">
        <v>6631.133939278185</v>
      </c>
      <c r="AC7" s="63">
        <v>6824.004519681616</v>
      </c>
      <c r="AD7" s="63">
        <v>6870.142146615677</v>
      </c>
      <c r="AE7" s="63">
        <v>7159.293938916681</v>
      </c>
      <c r="AF7" s="63">
        <v>7855.634235840451</v>
      </c>
      <c r="AG7" s="63">
        <v>7978.052151366323</v>
      </c>
      <c r="AH7" s="63">
        <v>8187.313960861464</v>
      </c>
      <c r="AI7" s="63">
        <v>8041.956342863127</v>
      </c>
      <c r="AJ7" s="63">
        <v>8251.402113672915</v>
      </c>
      <c r="AK7" s="63">
        <v>8255.560652100423</v>
      </c>
      <c r="AL7" s="63">
        <v>8226.009760243694</v>
      </c>
      <c r="AM7" s="63">
        <v>8035.127294094114</v>
      </c>
      <c r="AN7" s="63">
        <v>7734.756028246394</v>
      </c>
      <c r="AO7" s="63">
        <v>7451.256473956578</v>
      </c>
      <c r="AP7" s="63">
        <v>7385.446985313903</v>
      </c>
      <c r="AQ7" s="63">
        <v>7157.318103688315</v>
      </c>
      <c r="AR7" s="63">
        <v>7125.996762012606</v>
      </c>
      <c r="AS7" s="63">
        <v>6817.410988274897</v>
      </c>
      <c r="AT7" s="63">
        <v>6502.410553918835</v>
      </c>
      <c r="AU7" s="63">
        <v>6317.346572191212</v>
      </c>
      <c r="AV7" s="63">
        <v>6287.581627928044</v>
      </c>
      <c r="AW7" s="63">
        <v>6291.8579820106515</v>
      </c>
      <c r="AX7" s="63"/>
      <c r="AY7" s="63"/>
      <c r="AZ7" s="63"/>
      <c r="BA7" s="63"/>
      <c r="BB7" s="63"/>
      <c r="BC7" s="63"/>
      <c r="BD7" s="63"/>
      <c r="BE7" s="63"/>
    </row>
    <row r="8" spans="25:57" ht="14.25">
      <c r="Y8" s="51" t="s">
        <v>4</v>
      </c>
      <c r="Z8" s="63">
        <v>3220.161318694293</v>
      </c>
      <c r="AA8" s="63">
        <v>3233.022056921442</v>
      </c>
      <c r="AB8" s="63">
        <v>3307.2488131740065</v>
      </c>
      <c r="AC8" s="63">
        <v>3438.755514904333</v>
      </c>
      <c r="AD8" s="63">
        <v>3467.7628370991793</v>
      </c>
      <c r="AE8" s="63">
        <v>3635.5622328624154</v>
      </c>
      <c r="AF8" s="63">
        <v>3811.0780565237887</v>
      </c>
      <c r="AG8" s="63">
        <v>3939.1136940033766</v>
      </c>
      <c r="AH8" s="63">
        <v>4042.4299706051324</v>
      </c>
      <c r="AI8" s="63">
        <v>4054.7627812490055</v>
      </c>
      <c r="AJ8" s="63">
        <v>4106.430958947031</v>
      </c>
      <c r="AK8" s="63">
        <v>4076.5792735902887</v>
      </c>
      <c r="AL8" s="63">
        <v>4048.7496591980794</v>
      </c>
      <c r="AM8" s="63">
        <v>3747.5806041440496</v>
      </c>
      <c r="AN8" s="63">
        <v>3760.7457523318335</v>
      </c>
      <c r="AO8" s="63">
        <v>3750.4517887418388</v>
      </c>
      <c r="AP8" s="63">
        <v>3808.4031533335046</v>
      </c>
      <c r="AQ8" s="63">
        <v>3693.091105514168</v>
      </c>
      <c r="AR8" s="63">
        <v>3528.895677998521</v>
      </c>
      <c r="AS8" s="63">
        <v>3449.9849083671693</v>
      </c>
      <c r="AT8" s="63">
        <v>3362.5864759933675</v>
      </c>
      <c r="AU8" s="63">
        <v>3303.9482835397394</v>
      </c>
      <c r="AV8" s="63">
        <v>3226.1574066735466</v>
      </c>
      <c r="AW8" s="63">
        <v>3226.354058101301</v>
      </c>
      <c r="AX8" s="63"/>
      <c r="AY8" s="63"/>
      <c r="AZ8" s="63"/>
      <c r="BA8" s="63"/>
      <c r="BB8" s="63"/>
      <c r="BC8" s="63"/>
      <c r="BD8" s="63"/>
      <c r="BE8" s="63"/>
    </row>
    <row r="9" spans="25:57" ht="14.25">
      <c r="Y9" s="51" t="s">
        <v>7</v>
      </c>
      <c r="Z9" s="63">
        <v>8266.94794</v>
      </c>
      <c r="AA9" s="63">
        <v>8266.94794</v>
      </c>
      <c r="AB9" s="63">
        <v>7539.74808</v>
      </c>
      <c r="AC9" s="63">
        <v>7452.40868</v>
      </c>
      <c r="AD9" s="63">
        <v>7302.846700000001</v>
      </c>
      <c r="AE9" s="63">
        <v>8298.102939999999</v>
      </c>
      <c r="AF9" s="63">
        <v>8212.70724</v>
      </c>
      <c r="AG9" s="63">
        <v>9220.06836</v>
      </c>
      <c r="AH9" s="63">
        <v>9792.46724</v>
      </c>
      <c r="AI9" s="63">
        <v>8577.8736</v>
      </c>
      <c r="AJ9" s="63">
        <v>2000.8632677539604</v>
      </c>
      <c r="AK9" s="63">
        <v>4690.08736264736</v>
      </c>
      <c r="AL9" s="63">
        <v>1414.88836916112</v>
      </c>
      <c r="AM9" s="63">
        <v>1238.7749786395204</v>
      </c>
      <c r="AN9" s="63">
        <v>1259.5487931913804</v>
      </c>
      <c r="AO9" s="63">
        <v>1657.6032126814189</v>
      </c>
      <c r="AP9" s="63">
        <v>1299.9403706330004</v>
      </c>
      <c r="AQ9" s="63">
        <v>1624.72412586672</v>
      </c>
      <c r="AR9" s="63">
        <v>860.1805583334403</v>
      </c>
      <c r="AS9" s="63">
        <v>1262.1518261507197</v>
      </c>
      <c r="AT9" s="63">
        <v>1559.4962070835604</v>
      </c>
      <c r="AU9" s="63">
        <v>1077.7397504713003</v>
      </c>
      <c r="AV9" s="63">
        <v>787.5636405704803</v>
      </c>
      <c r="AW9" s="63">
        <v>621.497259452</v>
      </c>
      <c r="AX9" s="63"/>
      <c r="AY9" s="63"/>
      <c r="AZ9" s="63"/>
      <c r="BA9" s="63"/>
      <c r="BB9" s="63"/>
      <c r="BC9" s="63"/>
      <c r="BD9" s="63"/>
      <c r="BE9" s="63"/>
    </row>
    <row r="10" spans="25:57" ht="15" thickBot="1">
      <c r="Y10" s="52" t="s">
        <v>10</v>
      </c>
      <c r="Z10" s="64">
        <v>287.0693</v>
      </c>
      <c r="AA10" s="64">
        <v>287.0693</v>
      </c>
      <c r="AB10" s="64">
        <v>356.8472</v>
      </c>
      <c r="AC10" s="64">
        <v>413.01145</v>
      </c>
      <c r="AD10" s="64">
        <v>411.6645</v>
      </c>
      <c r="AE10" s="64">
        <v>438.01667000000003</v>
      </c>
      <c r="AF10" s="64">
        <v>437.57554000000005</v>
      </c>
      <c r="AG10" s="64">
        <v>420.93721999999997</v>
      </c>
      <c r="AH10" s="64">
        <v>404.60053000000005</v>
      </c>
      <c r="AI10" s="64">
        <v>377.05207</v>
      </c>
      <c r="AJ10" s="64">
        <v>362.5326</v>
      </c>
      <c r="AK10" s="64">
        <v>340.99349</v>
      </c>
      <c r="AL10" s="64">
        <v>343.60400000000004</v>
      </c>
      <c r="AM10" s="64">
        <v>334.05010999999996</v>
      </c>
      <c r="AN10" s="64">
        <v>320.83357</v>
      </c>
      <c r="AO10" s="64">
        <v>297.54296</v>
      </c>
      <c r="AP10" s="64">
        <v>266.41059</v>
      </c>
      <c r="AQ10" s="64">
        <v>242.33810730000002</v>
      </c>
      <c r="AR10" s="64">
        <v>159.95040394999998</v>
      </c>
      <c r="AS10" s="64">
        <v>129.10429105</v>
      </c>
      <c r="AT10" s="64">
        <v>120.4970155</v>
      </c>
      <c r="AU10" s="64">
        <v>98.95073365</v>
      </c>
      <c r="AV10" s="64">
        <v>97.14649179999999</v>
      </c>
      <c r="AW10" s="64">
        <v>90.68164949999999</v>
      </c>
      <c r="AX10" s="64"/>
      <c r="AY10" s="64"/>
      <c r="AZ10" s="64"/>
      <c r="BA10" s="64"/>
      <c r="BB10" s="64"/>
      <c r="BC10" s="64"/>
      <c r="BD10" s="64"/>
      <c r="BE10" s="64"/>
    </row>
    <row r="11" spans="25:57" ht="15" thickTop="1">
      <c r="Y11" s="53" t="s">
        <v>8</v>
      </c>
      <c r="Z11" s="65">
        <f>SUM(Z6:Z10)</f>
        <v>32633.05008018528</v>
      </c>
      <c r="AA11" s="65">
        <f>SUM(AA6:AA10)</f>
        <v>31562.457534469268</v>
      </c>
      <c r="AB11" s="65">
        <f aca="true" t="shared" si="1" ref="AB11:AO11">SUM(AB6:AB10)</f>
        <v>31051.759194123977</v>
      </c>
      <c r="AC11" s="65">
        <f t="shared" si="1"/>
        <v>31215.67227090057</v>
      </c>
      <c r="AD11" s="65">
        <f t="shared" si="1"/>
        <v>30978.086751777344</v>
      </c>
      <c r="AE11" s="65">
        <f t="shared" si="1"/>
        <v>32178.04294420966</v>
      </c>
      <c r="AF11" s="65">
        <f t="shared" si="1"/>
        <v>32646.829337981246</v>
      </c>
      <c r="AG11" s="65">
        <f t="shared" si="1"/>
        <v>33616.36195628325</v>
      </c>
      <c r="AH11" s="65">
        <f t="shared" si="1"/>
        <v>34294.885972559554</v>
      </c>
      <c r="AI11" s="65">
        <f t="shared" si="1"/>
        <v>32781.36416136726</v>
      </c>
      <c r="AJ11" s="65">
        <f t="shared" si="1"/>
        <v>26360.01658550051</v>
      </c>
      <c r="AK11" s="65">
        <f t="shared" si="1"/>
        <v>28920.81804426924</v>
      </c>
      <c r="AL11" s="65">
        <f t="shared" si="1"/>
        <v>25504.137656683368</v>
      </c>
      <c r="AM11" s="65">
        <f t="shared" si="1"/>
        <v>24773.25319264439</v>
      </c>
      <c r="AN11" s="65">
        <f t="shared" si="1"/>
        <v>24421.863689746096</v>
      </c>
      <c r="AO11" s="65">
        <f t="shared" si="1"/>
        <v>24438.027986115725</v>
      </c>
      <c r="AP11" s="65">
        <f aca="true" t="shared" si="2" ref="AP11:AU11">SUM(AP6:AP10)</f>
        <v>23946.623710494136</v>
      </c>
      <c r="AQ11" s="65">
        <f t="shared" si="2"/>
        <v>23927.29820700881</v>
      </c>
      <c r="AR11" s="65">
        <f t="shared" si="2"/>
        <v>22700.615976202167</v>
      </c>
      <c r="AS11" s="65">
        <f t="shared" si="2"/>
        <v>22677.195029280352</v>
      </c>
      <c r="AT11" s="65">
        <f t="shared" si="2"/>
        <v>22578.824408892902</v>
      </c>
      <c r="AU11" s="65">
        <f t="shared" si="2"/>
        <v>22037.968200446776</v>
      </c>
      <c r="AV11" s="65">
        <f>SUM(AV6:AV10)</f>
        <v>21654.64612493635</v>
      </c>
      <c r="AW11" s="65">
        <f>SUM(AW6:AW10)</f>
        <v>21435.731599173512</v>
      </c>
      <c r="AX11" s="65"/>
      <c r="AY11" s="65"/>
      <c r="AZ11" s="65"/>
      <c r="BA11" s="65"/>
      <c r="BB11" s="65"/>
      <c r="BC11" s="65"/>
      <c r="BD11" s="65"/>
      <c r="BE11" s="65"/>
    </row>
    <row r="12" spans="26:38" ht="14.25"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</row>
    <row r="13" spans="25:27" ht="14.25">
      <c r="Y13" s="59" t="s">
        <v>98</v>
      </c>
      <c r="Z13" s="158"/>
      <c r="AA13" s="158"/>
    </row>
    <row r="14" spans="25:49" ht="28.5">
      <c r="Y14" s="314"/>
      <c r="Z14" s="313" t="s">
        <v>101</v>
      </c>
      <c r="AA14" s="314">
        <v>1990</v>
      </c>
      <c r="AB14" s="314">
        <f aca="true" t="shared" si="3" ref="AB14:AP14">AA14+1</f>
        <v>1991</v>
      </c>
      <c r="AC14" s="314">
        <f t="shared" si="3"/>
        <v>1992</v>
      </c>
      <c r="AD14" s="314">
        <f t="shared" si="3"/>
        <v>1993</v>
      </c>
      <c r="AE14" s="314">
        <f t="shared" si="3"/>
        <v>1994</v>
      </c>
      <c r="AF14" s="314">
        <f t="shared" si="3"/>
        <v>1995</v>
      </c>
      <c r="AG14" s="314">
        <f t="shared" si="3"/>
        <v>1996</v>
      </c>
      <c r="AH14" s="314">
        <f t="shared" si="3"/>
        <v>1997</v>
      </c>
      <c r="AI14" s="314">
        <f t="shared" si="3"/>
        <v>1998</v>
      </c>
      <c r="AJ14" s="314">
        <f t="shared" si="3"/>
        <v>1999</v>
      </c>
      <c r="AK14" s="314">
        <f t="shared" si="3"/>
        <v>2000</v>
      </c>
      <c r="AL14" s="314">
        <f t="shared" si="3"/>
        <v>2001</v>
      </c>
      <c r="AM14" s="314">
        <f t="shared" si="3"/>
        <v>2002</v>
      </c>
      <c r="AN14" s="314">
        <f t="shared" si="3"/>
        <v>2003</v>
      </c>
      <c r="AO14" s="314">
        <f t="shared" si="3"/>
        <v>2004</v>
      </c>
      <c r="AP14" s="314">
        <f t="shared" si="3"/>
        <v>2005</v>
      </c>
      <c r="AQ14" s="314">
        <f>AP14+1</f>
        <v>2006</v>
      </c>
      <c r="AR14" s="314">
        <f>AQ14+1</f>
        <v>2007</v>
      </c>
      <c r="AS14" s="315">
        <v>2008</v>
      </c>
      <c r="AT14" s="315">
        <v>2009</v>
      </c>
      <c r="AU14" s="315">
        <v>2010</v>
      </c>
      <c r="AV14" s="315">
        <v>2011</v>
      </c>
      <c r="AW14" s="315" t="s">
        <v>224</v>
      </c>
    </row>
    <row r="15" spans="25:49" ht="14.25">
      <c r="Y15" s="51" t="s">
        <v>3</v>
      </c>
      <c r="Z15" s="345">
        <f aca="true" t="shared" si="4" ref="Z15:Z20">Z6/Z$11</f>
        <v>0.4389108793506114</v>
      </c>
      <c r="AA15" s="345">
        <f aca="true" t="shared" si="5" ref="AA15:AO15">AA6/AA$11</f>
        <v>0.42484296729987</v>
      </c>
      <c r="AB15" s="345">
        <f t="shared" si="5"/>
        <v>0.42563711379588565</v>
      </c>
      <c r="AC15" s="345">
        <f t="shared" si="5"/>
        <v>0.4192602995295685</v>
      </c>
      <c r="AD15" s="345">
        <f t="shared" si="5"/>
        <v>0.41725206180852614</v>
      </c>
      <c r="AE15" s="345">
        <f t="shared" si="5"/>
        <v>0.3930340693608393</v>
      </c>
      <c r="AF15" s="345">
        <f t="shared" si="5"/>
        <v>0.37767325390072437</v>
      </c>
      <c r="AG15" s="345">
        <f t="shared" si="5"/>
        <v>0.3587000445376793</v>
      </c>
      <c r="AH15" s="345">
        <f t="shared" si="5"/>
        <v>0.3460595926923036</v>
      </c>
      <c r="AI15" s="345">
        <f t="shared" si="5"/>
        <v>0.3578166945559443</v>
      </c>
      <c r="AJ15" s="345">
        <f t="shared" si="5"/>
        <v>0.44153187868358895</v>
      </c>
      <c r="AK15" s="345">
        <f t="shared" si="5"/>
        <v>0.3996289886489342</v>
      </c>
      <c r="AL15" s="345">
        <f t="shared" si="5"/>
        <v>0.44976568204314593</v>
      </c>
      <c r="AM15" s="345">
        <f t="shared" si="5"/>
        <v>0.46088901271783006</v>
      </c>
      <c r="AN15" s="345">
        <f t="shared" si="5"/>
        <v>0.46458287091088296</v>
      </c>
      <c r="AO15" s="345">
        <f t="shared" si="5"/>
        <v>0.46162372664214973</v>
      </c>
      <c r="AP15" s="345">
        <f aca="true" t="shared" si="6" ref="AP15:AQ20">AP6/AP$11</f>
        <v>0.4671398668327302</v>
      </c>
      <c r="AQ15" s="345">
        <f t="shared" si="6"/>
        <v>0.46849530054153854</v>
      </c>
      <c r="AR15" s="345">
        <f aca="true" t="shared" si="7" ref="AR15:AS20">AR6/AR$11</f>
        <v>0.4856957443562814</v>
      </c>
      <c r="AS15" s="345">
        <f t="shared" si="7"/>
        <v>0.4858865040941192</v>
      </c>
      <c r="AT15" s="345">
        <f aca="true" t="shared" si="8" ref="AT15:AU20">AT6/AT$11</f>
        <v>0.488680630868069</v>
      </c>
      <c r="AU15" s="345">
        <f>AU6/AU$11</f>
        <v>0.5100280914447756</v>
      </c>
      <c r="AV15" s="345">
        <f>AV6/AV$11</f>
        <v>0.5198051675849017</v>
      </c>
      <c r="AW15" s="345">
        <f>AW6/AW$11</f>
        <v>0.5227412275745047</v>
      </c>
    </row>
    <row r="16" spans="25:49" ht="14.25">
      <c r="Y16" s="51" t="s">
        <v>103</v>
      </c>
      <c r="Z16" s="345">
        <f t="shared" si="4"/>
        <v>0.2002837858810169</v>
      </c>
      <c r="AA16" s="345">
        <f aca="true" t="shared" si="9" ref="AA16:AO16">AA7/AA$11</f>
        <v>0.20170578024145025</v>
      </c>
      <c r="AB16" s="345">
        <f t="shared" si="9"/>
        <v>0.21355099071272635</v>
      </c>
      <c r="AC16" s="345">
        <f t="shared" si="9"/>
        <v>0.2186082830592437</v>
      </c>
      <c r="AD16" s="345">
        <f t="shared" si="9"/>
        <v>0.22177425615936427</v>
      </c>
      <c r="AE16" s="345">
        <f t="shared" si="9"/>
        <v>0.22249003618179874</v>
      </c>
      <c r="AF16" s="345">
        <f t="shared" si="9"/>
        <v>0.24062472206761054</v>
      </c>
      <c r="AG16" s="345">
        <f t="shared" si="9"/>
        <v>0.23732645911361455</v>
      </c>
      <c r="AH16" s="345">
        <f t="shared" si="9"/>
        <v>0.23873279437092743</v>
      </c>
      <c r="AI16" s="345">
        <f t="shared" si="9"/>
        <v>0.24532097881211878</v>
      </c>
      <c r="AJ16" s="345">
        <f t="shared" si="9"/>
        <v>0.3130271973429504</v>
      </c>
      <c r="AK16" s="345">
        <f t="shared" si="9"/>
        <v>0.2854539121080045</v>
      </c>
      <c r="AL16" s="345">
        <f t="shared" si="9"/>
        <v>0.3225362829739929</v>
      </c>
      <c r="AM16" s="345">
        <f t="shared" si="9"/>
        <v>0.3243468765127659</v>
      </c>
      <c r="AN16" s="345">
        <f t="shared" si="9"/>
        <v>0.31671440503101134</v>
      </c>
      <c r="AO16" s="345">
        <f t="shared" si="9"/>
        <v>0.3049041632242156</v>
      </c>
      <c r="AP16" s="345">
        <f t="shared" si="6"/>
        <v>0.30841287166830855</v>
      </c>
      <c r="AQ16" s="345">
        <f t="shared" si="6"/>
        <v>0.29912771771247393</v>
      </c>
      <c r="AR16" s="345">
        <f t="shared" si="7"/>
        <v>0.3139120440380575</v>
      </c>
      <c r="AS16" s="345">
        <f t="shared" si="7"/>
        <v>0.3006284939328867</v>
      </c>
      <c r="AT16" s="345">
        <f t="shared" si="8"/>
        <v>0.28798711731678084</v>
      </c>
      <c r="AU16" s="345">
        <f t="shared" si="8"/>
        <v>0.2866573957604286</v>
      </c>
      <c r="AV16" s="345">
        <f aca="true" t="shared" si="10" ref="AV16:AW20">AV7/AV$11</f>
        <v>0.29035716361522973</v>
      </c>
      <c r="AW16" s="345">
        <f t="shared" si="10"/>
        <v>0.2935219613522892</v>
      </c>
    </row>
    <row r="17" spans="25:49" ht="14.25">
      <c r="Y17" s="51" t="s">
        <v>4</v>
      </c>
      <c r="Z17" s="345">
        <f t="shared" si="4"/>
        <v>0.09867791428572496</v>
      </c>
      <c r="AA17" s="345">
        <f aca="true" t="shared" si="11" ref="AA17:AO17">AA8/AA$11</f>
        <v>0.1024325198185429</v>
      </c>
      <c r="AB17" s="345">
        <f t="shared" si="11"/>
        <v>0.10650761499528334</v>
      </c>
      <c r="AC17" s="345">
        <f t="shared" si="11"/>
        <v>0.11016118714540582</v>
      </c>
      <c r="AD17" s="345">
        <f t="shared" si="11"/>
        <v>0.11194244708802809</v>
      </c>
      <c r="AE17" s="345">
        <f t="shared" si="11"/>
        <v>0.1129827018742488</v>
      </c>
      <c r="AF17" s="345">
        <f t="shared" si="11"/>
        <v>0.11673654482856592</v>
      </c>
      <c r="AG17" s="345">
        <f t="shared" si="11"/>
        <v>0.11717846503217805</v>
      </c>
      <c r="AH17" s="345">
        <f t="shared" si="11"/>
        <v>0.11787267564731405</v>
      </c>
      <c r="AI17" s="345">
        <f t="shared" si="11"/>
        <v>0.12369109355209602</v>
      </c>
      <c r="AJ17" s="345">
        <f t="shared" si="11"/>
        <v>0.1557825635514129</v>
      </c>
      <c r="AK17" s="345">
        <f t="shared" si="11"/>
        <v>0.1409565686333716</v>
      </c>
      <c r="AL17" s="345">
        <f t="shared" si="11"/>
        <v>0.15874873770284498</v>
      </c>
      <c r="AM17" s="345">
        <f t="shared" si="11"/>
        <v>0.15127527156008608</v>
      </c>
      <c r="AN17" s="345">
        <f t="shared" si="11"/>
        <v>0.1539909402537056</v>
      </c>
      <c r="AO17" s="345">
        <f t="shared" si="11"/>
        <v>0.15346785718031866</v>
      </c>
      <c r="AP17" s="345">
        <f t="shared" si="6"/>
        <v>0.15903716529627293</v>
      </c>
      <c r="AQ17" s="345">
        <f t="shared" si="6"/>
        <v>0.15434634840771047</v>
      </c>
      <c r="AR17" s="345">
        <f t="shared" si="7"/>
        <v>0.15545374106579235</v>
      </c>
      <c r="AS17" s="345">
        <f t="shared" si="7"/>
        <v>0.15213455208691445</v>
      </c>
      <c r="AT17" s="345">
        <f t="shared" si="8"/>
        <v>0.14892655237927171</v>
      </c>
      <c r="AU17" s="345">
        <f t="shared" si="8"/>
        <v>0.14992073014574722</v>
      </c>
      <c r="AV17" s="345">
        <f t="shared" si="10"/>
        <v>0.14898222709621994</v>
      </c>
      <c r="AW17" s="345">
        <f t="shared" si="10"/>
        <v>0.150512896803844</v>
      </c>
    </row>
    <row r="18" spans="25:49" ht="14.25">
      <c r="Y18" s="51" t="s">
        <v>7</v>
      </c>
      <c r="Z18" s="345">
        <f t="shared" si="4"/>
        <v>0.2533305320736683</v>
      </c>
      <c r="AA18" s="345">
        <f aca="true" t="shared" si="12" ref="AA18:AO18">AA9/AA$11</f>
        <v>0.2619234554524688</v>
      </c>
      <c r="AB18" s="345">
        <f t="shared" si="12"/>
        <v>0.24281226815087406</v>
      </c>
      <c r="AC18" s="345">
        <f t="shared" si="12"/>
        <v>0.23873932988933824</v>
      </c>
      <c r="AD18" s="345">
        <f t="shared" si="12"/>
        <v>0.23574234130456767</v>
      </c>
      <c r="AE18" s="345">
        <f t="shared" si="12"/>
        <v>0.2578809082450186</v>
      </c>
      <c r="AF18" s="345">
        <f t="shared" si="12"/>
        <v>0.2515621702486543</v>
      </c>
      <c r="AG18" s="345">
        <f t="shared" si="12"/>
        <v>0.27427323551520344</v>
      </c>
      <c r="AH18" s="345">
        <f t="shared" si="12"/>
        <v>0.2855372444694894</v>
      </c>
      <c r="AI18" s="345">
        <f t="shared" si="12"/>
        <v>0.2616692080834451</v>
      </c>
      <c r="AJ18" s="345">
        <f t="shared" si="12"/>
        <v>0.07590523553974346</v>
      </c>
      <c r="AK18" s="345">
        <f t="shared" si="12"/>
        <v>0.1621699412329285</v>
      </c>
      <c r="AL18" s="345">
        <f t="shared" si="12"/>
        <v>0.055476816672150764</v>
      </c>
      <c r="AM18" s="345">
        <f t="shared" si="12"/>
        <v>0.05000453388202298</v>
      </c>
      <c r="AN18" s="345">
        <f t="shared" si="12"/>
        <v>0.05157463857765375</v>
      </c>
      <c r="AO18" s="345">
        <f t="shared" si="12"/>
        <v>0.06782884501250155</v>
      </c>
      <c r="AP18" s="345">
        <f t="shared" si="6"/>
        <v>0.054284912409732614</v>
      </c>
      <c r="AQ18" s="345">
        <f t="shared" si="6"/>
        <v>0.0679025317363581</v>
      </c>
      <c r="AR18" s="345">
        <f t="shared" si="7"/>
        <v>0.037892388437177085</v>
      </c>
      <c r="AS18" s="345">
        <f t="shared" si="7"/>
        <v>0.055657316723741794</v>
      </c>
      <c r="AT18" s="345">
        <f t="shared" si="8"/>
        <v>0.06906897271716843</v>
      </c>
      <c r="AU18" s="345">
        <f t="shared" si="8"/>
        <v>0.048903771013221235</v>
      </c>
      <c r="AV18" s="345">
        <f t="shared" si="10"/>
        <v>0.036369268563736235</v>
      </c>
      <c r="AW18" s="345">
        <f t="shared" si="10"/>
        <v>0.02899351750961291</v>
      </c>
    </row>
    <row r="19" spans="25:49" ht="15" thickBot="1">
      <c r="Y19" s="52" t="s">
        <v>10</v>
      </c>
      <c r="Z19" s="346">
        <f t="shared" si="4"/>
        <v>0.008796888408978598</v>
      </c>
      <c r="AA19" s="346">
        <f aca="true" t="shared" si="13" ref="AA19:AO19">AA10/AA$11</f>
        <v>0.009095277187668054</v>
      </c>
      <c r="AB19" s="346">
        <f t="shared" si="13"/>
        <v>0.011492012345230583</v>
      </c>
      <c r="AC19" s="346">
        <f t="shared" si="13"/>
        <v>0.013230900376443653</v>
      </c>
      <c r="AD19" s="346">
        <f t="shared" si="13"/>
        <v>0.013288893639513778</v>
      </c>
      <c r="AE19" s="346">
        <f t="shared" si="13"/>
        <v>0.013612284338094582</v>
      </c>
      <c r="AF19" s="346">
        <f t="shared" si="13"/>
        <v>0.013403308954444948</v>
      </c>
      <c r="AG19" s="346">
        <f t="shared" si="13"/>
        <v>0.012521795801324731</v>
      </c>
      <c r="AH19" s="346">
        <f t="shared" si="13"/>
        <v>0.01179769281996546</v>
      </c>
      <c r="AI19" s="346">
        <f t="shared" si="13"/>
        <v>0.011502024996395811</v>
      </c>
      <c r="AJ19" s="346">
        <f t="shared" si="13"/>
        <v>0.013753124882304258</v>
      </c>
      <c r="AK19" s="346">
        <f t="shared" si="13"/>
        <v>0.011790589376761045</v>
      </c>
      <c r="AL19" s="346">
        <f t="shared" si="13"/>
        <v>0.013472480607865543</v>
      </c>
      <c r="AM19" s="346">
        <f t="shared" si="13"/>
        <v>0.013484305327294891</v>
      </c>
      <c r="AN19" s="346">
        <f t="shared" si="13"/>
        <v>0.013137145226746435</v>
      </c>
      <c r="AO19" s="346">
        <f t="shared" si="13"/>
        <v>0.012175407940814485</v>
      </c>
      <c r="AP19" s="346">
        <f t="shared" si="6"/>
        <v>0.011125183792955783</v>
      </c>
      <c r="AQ19" s="346">
        <f t="shared" si="6"/>
        <v>0.010128101601919019</v>
      </c>
      <c r="AR19" s="346">
        <f t="shared" si="7"/>
        <v>0.007046082102691903</v>
      </c>
      <c r="AS19" s="346">
        <f t="shared" si="7"/>
        <v>0.005693133162337893</v>
      </c>
      <c r="AT19" s="346">
        <f t="shared" si="8"/>
        <v>0.005336726718709988</v>
      </c>
      <c r="AU19" s="35">
        <f>AU10/AU$11</f>
        <v>0.0044900116358273885</v>
      </c>
      <c r="AV19" s="35">
        <f t="shared" si="10"/>
        <v>0.004486173139912511</v>
      </c>
      <c r="AW19" s="35">
        <f t="shared" si="10"/>
        <v>0.004230396759749332</v>
      </c>
    </row>
    <row r="20" spans="25:49" ht="15" thickTop="1">
      <c r="Y20" s="53" t="s">
        <v>8</v>
      </c>
      <c r="Z20" s="347">
        <f t="shared" si="4"/>
        <v>1</v>
      </c>
      <c r="AA20" s="347">
        <f aca="true" t="shared" si="14" ref="AA20:AO20">AA11/AA$11</f>
        <v>1</v>
      </c>
      <c r="AB20" s="347">
        <f t="shared" si="14"/>
        <v>1</v>
      </c>
      <c r="AC20" s="347">
        <f t="shared" si="14"/>
        <v>1</v>
      </c>
      <c r="AD20" s="347">
        <f t="shared" si="14"/>
        <v>1</v>
      </c>
      <c r="AE20" s="347">
        <f t="shared" si="14"/>
        <v>1</v>
      </c>
      <c r="AF20" s="347">
        <f t="shared" si="14"/>
        <v>1</v>
      </c>
      <c r="AG20" s="347">
        <f t="shared" si="14"/>
        <v>1</v>
      </c>
      <c r="AH20" s="347">
        <f t="shared" si="14"/>
        <v>1</v>
      </c>
      <c r="AI20" s="347">
        <f t="shared" si="14"/>
        <v>1</v>
      </c>
      <c r="AJ20" s="347">
        <f t="shared" si="14"/>
        <v>1</v>
      </c>
      <c r="AK20" s="347">
        <f t="shared" si="14"/>
        <v>1</v>
      </c>
      <c r="AL20" s="347">
        <f t="shared" si="14"/>
        <v>1</v>
      </c>
      <c r="AM20" s="347">
        <f t="shared" si="14"/>
        <v>1</v>
      </c>
      <c r="AN20" s="347">
        <f t="shared" si="14"/>
        <v>1</v>
      </c>
      <c r="AO20" s="347">
        <f t="shared" si="14"/>
        <v>1</v>
      </c>
      <c r="AP20" s="347">
        <f t="shared" si="6"/>
        <v>1</v>
      </c>
      <c r="AQ20" s="347">
        <f t="shared" si="6"/>
        <v>1</v>
      </c>
      <c r="AR20" s="347">
        <f t="shared" si="7"/>
        <v>1</v>
      </c>
      <c r="AS20" s="347">
        <f t="shared" si="7"/>
        <v>1</v>
      </c>
      <c r="AT20" s="347">
        <f t="shared" si="8"/>
        <v>1</v>
      </c>
      <c r="AU20" s="347">
        <f>AU11/AU$11</f>
        <v>1</v>
      </c>
      <c r="AV20" s="347">
        <f t="shared" si="10"/>
        <v>1</v>
      </c>
      <c r="AW20" s="347">
        <f t="shared" si="10"/>
        <v>1</v>
      </c>
    </row>
    <row r="21" ht="14.25"/>
    <row r="22" ht="14.25">
      <c r="Y22" s="59" t="s">
        <v>102</v>
      </c>
    </row>
    <row r="23" spans="25:49" ht="28.5">
      <c r="Y23" s="314"/>
      <c r="Z23" s="313" t="s">
        <v>101</v>
      </c>
      <c r="AA23" s="314">
        <v>1990</v>
      </c>
      <c r="AB23" s="314">
        <f aca="true" t="shared" si="15" ref="AB23:AP23">AA23+1</f>
        <v>1991</v>
      </c>
      <c r="AC23" s="314">
        <f t="shared" si="15"/>
        <v>1992</v>
      </c>
      <c r="AD23" s="314">
        <f t="shared" si="15"/>
        <v>1993</v>
      </c>
      <c r="AE23" s="314">
        <f t="shared" si="15"/>
        <v>1994</v>
      </c>
      <c r="AF23" s="314">
        <f t="shared" si="15"/>
        <v>1995</v>
      </c>
      <c r="AG23" s="314">
        <f t="shared" si="15"/>
        <v>1996</v>
      </c>
      <c r="AH23" s="314">
        <f t="shared" si="15"/>
        <v>1997</v>
      </c>
      <c r="AI23" s="314">
        <f t="shared" si="15"/>
        <v>1998</v>
      </c>
      <c r="AJ23" s="314">
        <f t="shared" si="15"/>
        <v>1999</v>
      </c>
      <c r="AK23" s="314">
        <f t="shared" si="15"/>
        <v>2000</v>
      </c>
      <c r="AL23" s="314">
        <f t="shared" si="15"/>
        <v>2001</v>
      </c>
      <c r="AM23" s="314">
        <f t="shared" si="15"/>
        <v>2002</v>
      </c>
      <c r="AN23" s="314">
        <f t="shared" si="15"/>
        <v>2003</v>
      </c>
      <c r="AO23" s="314">
        <f t="shared" si="15"/>
        <v>2004</v>
      </c>
      <c r="AP23" s="314">
        <f t="shared" si="15"/>
        <v>2005</v>
      </c>
      <c r="AQ23" s="314">
        <f>AP23+1</f>
        <v>2006</v>
      </c>
      <c r="AR23" s="314">
        <f>AQ23+1</f>
        <v>2007</v>
      </c>
      <c r="AS23" s="315">
        <v>2008</v>
      </c>
      <c r="AT23" s="315">
        <v>2009</v>
      </c>
      <c r="AU23" s="315">
        <v>2010</v>
      </c>
      <c r="AV23" s="315">
        <v>2011</v>
      </c>
      <c r="AW23" s="315" t="s">
        <v>224</v>
      </c>
    </row>
    <row r="24" spans="25:49" ht="14.25">
      <c r="Y24" s="51" t="s">
        <v>3</v>
      </c>
      <c r="Z24" s="60"/>
      <c r="AA24" s="67">
        <f aca="true" t="shared" si="16" ref="AA24:AP24">AA6/$Z6-1</f>
        <v>-0.06380734114928321</v>
      </c>
      <c r="AB24" s="67">
        <f t="shared" si="16"/>
        <v>-0.07723378414735138</v>
      </c>
      <c r="AC24" s="67">
        <f t="shared" si="16"/>
        <v>-0.08626045795724036</v>
      </c>
      <c r="AD24" s="67">
        <f t="shared" si="16"/>
        <v>-0.09755847724573463</v>
      </c>
      <c r="AE24" s="67">
        <f t="shared" si="16"/>
        <v>-0.11700994634353334</v>
      </c>
      <c r="AF24" s="67">
        <f t="shared" si="16"/>
        <v>-0.1391584404553624</v>
      </c>
      <c r="AG24" s="67">
        <f t="shared" si="16"/>
        <v>-0.1581240008339596</v>
      </c>
      <c r="AH24" s="67">
        <f t="shared" si="16"/>
        <v>-0.17139749454629072</v>
      </c>
      <c r="AI24" s="67">
        <f t="shared" si="16"/>
        <v>-0.18105712569985222</v>
      </c>
      <c r="AJ24" s="67">
        <f t="shared" si="16"/>
        <v>-0.18740577595766506</v>
      </c>
      <c r="AK24" s="67">
        <f t="shared" si="16"/>
        <v>-0.19307430735402975</v>
      </c>
      <c r="AL24" s="67">
        <f t="shared" si="16"/>
        <v>-0.19912830397296521</v>
      </c>
      <c r="AM24" s="67">
        <f t="shared" si="16"/>
        <v>-0.20284021207119785</v>
      </c>
      <c r="AN24" s="67">
        <f t="shared" si="16"/>
        <v>-0.20784898511113947</v>
      </c>
      <c r="AO24" s="67">
        <f t="shared" si="16"/>
        <v>-0.21237359532154032</v>
      </c>
      <c r="AP24" s="67">
        <f t="shared" si="16"/>
        <v>-0.21898889482917683</v>
      </c>
      <c r="AQ24" s="67">
        <f aca="true" t="shared" si="17" ref="AQ24:AR29">AQ6/$Z6-1</f>
        <v>-0.21735486897765843</v>
      </c>
      <c r="AR24" s="67">
        <f t="shared" si="17"/>
        <v>-0.23021768973052492</v>
      </c>
      <c r="AS24" s="67">
        <f aca="true" t="shared" si="18" ref="AS24:AT29">AS6/$Z6-1</f>
        <v>-0.23070987419762434</v>
      </c>
      <c r="AT24" s="67">
        <f t="shared" si="18"/>
        <v>-0.2296422808020212</v>
      </c>
      <c r="AU24" s="67">
        <f aca="true" t="shared" si="19" ref="AU24:AU29">AU6/$Z6-1</f>
        <v>-0.2152494375410009</v>
      </c>
      <c r="AV24" s="67">
        <f aca="true" t="shared" si="20" ref="AV24:AW29">AV6/$Z6-1</f>
        <v>-0.21411740538503654</v>
      </c>
      <c r="AW24" s="67">
        <f t="shared" si="20"/>
        <v>-0.21766807949980715</v>
      </c>
    </row>
    <row r="25" spans="25:49" ht="14.25">
      <c r="Y25" s="51" t="s">
        <v>103</v>
      </c>
      <c r="Z25" s="60"/>
      <c r="AA25" s="67">
        <f aca="true" t="shared" si="21" ref="AA25:AP25">AA7/$Z7-1</f>
        <v>-0.025940031003970798</v>
      </c>
      <c r="AB25" s="67">
        <f t="shared" si="21"/>
        <v>0.014575429513786986</v>
      </c>
      <c r="AC25" s="67">
        <f t="shared" si="21"/>
        <v>0.04408497550475299</v>
      </c>
      <c r="AD25" s="67">
        <f t="shared" si="21"/>
        <v>0.05114411547870246</v>
      </c>
      <c r="AE25" s="67">
        <f t="shared" si="21"/>
        <v>0.09538486020725867</v>
      </c>
      <c r="AF25" s="67">
        <f t="shared" si="21"/>
        <v>0.20192617912926725</v>
      </c>
      <c r="AG25" s="67">
        <f t="shared" si="21"/>
        <v>0.22065634057106198</v>
      </c>
      <c r="AH25" s="67">
        <f t="shared" si="21"/>
        <v>0.25267377411915803</v>
      </c>
      <c r="AI25" s="67">
        <f t="shared" si="21"/>
        <v>0.2304337969049719</v>
      </c>
      <c r="AJ25" s="67">
        <f t="shared" si="21"/>
        <v>0.2624793768653606</v>
      </c>
      <c r="AK25" s="67">
        <f t="shared" si="21"/>
        <v>0.2631156407306172</v>
      </c>
      <c r="AL25" s="67">
        <f t="shared" si="21"/>
        <v>0.2585943010815315</v>
      </c>
      <c r="AM25" s="67">
        <f t="shared" si="21"/>
        <v>0.22938894015023936</v>
      </c>
      <c r="AN25" s="67">
        <f t="shared" si="21"/>
        <v>0.18343159577269175</v>
      </c>
      <c r="AO25" s="67">
        <f t="shared" si="21"/>
        <v>0.1400556536345261</v>
      </c>
      <c r="AP25" s="67">
        <f t="shared" si="21"/>
        <v>0.1299866834075436</v>
      </c>
      <c r="AQ25" s="67">
        <f t="shared" si="17"/>
        <v>0.09508255386058795</v>
      </c>
      <c r="AR25" s="67">
        <f t="shared" si="17"/>
        <v>0.09029033220218485</v>
      </c>
      <c r="AS25" s="67">
        <f t="shared" si="18"/>
        <v>0.043076153330409594</v>
      </c>
      <c r="AT25" s="67">
        <f t="shared" si="18"/>
        <v>-0.005119480163101153</v>
      </c>
      <c r="AU25" s="67">
        <f t="shared" si="19"/>
        <v>-0.03343460250389241</v>
      </c>
      <c r="AV25" s="67">
        <f t="shared" si="20"/>
        <v>-0.037988692556482184</v>
      </c>
      <c r="AW25" s="67">
        <f t="shared" si="20"/>
        <v>-0.03733440268391375</v>
      </c>
    </row>
    <row r="26" spans="25:49" ht="14.25">
      <c r="Y26" s="51" t="s">
        <v>4</v>
      </c>
      <c r="Z26" s="60"/>
      <c r="AA26" s="67">
        <f aca="true" t="shared" si="22" ref="AA26:AP26">AA8/$Z8-1</f>
        <v>0.003993817996783999</v>
      </c>
      <c r="AB26" s="67">
        <f t="shared" si="22"/>
        <v>0.027044450839818657</v>
      </c>
      <c r="AC26" s="67">
        <f t="shared" si="22"/>
        <v>0.06788299547013832</v>
      </c>
      <c r="AD26" s="67">
        <f t="shared" si="22"/>
        <v>0.0768910293305689</v>
      </c>
      <c r="AE26" s="67">
        <f t="shared" si="22"/>
        <v>0.12900003231408252</v>
      </c>
      <c r="AF26" s="67">
        <f t="shared" si="22"/>
        <v>0.18350532142566678</v>
      </c>
      <c r="AG26" s="67">
        <f t="shared" si="22"/>
        <v>0.22326594979428038</v>
      </c>
      <c r="AH26" s="67">
        <f t="shared" si="22"/>
        <v>0.25535014259603983</v>
      </c>
      <c r="AI26" s="67">
        <f t="shared" si="22"/>
        <v>0.2591800161406588</v>
      </c>
      <c r="AJ26" s="67">
        <f t="shared" si="22"/>
        <v>0.2752252302105478</v>
      </c>
      <c r="AK26" s="67">
        <f t="shared" si="22"/>
        <v>0.26595498490220204</v>
      </c>
      <c r="AL26" s="67">
        <f t="shared" si="22"/>
        <v>0.2573126804838961</v>
      </c>
      <c r="AM26" s="67">
        <f t="shared" si="22"/>
        <v>0.16378660360519248</v>
      </c>
      <c r="AN26" s="67">
        <f t="shared" si="22"/>
        <v>0.16787495412084996</v>
      </c>
      <c r="AO26" s="67">
        <f t="shared" si="22"/>
        <v>0.1646782311709052</v>
      </c>
      <c r="AP26" s="67">
        <f t="shared" si="22"/>
        <v>0.1826746477650787</v>
      </c>
      <c r="AQ26" s="67">
        <f t="shared" si="17"/>
        <v>0.14686524680435498</v>
      </c>
      <c r="AR26" s="67">
        <f t="shared" si="17"/>
        <v>0.09587543254802311</v>
      </c>
      <c r="AS26" s="67">
        <f t="shared" si="18"/>
        <v>0.07137021003844146</v>
      </c>
      <c r="AT26" s="67">
        <f t="shared" si="18"/>
        <v>0.044229199472784364</v>
      </c>
      <c r="AU26" s="67">
        <f t="shared" si="19"/>
        <v>0.026019492985966286</v>
      </c>
      <c r="AV26" s="67">
        <f t="shared" si="20"/>
        <v>0.0018620458374067894</v>
      </c>
      <c r="AW26" s="67">
        <f t="shared" si="20"/>
        <v>0.0019231146498954743</v>
      </c>
    </row>
    <row r="27" spans="25:49" ht="14.25">
      <c r="Y27" s="51" t="s">
        <v>7</v>
      </c>
      <c r="Z27" s="60"/>
      <c r="AA27" s="67">
        <f aca="true" t="shared" si="23" ref="AA27:AP27">AA9/$Z9-1</f>
        <v>0</v>
      </c>
      <c r="AB27" s="67">
        <f t="shared" si="23"/>
        <v>-0.08796473199999366</v>
      </c>
      <c r="AC27" s="67">
        <f t="shared" si="23"/>
        <v>-0.09852962252959352</v>
      </c>
      <c r="AD27" s="67">
        <f t="shared" si="23"/>
        <v>-0.1166211819642835</v>
      </c>
      <c r="AE27" s="67">
        <f t="shared" si="23"/>
        <v>0.003768621772644032</v>
      </c>
      <c r="AF27" s="67">
        <f t="shared" si="23"/>
        <v>-0.00656115175681149</v>
      </c>
      <c r="AG27" s="67">
        <f t="shared" si="23"/>
        <v>0.1152929021590039</v>
      </c>
      <c r="AH27" s="67">
        <f t="shared" si="23"/>
        <v>0.1845323462869175</v>
      </c>
      <c r="AI27" s="67">
        <f t="shared" si="23"/>
        <v>0.03761069529609262</v>
      </c>
      <c r="AJ27" s="67">
        <f t="shared" si="23"/>
        <v>-0.7579683237059358</v>
      </c>
      <c r="AK27" s="67">
        <f t="shared" si="23"/>
        <v>-0.4326700256627768</v>
      </c>
      <c r="AL27" s="67">
        <f t="shared" si="23"/>
        <v>-0.8288499722714935</v>
      </c>
      <c r="AM27" s="67">
        <f t="shared" si="23"/>
        <v>-0.8501532866022233</v>
      </c>
      <c r="AN27" s="67">
        <f t="shared" si="23"/>
        <v>-0.8476404106651021</v>
      </c>
      <c r="AO27" s="67">
        <f t="shared" si="23"/>
        <v>-0.7994903046793085</v>
      </c>
      <c r="AP27" s="67">
        <f t="shared" si="23"/>
        <v>-0.8427544989919218</v>
      </c>
      <c r="AQ27" s="67">
        <f t="shared" si="17"/>
        <v>-0.8034674782448528</v>
      </c>
      <c r="AR27" s="67">
        <f t="shared" si="17"/>
        <v>-0.8959494405218862</v>
      </c>
      <c r="AS27" s="67">
        <f t="shared" si="18"/>
        <v>-0.8473255383593574</v>
      </c>
      <c r="AT27" s="67">
        <f t="shared" si="18"/>
        <v>-0.8113576838269577</v>
      </c>
      <c r="AU27" s="67">
        <f t="shared" si="19"/>
        <v>-0.8696326917390386</v>
      </c>
      <c r="AV27" s="67">
        <f t="shared" si="20"/>
        <v>-0.9047334462141925</v>
      </c>
      <c r="AW27" s="67">
        <f t="shared" si="20"/>
        <v>-0.924821437855577</v>
      </c>
    </row>
    <row r="28" spans="25:61" ht="15" thickBot="1">
      <c r="Y28" s="52" t="s">
        <v>10</v>
      </c>
      <c r="Z28" s="71"/>
      <c r="AA28" s="68">
        <f aca="true" t="shared" si="24" ref="AA28:AP28">AA10/$Z10-1</f>
        <v>0</v>
      </c>
      <c r="AB28" s="68">
        <f t="shared" si="24"/>
        <v>0.2430698789456065</v>
      </c>
      <c r="AC28" s="68">
        <f t="shared" si="24"/>
        <v>0.438716888221764</v>
      </c>
      <c r="AD28" s="68">
        <f t="shared" si="24"/>
        <v>0.43402481561072537</v>
      </c>
      <c r="AE28" s="68">
        <f t="shared" si="24"/>
        <v>0.5258220576007258</v>
      </c>
      <c r="AF28" s="68">
        <f t="shared" si="24"/>
        <v>0.5242853903221281</v>
      </c>
      <c r="AG28" s="68">
        <f t="shared" si="24"/>
        <v>0.46632614494130853</v>
      </c>
      <c r="AH28" s="68">
        <f t="shared" si="24"/>
        <v>0.4094176214593481</v>
      </c>
      <c r="AI28" s="68">
        <f t="shared" si="24"/>
        <v>0.3134531278684276</v>
      </c>
      <c r="AJ28" s="68">
        <f t="shared" si="24"/>
        <v>0.2628748528665379</v>
      </c>
      <c r="AK28" s="68">
        <f t="shared" si="24"/>
        <v>0.1878438063561656</v>
      </c>
      <c r="AL28" s="68">
        <f t="shared" si="24"/>
        <v>0.19693746422902092</v>
      </c>
      <c r="AM28" s="68">
        <f t="shared" si="24"/>
        <v>0.1636566849886072</v>
      </c>
      <c r="AN28" s="68">
        <f t="shared" si="24"/>
        <v>0.11761713983348265</v>
      </c>
      <c r="AO28" s="68">
        <f t="shared" si="24"/>
        <v>0.036484779110828036</v>
      </c>
      <c r="AP28" s="68">
        <f t="shared" si="24"/>
        <v>-0.07196419122490627</v>
      </c>
      <c r="AQ28" s="68">
        <f t="shared" si="17"/>
        <v>-0.15582018941071019</v>
      </c>
      <c r="AR28" s="68">
        <f t="shared" si="17"/>
        <v>-0.44281605887498254</v>
      </c>
      <c r="AS28" s="68">
        <f t="shared" si="18"/>
        <v>-0.5502678584927054</v>
      </c>
      <c r="AT28" s="68">
        <f t="shared" si="18"/>
        <v>-0.580251125773463</v>
      </c>
      <c r="AU28" s="68">
        <f t="shared" si="19"/>
        <v>-0.655307155275747</v>
      </c>
      <c r="AV28" s="68">
        <f t="shared" si="20"/>
        <v>-0.6615921946373228</v>
      </c>
      <c r="AW28" s="68">
        <f t="shared" si="20"/>
        <v>-0.6841123397730096</v>
      </c>
      <c r="BI28" s="437"/>
    </row>
    <row r="29" spans="25:61" ht="15" thickTop="1">
      <c r="Y29" s="53" t="s">
        <v>8</v>
      </c>
      <c r="Z29" s="72"/>
      <c r="AA29" s="69">
        <f aca="true" t="shared" si="25" ref="AA29:AP29">AA11/$Z11-1</f>
        <v>-0.03280700219824295</v>
      </c>
      <c r="AB29" s="69">
        <f t="shared" si="25"/>
        <v>-0.048456729670557475</v>
      </c>
      <c r="AC29" s="69">
        <f t="shared" si="25"/>
        <v>-0.0434338134437926</v>
      </c>
      <c r="AD29" s="69">
        <f t="shared" si="25"/>
        <v>-0.05071433176921536</v>
      </c>
      <c r="AE29" s="69">
        <f t="shared" si="25"/>
        <v>-0.013943138470280392</v>
      </c>
      <c r="AF29" s="69">
        <f t="shared" si="25"/>
        <v>0.0004222485413440946</v>
      </c>
      <c r="AG29" s="69">
        <f t="shared" si="25"/>
        <v>0.030132392579970135</v>
      </c>
      <c r="AH29" s="69">
        <f t="shared" si="25"/>
        <v>0.05092493310588031</v>
      </c>
      <c r="AI29" s="69">
        <f t="shared" si="25"/>
        <v>0.004544904041073217</v>
      </c>
      <c r="AJ29" s="69">
        <f t="shared" si="25"/>
        <v>-0.1922294569239098</v>
      </c>
      <c r="AK29" s="69">
        <f t="shared" si="25"/>
        <v>-0.11375682097733486</v>
      </c>
      <c r="AL29" s="69">
        <f t="shared" si="25"/>
        <v>-0.218456822331498</v>
      </c>
      <c r="AM29" s="69">
        <f t="shared" si="25"/>
        <v>-0.2408538848874976</v>
      </c>
      <c r="AN29" s="69">
        <f t="shared" si="25"/>
        <v>-0.2516217874290886</v>
      </c>
      <c r="AO29" s="69">
        <f t="shared" si="25"/>
        <v>-0.25112645229094155</v>
      </c>
      <c r="AP29" s="69">
        <f t="shared" si="25"/>
        <v>-0.2661849366929242</v>
      </c>
      <c r="AQ29" s="69">
        <f t="shared" si="17"/>
        <v>-0.26677714316574364</v>
      </c>
      <c r="AR29" s="69">
        <f t="shared" si="17"/>
        <v>-0.30436732329884375</v>
      </c>
      <c r="AS29" s="69">
        <f t="shared" si="18"/>
        <v>-0.30508502963840645</v>
      </c>
      <c r="AT29" s="69">
        <f t="shared" si="18"/>
        <v>-0.3080994772657577</v>
      </c>
      <c r="AU29" s="69">
        <f t="shared" si="19"/>
        <v>-0.3246733558065973</v>
      </c>
      <c r="AV29" s="69">
        <f t="shared" si="20"/>
        <v>-0.33641979307092085</v>
      </c>
      <c r="AW29" s="69">
        <f t="shared" si="20"/>
        <v>-0.34312816158765236</v>
      </c>
      <c r="BI29" s="437"/>
    </row>
    <row r="31" ht="14.25">
      <c r="Y31" s="59" t="s">
        <v>9</v>
      </c>
    </row>
    <row r="32" spans="25:49" ht="27.75">
      <c r="Y32" s="314"/>
      <c r="Z32" s="313" t="s">
        <v>101</v>
      </c>
      <c r="AA32" s="314">
        <v>1990</v>
      </c>
      <c r="AB32" s="314">
        <f aca="true" t="shared" si="26" ref="AB32:AP32">AA32+1</f>
        <v>1991</v>
      </c>
      <c r="AC32" s="314">
        <f t="shared" si="26"/>
        <v>1992</v>
      </c>
      <c r="AD32" s="314">
        <f t="shared" si="26"/>
        <v>1993</v>
      </c>
      <c r="AE32" s="314">
        <f t="shared" si="26"/>
        <v>1994</v>
      </c>
      <c r="AF32" s="314">
        <f t="shared" si="26"/>
        <v>1995</v>
      </c>
      <c r="AG32" s="314">
        <f t="shared" si="26"/>
        <v>1996</v>
      </c>
      <c r="AH32" s="314">
        <f t="shared" si="26"/>
        <v>1997</v>
      </c>
      <c r="AI32" s="314">
        <f t="shared" si="26"/>
        <v>1998</v>
      </c>
      <c r="AJ32" s="314">
        <f t="shared" si="26"/>
        <v>1999</v>
      </c>
      <c r="AK32" s="314">
        <f t="shared" si="26"/>
        <v>2000</v>
      </c>
      <c r="AL32" s="314">
        <f t="shared" si="26"/>
        <v>2001</v>
      </c>
      <c r="AM32" s="314">
        <f t="shared" si="26"/>
        <v>2002</v>
      </c>
      <c r="AN32" s="314">
        <f t="shared" si="26"/>
        <v>2003</v>
      </c>
      <c r="AO32" s="314">
        <f t="shared" si="26"/>
        <v>2004</v>
      </c>
      <c r="AP32" s="314">
        <f t="shared" si="26"/>
        <v>2005</v>
      </c>
      <c r="AQ32" s="314">
        <f>AP32+1</f>
        <v>2006</v>
      </c>
      <c r="AR32" s="314">
        <f>AQ32+1</f>
        <v>2007</v>
      </c>
      <c r="AS32" s="315">
        <v>2008</v>
      </c>
      <c r="AT32" s="315">
        <v>2009</v>
      </c>
      <c r="AU32" s="315">
        <v>2010</v>
      </c>
      <c r="AV32" s="315">
        <v>2011</v>
      </c>
      <c r="AW32" s="315" t="s">
        <v>224</v>
      </c>
    </row>
    <row r="33" spans="25:49" ht="14.25">
      <c r="Y33" s="51" t="s">
        <v>3</v>
      </c>
      <c r="Z33" s="60"/>
      <c r="AA33" s="60"/>
      <c r="AB33" s="67">
        <f aca="true" t="shared" si="27" ref="AB33:AT33">AB6/AA6-1</f>
        <v>-0.014341538433500056</v>
      </c>
      <c r="AC33" s="67">
        <f t="shared" si="27"/>
        <v>-0.00978218930734065</v>
      </c>
      <c r="AD33" s="67">
        <f t="shared" si="27"/>
        <v>-0.012364594907687154</v>
      </c>
      <c r="AE33" s="67">
        <f t="shared" si="27"/>
        <v>-0.021554270949803556</v>
      </c>
      <c r="AF33" s="67">
        <f t="shared" si="27"/>
        <v>-0.02508351483701543</v>
      </c>
      <c r="AG33" s="67">
        <f t="shared" si="27"/>
        <v>-0.022031418172502648</v>
      </c>
      <c r="AH33" s="67">
        <f t="shared" si="27"/>
        <v>-0.015766566246667946</v>
      </c>
      <c r="AI33" s="67">
        <f t="shared" si="27"/>
        <v>-0.01165773828824268</v>
      </c>
      <c r="AJ33" s="67">
        <f t="shared" si="27"/>
        <v>-0.007752250440225428</v>
      </c>
      <c r="AK33" s="67">
        <f t="shared" si="27"/>
        <v>-0.00697584505113269</v>
      </c>
      <c r="AL33" s="67">
        <f t="shared" si="27"/>
        <v>-0.007502545369554303</v>
      </c>
      <c r="AM33" s="67">
        <f t="shared" si="27"/>
        <v>-0.004634834913815444</v>
      </c>
      <c r="AN33" s="67">
        <f t="shared" si="27"/>
        <v>-0.0062832735867867084</v>
      </c>
      <c r="AO33" s="67">
        <f t="shared" si="27"/>
        <v>-0.005711802579758896</v>
      </c>
      <c r="AP33" s="67">
        <f t="shared" si="27"/>
        <v>-0.00839903216593807</v>
      </c>
      <c r="AQ33" s="67">
        <f t="shared" si="27"/>
        <v>0.0020921928519326283</v>
      </c>
      <c r="AR33" s="67">
        <f t="shared" si="27"/>
        <v>-0.016435061361800396</v>
      </c>
      <c r="AS33" s="67">
        <f t="shared" si="27"/>
        <v>-0.0006393813686458305</v>
      </c>
      <c r="AT33" s="67">
        <f t="shared" si="27"/>
        <v>0.0013877643294715192</v>
      </c>
      <c r="AU33" s="67">
        <f>AU6/AT6-1</f>
        <v>0.01868332451579091</v>
      </c>
      <c r="AV33" s="67">
        <f>AV6/AU6-1</f>
        <v>0.0014425375528464013</v>
      </c>
      <c r="AW33" s="67">
        <f>AW6/AV6-1</f>
        <v>-0.004518071960240233</v>
      </c>
    </row>
    <row r="34" spans="25:49" ht="14.25">
      <c r="Y34" s="51" t="s">
        <v>103</v>
      </c>
      <c r="Z34" s="60"/>
      <c r="AA34" s="60"/>
      <c r="AB34" s="67">
        <f aca="true" t="shared" si="28" ref="AB34:AW34">AB7/AA7-1</f>
        <v>0.04159442109043576</v>
      </c>
      <c r="AC34" s="67">
        <f t="shared" si="28"/>
        <v>0.02908561072202165</v>
      </c>
      <c r="AD34" s="67">
        <f t="shared" si="28"/>
        <v>0.006761078015260935</v>
      </c>
      <c r="AE34" s="67">
        <f t="shared" si="28"/>
        <v>0.04208818189350616</v>
      </c>
      <c r="AF34" s="67">
        <f t="shared" si="28"/>
        <v>0.09726382278266077</v>
      </c>
      <c r="AG34" s="67">
        <f t="shared" si="28"/>
        <v>0.015583454098124117</v>
      </c>
      <c r="AH34" s="67">
        <f t="shared" si="28"/>
        <v>0.026229686836442</v>
      </c>
      <c r="AI34" s="67">
        <f t="shared" si="28"/>
        <v>-0.017754005610778112</v>
      </c>
      <c r="AJ34" s="67">
        <f t="shared" si="28"/>
        <v>0.026044131785875946</v>
      </c>
      <c r="AK34" s="67">
        <f t="shared" si="28"/>
        <v>0.0005039796110066774</v>
      </c>
      <c r="AL34" s="67">
        <f t="shared" si="28"/>
        <v>-0.003579513627485764</v>
      </c>
      <c r="AM34" s="67">
        <f t="shared" si="28"/>
        <v>-0.023204745886895806</v>
      </c>
      <c r="AN34" s="67">
        <f t="shared" si="28"/>
        <v>-0.03738226599950645</v>
      </c>
      <c r="AO34" s="67">
        <f t="shared" si="28"/>
        <v>-0.036652682160175476</v>
      </c>
      <c r="AP34" s="67">
        <f t="shared" si="28"/>
        <v>-0.008831998854514134</v>
      </c>
      <c r="AQ34" s="67">
        <f t="shared" si="28"/>
        <v>-0.030888974232599065</v>
      </c>
      <c r="AR34" s="67">
        <f t="shared" si="28"/>
        <v>-0.0043761282119860745</v>
      </c>
      <c r="AS34" s="67">
        <f t="shared" si="28"/>
        <v>-0.0433042259270624</v>
      </c>
      <c r="AT34" s="67">
        <f t="shared" si="28"/>
        <v>-0.046205287446777654</v>
      </c>
      <c r="AU34" s="67">
        <f t="shared" si="28"/>
        <v>-0.028460826979940568</v>
      </c>
      <c r="AV34" s="67">
        <f t="shared" si="28"/>
        <v>-0.0047116212357560805</v>
      </c>
      <c r="AW34" s="67">
        <f t="shared" si="28"/>
        <v>0.0006801270083893751</v>
      </c>
    </row>
    <row r="35" spans="25:49" ht="14.25">
      <c r="Y35" s="51" t="s">
        <v>4</v>
      </c>
      <c r="Z35" s="60"/>
      <c r="AA35" s="60"/>
      <c r="AB35" s="67">
        <f aca="true" t="shared" si="29" ref="AB35:AW35">AB8/AA8-1</f>
        <v>0.02295893901919266</v>
      </c>
      <c r="AC35" s="67">
        <f t="shared" si="29"/>
        <v>0.03976317149362507</v>
      </c>
      <c r="AD35" s="67">
        <f t="shared" si="29"/>
        <v>0.00843541277334836</v>
      </c>
      <c r="AE35" s="67">
        <f t="shared" si="29"/>
        <v>0.0483883713061537</v>
      </c>
      <c r="AF35" s="67">
        <f t="shared" si="29"/>
        <v>0.048277491188256416</v>
      </c>
      <c r="AG35" s="67">
        <f t="shared" si="29"/>
        <v>0.033595648155360314</v>
      </c>
      <c r="AH35" s="67">
        <f t="shared" si="29"/>
        <v>0.026228305306098987</v>
      </c>
      <c r="AI35" s="67">
        <f t="shared" si="29"/>
        <v>0.003050840888661588</v>
      </c>
      <c r="AJ35" s="67">
        <f t="shared" si="29"/>
        <v>0.01274258951398144</v>
      </c>
      <c r="AK35" s="67">
        <f t="shared" si="29"/>
        <v>-0.00726949646911812</v>
      </c>
      <c r="AL35" s="67">
        <f t="shared" si="29"/>
        <v>-0.0068267075222848694</v>
      </c>
      <c r="AM35" s="67">
        <f t="shared" si="29"/>
        <v>-0.0743856944500938</v>
      </c>
      <c r="AN35" s="67">
        <f t="shared" si="29"/>
        <v>0.003512972655805191</v>
      </c>
      <c r="AO35" s="67">
        <f t="shared" si="29"/>
        <v>-0.0027372133794506537</v>
      </c>
      <c r="AP35" s="67">
        <f t="shared" si="29"/>
        <v>0.015451835633676136</v>
      </c>
      <c r="AQ35" s="67">
        <f t="shared" si="29"/>
        <v>-0.030278319593975755</v>
      </c>
      <c r="AR35" s="67">
        <f t="shared" si="29"/>
        <v>-0.04446016164358524</v>
      </c>
      <c r="AS35" s="67">
        <f t="shared" si="29"/>
        <v>-0.02236132117005718</v>
      </c>
      <c r="AT35" s="67">
        <f t="shared" si="29"/>
        <v>-0.025332989765212144</v>
      </c>
      <c r="AU35" s="383">
        <f t="shared" si="29"/>
        <v>-0.01743841916699118</v>
      </c>
      <c r="AV35" s="383">
        <f t="shared" si="29"/>
        <v>-0.023544822796938703</v>
      </c>
      <c r="AW35" s="383">
        <f t="shared" si="29"/>
        <v>6.095531090566375E-05</v>
      </c>
    </row>
    <row r="36" spans="25:49" ht="14.25">
      <c r="Y36" s="51" t="s">
        <v>7</v>
      </c>
      <c r="Z36" s="60"/>
      <c r="AA36" s="60"/>
      <c r="AB36" s="67">
        <f aca="true" t="shared" si="30" ref="AB36:AW36">AB9/AA9-1</f>
        <v>-0.08796473199999366</v>
      </c>
      <c r="AC36" s="67">
        <f t="shared" si="30"/>
        <v>-0.011583861831097275</v>
      </c>
      <c r="AD36" s="67">
        <f t="shared" si="30"/>
        <v>-0.020068945011211925</v>
      </c>
      <c r="AE36" s="67">
        <f t="shared" si="30"/>
        <v>0.13628332633628992</v>
      </c>
      <c r="AF36" s="67">
        <f t="shared" si="30"/>
        <v>-0.010290990677924605</v>
      </c>
      <c r="AG36" s="67">
        <f t="shared" si="30"/>
        <v>0.12265883716074111</v>
      </c>
      <c r="AH36" s="67">
        <f t="shared" si="30"/>
        <v>0.0620818477315499</v>
      </c>
      <c r="AI36" s="67">
        <f t="shared" si="30"/>
        <v>-0.12403346472670962</v>
      </c>
      <c r="AJ36" s="67">
        <f t="shared" si="30"/>
        <v>-0.7667413439440329</v>
      </c>
      <c r="AK36" s="67">
        <f t="shared" si="30"/>
        <v>1.3440319177392612</v>
      </c>
      <c r="AL36" s="67">
        <f t="shared" si="30"/>
        <v>-0.6983236644098514</v>
      </c>
      <c r="AM36" s="67">
        <f t="shared" si="30"/>
        <v>-0.12447157977983536</v>
      </c>
      <c r="AN36" s="67">
        <f t="shared" si="30"/>
        <v>0.01676964332511366</v>
      </c>
      <c r="AO36" s="67">
        <f t="shared" si="30"/>
        <v>0.3160293762669317</v>
      </c>
      <c r="AP36" s="67">
        <f t="shared" si="30"/>
        <v>-0.2157710840037803</v>
      </c>
      <c r="AQ36" s="67">
        <f t="shared" si="30"/>
        <v>0.2498451179538086</v>
      </c>
      <c r="AR36" s="67">
        <f t="shared" si="30"/>
        <v>-0.4705682370078851</v>
      </c>
      <c r="AS36" s="67">
        <f t="shared" si="30"/>
        <v>0.4673103384202033</v>
      </c>
      <c r="AT36" s="67">
        <f t="shared" si="30"/>
        <v>0.23558527173365063</v>
      </c>
      <c r="AU36" s="67">
        <f t="shared" si="30"/>
        <v>-0.30891800468896347</v>
      </c>
      <c r="AV36" s="67">
        <f t="shared" si="30"/>
        <v>-0.26924506567928363</v>
      </c>
      <c r="AW36" s="67">
        <f t="shared" si="30"/>
        <v>-0.21086090388605083</v>
      </c>
    </row>
    <row r="37" spans="25:49" ht="15" thickBot="1">
      <c r="Y37" s="52" t="s">
        <v>10</v>
      </c>
      <c r="Z37" s="71"/>
      <c r="AA37" s="71"/>
      <c r="AB37" s="68">
        <f aca="true" t="shared" si="31" ref="AB37:AW37">AB10/AA10-1</f>
        <v>0.2430698789456065</v>
      </c>
      <c r="AC37" s="68">
        <f t="shared" si="31"/>
        <v>0.15739019389811681</v>
      </c>
      <c r="AD37" s="68">
        <f t="shared" si="31"/>
        <v>-0.0032612897293768928</v>
      </c>
      <c r="AE37" s="68">
        <f t="shared" si="31"/>
        <v>0.06401370533529138</v>
      </c>
      <c r="AF37" s="68">
        <f t="shared" si="31"/>
        <v>-0.0010071077888428315</v>
      </c>
      <c r="AG37" s="68">
        <f t="shared" si="31"/>
        <v>-0.03802388040245597</v>
      </c>
      <c r="AH37" s="68">
        <f t="shared" si="31"/>
        <v>-0.038810276743881045</v>
      </c>
      <c r="AI37" s="68">
        <f t="shared" si="31"/>
        <v>-0.06808804724007655</v>
      </c>
      <c r="AJ37" s="68">
        <f t="shared" si="31"/>
        <v>-0.03850786444429288</v>
      </c>
      <c r="AK37" s="68">
        <f t="shared" si="31"/>
        <v>-0.059412891419971636</v>
      </c>
      <c r="AL37" s="68">
        <f t="shared" si="31"/>
        <v>0.007655600697831666</v>
      </c>
      <c r="AM37" s="68">
        <f t="shared" si="31"/>
        <v>-0.02780494406351519</v>
      </c>
      <c r="AN37" s="68">
        <f t="shared" si="31"/>
        <v>-0.039564543175872435</v>
      </c>
      <c r="AO37" s="68">
        <f t="shared" si="31"/>
        <v>-0.0725940555410084</v>
      </c>
      <c r="AP37" s="68">
        <f t="shared" si="31"/>
        <v>-0.10463151270660198</v>
      </c>
      <c r="AQ37" s="68">
        <f t="shared" si="31"/>
        <v>-0.09035858034021849</v>
      </c>
      <c r="AR37" s="68">
        <f t="shared" si="31"/>
        <v>-0.3399700701962197</v>
      </c>
      <c r="AS37" s="68">
        <f t="shared" si="31"/>
        <v>-0.19284798373902445</v>
      </c>
      <c r="AT37" s="68">
        <f t="shared" si="31"/>
        <v>-0.0666691670741334</v>
      </c>
      <c r="AU37" s="68">
        <f t="shared" si="31"/>
        <v>-0.17881174700131885</v>
      </c>
      <c r="AV37" s="68">
        <f t="shared" si="31"/>
        <v>-0.018233738987543213</v>
      </c>
      <c r="AW37" s="68">
        <f t="shared" si="31"/>
        <v>-0.06654735729736361</v>
      </c>
    </row>
    <row r="38" spans="25:49" ht="15" thickTop="1">
      <c r="Y38" s="53" t="s">
        <v>8</v>
      </c>
      <c r="Z38" s="72"/>
      <c r="AA38" s="72"/>
      <c r="AB38" s="69">
        <f aca="true" t="shared" si="32" ref="AB38:AT38">AB11/AA11-1</f>
        <v>-0.01618056324630479</v>
      </c>
      <c r="AC38" s="69">
        <f t="shared" si="32"/>
        <v>0.005278705008365803</v>
      </c>
      <c r="AD38" s="69">
        <f t="shared" si="32"/>
        <v>-0.007611097305910142</v>
      </c>
      <c r="AE38" s="69">
        <f t="shared" si="32"/>
        <v>0.038735645685525455</v>
      </c>
      <c r="AF38" s="69">
        <f t="shared" si="32"/>
        <v>0.014568517873643438</v>
      </c>
      <c r="AG38" s="69">
        <f t="shared" si="32"/>
        <v>0.029697604268542177</v>
      </c>
      <c r="AH38" s="69">
        <f t="shared" si="32"/>
        <v>0.020184338125544432</v>
      </c>
      <c r="AI38" s="69">
        <f t="shared" si="32"/>
        <v>-0.04413258036207823</v>
      </c>
      <c r="AJ38" s="69">
        <f t="shared" si="32"/>
        <v>-0.19588408658826617</v>
      </c>
      <c r="AK38" s="69">
        <f t="shared" si="32"/>
        <v>0.09714718693224622</v>
      </c>
      <c r="AL38" s="69">
        <f t="shared" si="32"/>
        <v>-0.11813913362879092</v>
      </c>
      <c r="AM38" s="69">
        <f t="shared" si="32"/>
        <v>-0.028657485851024123</v>
      </c>
      <c r="AN38" s="69">
        <f t="shared" si="32"/>
        <v>-0.0141842292639478</v>
      </c>
      <c r="AO38" s="69">
        <f t="shared" si="32"/>
        <v>0.000661878084939671</v>
      </c>
      <c r="AP38" s="69">
        <f t="shared" si="32"/>
        <v>-0.020108180410497</v>
      </c>
      <c r="AQ38" s="69">
        <f t="shared" si="32"/>
        <v>-0.0008070241433182357</v>
      </c>
      <c r="AR38" s="69">
        <f t="shared" si="32"/>
        <v>-0.05126705991599678</v>
      </c>
      <c r="AS38" s="69">
        <f t="shared" si="32"/>
        <v>-0.001031731779717715</v>
      </c>
      <c r="AT38" s="69">
        <f t="shared" si="32"/>
        <v>-0.004337865430906973</v>
      </c>
      <c r="AU38" s="69">
        <f>AU11/AT11-1</f>
        <v>-0.02395413501834509</v>
      </c>
      <c r="AV38" s="69">
        <f>AV11/AU11-1</f>
        <v>-0.017393712161843267</v>
      </c>
      <c r="AW38" s="69">
        <f>AW11/AV11-1</f>
        <v>-0.010109355955290611</v>
      </c>
    </row>
    <row r="43" ht="18.75">
      <c r="Y43" s="59" t="s">
        <v>155</v>
      </c>
    </row>
    <row r="44" spans="25:57" ht="42.75">
      <c r="Y44" s="314"/>
      <c r="Z44" s="313" t="s">
        <v>101</v>
      </c>
      <c r="AA44" s="314">
        <v>1990</v>
      </c>
      <c r="AB44" s="314">
        <f aca="true" t="shared" si="33" ref="AB44:AP44">AA44+1</f>
        <v>1991</v>
      </c>
      <c r="AC44" s="314">
        <f t="shared" si="33"/>
        <v>1992</v>
      </c>
      <c r="AD44" s="314">
        <f t="shared" si="33"/>
        <v>1993</v>
      </c>
      <c r="AE44" s="314">
        <f t="shared" si="33"/>
        <v>1994</v>
      </c>
      <c r="AF44" s="314">
        <f t="shared" si="33"/>
        <v>1995</v>
      </c>
      <c r="AG44" s="314">
        <f t="shared" si="33"/>
        <v>1996</v>
      </c>
      <c r="AH44" s="314">
        <f t="shared" si="33"/>
        <v>1997</v>
      </c>
      <c r="AI44" s="314">
        <f t="shared" si="33"/>
        <v>1998</v>
      </c>
      <c r="AJ44" s="314">
        <f t="shared" si="33"/>
        <v>1999</v>
      </c>
      <c r="AK44" s="314">
        <f t="shared" si="33"/>
        <v>2000</v>
      </c>
      <c r="AL44" s="314">
        <f t="shared" si="33"/>
        <v>2001</v>
      </c>
      <c r="AM44" s="314">
        <f t="shared" si="33"/>
        <v>2002</v>
      </c>
      <c r="AN44" s="314">
        <f t="shared" si="33"/>
        <v>2003</v>
      </c>
      <c r="AO44" s="314">
        <f t="shared" si="33"/>
        <v>2004</v>
      </c>
      <c r="AP44" s="314">
        <f t="shared" si="33"/>
        <v>2005</v>
      </c>
      <c r="AQ44" s="314">
        <f>AP44+1</f>
        <v>2006</v>
      </c>
      <c r="AR44" s="314">
        <f>AQ44+1</f>
        <v>2007</v>
      </c>
      <c r="AS44" s="315">
        <v>2008</v>
      </c>
      <c r="AT44" s="315">
        <v>2009</v>
      </c>
      <c r="AU44" s="315">
        <v>2010</v>
      </c>
      <c r="AV44" s="315">
        <v>2011</v>
      </c>
      <c r="AW44" s="315" t="s">
        <v>224</v>
      </c>
      <c r="AX44" s="315" t="s">
        <v>140</v>
      </c>
      <c r="AY44" s="315" t="s">
        <v>141</v>
      </c>
      <c r="AZ44" s="315" t="s">
        <v>142</v>
      </c>
      <c r="BA44" s="315" t="s">
        <v>143</v>
      </c>
      <c r="BB44" s="315" t="s">
        <v>144</v>
      </c>
      <c r="BC44" s="315" t="s">
        <v>145</v>
      </c>
      <c r="BD44" s="315" t="s">
        <v>146</v>
      </c>
      <c r="BE44" s="315" t="s">
        <v>147</v>
      </c>
    </row>
    <row r="45" spans="25:57" ht="14.25">
      <c r="Y45" s="51" t="s">
        <v>3</v>
      </c>
      <c r="Z45" s="63">
        <f>Z6/310</f>
        <v>46.20322808576342</v>
      </c>
      <c r="AA45" s="63">
        <f aca="true" t="shared" si="34" ref="AA45:AO45">AA6/310</f>
        <v>43.25512294909697</v>
      </c>
      <c r="AB45" s="63">
        <f t="shared" si="34"/>
        <v>42.63477794087673</v>
      </c>
      <c r="AC45" s="63">
        <f t="shared" si="34"/>
        <v>42.21771647198264</v>
      </c>
      <c r="AD45" s="63">
        <f t="shared" si="34"/>
        <v>41.69571150987898</v>
      </c>
      <c r="AE45" s="63">
        <f t="shared" si="34"/>
        <v>40.79699084655021</v>
      </c>
      <c r="AF45" s="63">
        <f t="shared" si="34"/>
        <v>39.77365892134519</v>
      </c>
      <c r="AG45" s="63">
        <f t="shared" si="34"/>
        <v>38.89738880939854</v>
      </c>
      <c r="AH45" s="63">
        <f t="shared" si="34"/>
        <v>38.28411055191276</v>
      </c>
      <c r="AI45" s="63">
        <f t="shared" si="34"/>
        <v>37.83780441050041</v>
      </c>
      <c r="AJ45" s="63">
        <f t="shared" si="34"/>
        <v>37.54447627460195</v>
      </c>
      <c r="AK45" s="63">
        <f t="shared" si="34"/>
        <v>37.2825718255844</v>
      </c>
      <c r="AL45" s="63">
        <f t="shared" si="34"/>
        <v>37.00285763896928</v>
      </c>
      <c r="AM45" s="63">
        <f t="shared" si="34"/>
        <v>36.831355502473244</v>
      </c>
      <c r="AN45" s="63">
        <f t="shared" si="34"/>
        <v>36.599934019279</v>
      </c>
      <c r="AO45" s="63">
        <f t="shared" si="34"/>
        <v>36.390882421728676</v>
      </c>
      <c r="AP45" s="63">
        <f aca="true" t="shared" si="35" ref="AP45:AQ49">AP6/310</f>
        <v>36.085234229721706</v>
      </c>
      <c r="AQ45" s="63">
        <f t="shared" si="35"/>
        <v>36.16073149883745</v>
      </c>
      <c r="AR45" s="63">
        <f aca="true" t="shared" si="36" ref="AR45:AS49">AR6/310</f>
        <v>35.56642765776647</v>
      </c>
      <c r="AS45" s="63">
        <f t="shared" si="36"/>
        <v>35.5436871465728</v>
      </c>
      <c r="AT45" s="63">
        <f>AT6/310</f>
        <v>35.593013407732705</v>
      </c>
      <c r="AU45" s="63">
        <f>AU6/310</f>
        <v>36.25800922772427</v>
      </c>
      <c r="AV45" s="63">
        <f>AV6/310</f>
        <v>36.31031276762671</v>
      </c>
      <c r="AW45" s="63">
        <f>AW6/310</f>
        <v>36.146260161643745</v>
      </c>
      <c r="AX45" s="63">
        <f aca="true" t="shared" si="37" ref="AX45:BE45">AX6/310</f>
        <v>0</v>
      </c>
      <c r="AY45" s="63">
        <f t="shared" si="37"/>
        <v>0</v>
      </c>
      <c r="AZ45" s="63">
        <f t="shared" si="37"/>
        <v>0</v>
      </c>
      <c r="BA45" s="63">
        <f t="shared" si="37"/>
        <v>0</v>
      </c>
      <c r="BB45" s="63">
        <f t="shared" si="37"/>
        <v>0</v>
      </c>
      <c r="BC45" s="63">
        <f t="shared" si="37"/>
        <v>0</v>
      </c>
      <c r="BD45" s="63">
        <f t="shared" si="37"/>
        <v>0</v>
      </c>
      <c r="BE45" s="63">
        <f t="shared" si="37"/>
        <v>0</v>
      </c>
    </row>
    <row r="46" spans="25:57" ht="14.25">
      <c r="Y46" s="51" t="s">
        <v>103</v>
      </c>
      <c r="Z46" s="63">
        <f>Z7/310</f>
        <v>21.08345424162687</v>
      </c>
      <c r="AA46" s="63">
        <f aca="true" t="shared" si="38" ref="AA46:AO46">AA7/310</f>
        <v>20.536548784928268</v>
      </c>
      <c r="AB46" s="63">
        <f t="shared" si="38"/>
        <v>21.390754642832853</v>
      </c>
      <c r="AC46" s="63">
        <f t="shared" si="38"/>
        <v>22.012917805424568</v>
      </c>
      <c r="AD46" s="63">
        <f t="shared" si="38"/>
        <v>22.161748860050572</v>
      </c>
      <c r="AE46" s="63">
        <f t="shared" si="38"/>
        <v>23.094496577150586</v>
      </c>
      <c r="AF46" s="63">
        <f t="shared" si="38"/>
        <v>25.340755599485327</v>
      </c>
      <c r="AG46" s="63">
        <f t="shared" si="38"/>
        <v>25.73565210118169</v>
      </c>
      <c r="AH46" s="63">
        <f t="shared" si="38"/>
        <v>26.4106901963273</v>
      </c>
      <c r="AI46" s="63">
        <f t="shared" si="38"/>
        <v>25.941794654397185</v>
      </c>
      <c r="AJ46" s="63">
        <f t="shared" si="38"/>
        <v>26.617426173138437</v>
      </c>
      <c r="AK46" s="63">
        <f t="shared" si="38"/>
        <v>26.63084081322717</v>
      </c>
      <c r="AL46" s="63">
        <f t="shared" si="38"/>
        <v>26.53551535562482</v>
      </c>
      <c r="AM46" s="63">
        <f t="shared" si="38"/>
        <v>25.919765464819722</v>
      </c>
      <c r="AN46" s="63">
        <f t="shared" si="38"/>
        <v>24.95082589756901</v>
      </c>
      <c r="AO46" s="63">
        <f t="shared" si="38"/>
        <v>24.03631120631154</v>
      </c>
      <c r="AP46" s="63">
        <f t="shared" si="35"/>
        <v>23.824022533270654</v>
      </c>
      <c r="AQ46" s="63">
        <f t="shared" si="35"/>
        <v>23.0881229151236</v>
      </c>
      <c r="AR46" s="63">
        <f t="shared" si="36"/>
        <v>22.987086329072923</v>
      </c>
      <c r="AS46" s="63">
        <f t="shared" si="36"/>
        <v>21.991648349273863</v>
      </c>
      <c r="AT46" s="63">
        <f>AT7/310</f>
        <v>20.975517915867208</v>
      </c>
      <c r="AU46" s="63">
        <f aca="true" t="shared" si="39" ref="AU46:BE46">AU7/310</f>
        <v>20.37853732964907</v>
      </c>
      <c r="AV46" s="63">
        <f aca="true" t="shared" si="40" ref="AV46:AW49">AV7/310</f>
        <v>20.282521380413048</v>
      </c>
      <c r="AW46" s="63">
        <f t="shared" si="40"/>
        <v>20.296316071002103</v>
      </c>
      <c r="AX46" s="63">
        <f t="shared" si="39"/>
        <v>0</v>
      </c>
      <c r="AY46" s="63">
        <f t="shared" si="39"/>
        <v>0</v>
      </c>
      <c r="AZ46" s="63">
        <f t="shared" si="39"/>
        <v>0</v>
      </c>
      <c r="BA46" s="63">
        <f t="shared" si="39"/>
        <v>0</v>
      </c>
      <c r="BB46" s="63">
        <f t="shared" si="39"/>
        <v>0</v>
      </c>
      <c r="BC46" s="63">
        <f t="shared" si="39"/>
        <v>0</v>
      </c>
      <c r="BD46" s="63">
        <f t="shared" si="39"/>
        <v>0</v>
      </c>
      <c r="BE46" s="63">
        <f t="shared" si="39"/>
        <v>0</v>
      </c>
    </row>
    <row r="47" spans="25:57" ht="14.25">
      <c r="Y47" s="51" t="s">
        <v>4</v>
      </c>
      <c r="Z47" s="63">
        <f>Z8/310</f>
        <v>10.387617157078365</v>
      </c>
      <c r="AA47" s="63">
        <f aca="true" t="shared" si="41" ref="AA47:AO47">AA8/310</f>
        <v>10.429103409424007</v>
      </c>
      <c r="AB47" s="63">
        <f t="shared" si="41"/>
        <v>10.668544558625827</v>
      </c>
      <c r="AC47" s="63">
        <f t="shared" si="41"/>
        <v>11.092759725497848</v>
      </c>
      <c r="AD47" s="63">
        <f t="shared" si="41"/>
        <v>11.186331732577997</v>
      </c>
      <c r="AE47" s="63">
        <f t="shared" si="41"/>
        <v>11.727620106007791</v>
      </c>
      <c r="AF47" s="63">
        <f t="shared" si="41"/>
        <v>12.293800182334802</v>
      </c>
      <c r="AG47" s="63">
        <f t="shared" si="41"/>
        <v>12.706818367752827</v>
      </c>
      <c r="AH47" s="63">
        <f t="shared" si="41"/>
        <v>13.040096679371395</v>
      </c>
      <c r="AI47" s="63">
        <f t="shared" si="41"/>
        <v>13.07987993951292</v>
      </c>
      <c r="AJ47" s="63">
        <f t="shared" si="41"/>
        <v>13.246551480474295</v>
      </c>
      <c r="AK47" s="63">
        <f t="shared" si="41"/>
        <v>13.150255721258995</v>
      </c>
      <c r="AL47" s="63">
        <f t="shared" si="41"/>
        <v>13.060482771606708</v>
      </c>
      <c r="AM47" s="63">
        <f t="shared" si="41"/>
        <v>12.088969690787257</v>
      </c>
      <c r="AN47" s="63">
        <f t="shared" si="41"/>
        <v>12.13143791074785</v>
      </c>
      <c r="AO47" s="63">
        <f t="shared" si="41"/>
        <v>12.098231576586576</v>
      </c>
      <c r="AP47" s="63">
        <f t="shared" si="35"/>
        <v>12.285171462366144</v>
      </c>
      <c r="AQ47" s="63">
        <f t="shared" si="35"/>
        <v>11.913197114561832</v>
      </c>
      <c r="AR47" s="63">
        <f t="shared" si="36"/>
        <v>11.383534445156519</v>
      </c>
      <c r="AS47" s="63">
        <f t="shared" si="36"/>
        <v>11.128983575377966</v>
      </c>
      <c r="AT47" s="63">
        <f>AT8/310</f>
        <v>10.847053148365701</v>
      </c>
      <c r="AU47" s="63">
        <f aca="true" t="shared" si="42" ref="AU47:BE47">AU8/310</f>
        <v>10.657897688837869</v>
      </c>
      <c r="AV47" s="63">
        <f t="shared" si="40"/>
        <v>10.406959376366279</v>
      </c>
      <c r="AW47" s="63">
        <f t="shared" si="40"/>
        <v>10.407593735810648</v>
      </c>
      <c r="AX47" s="63">
        <f t="shared" si="42"/>
        <v>0</v>
      </c>
      <c r="AY47" s="63">
        <f t="shared" si="42"/>
        <v>0</v>
      </c>
      <c r="AZ47" s="63">
        <f t="shared" si="42"/>
        <v>0</v>
      </c>
      <c r="BA47" s="63">
        <f t="shared" si="42"/>
        <v>0</v>
      </c>
      <c r="BB47" s="63">
        <f t="shared" si="42"/>
        <v>0</v>
      </c>
      <c r="BC47" s="63">
        <f t="shared" si="42"/>
        <v>0</v>
      </c>
      <c r="BD47" s="63">
        <f t="shared" si="42"/>
        <v>0</v>
      </c>
      <c r="BE47" s="63">
        <f t="shared" si="42"/>
        <v>0</v>
      </c>
    </row>
    <row r="48" spans="25:57" ht="14.25">
      <c r="Y48" s="51" t="s">
        <v>7</v>
      </c>
      <c r="Z48" s="63">
        <f>Z9/310</f>
        <v>26.667574</v>
      </c>
      <c r="AA48" s="63">
        <f aca="true" t="shared" si="43" ref="AA48:AO48">AA9/310</f>
        <v>26.667574</v>
      </c>
      <c r="AB48" s="63">
        <f t="shared" si="43"/>
        <v>24.321768000000002</v>
      </c>
      <c r="AC48" s="63">
        <f t="shared" si="43"/>
        <v>24.040028</v>
      </c>
      <c r="AD48" s="63">
        <f t="shared" si="43"/>
        <v>23.557570000000002</v>
      </c>
      <c r="AE48" s="63">
        <f t="shared" si="43"/>
        <v>26.768073999999995</v>
      </c>
      <c r="AF48" s="63">
        <f t="shared" si="43"/>
        <v>26.492604</v>
      </c>
      <c r="AG48" s="63">
        <f t="shared" si="43"/>
        <v>29.742155999999998</v>
      </c>
      <c r="AH48" s="63">
        <f t="shared" si="43"/>
        <v>31.588604</v>
      </c>
      <c r="AI48" s="63">
        <f t="shared" si="43"/>
        <v>27.670560000000002</v>
      </c>
      <c r="AJ48" s="63">
        <f t="shared" si="43"/>
        <v>6.454397637916001</v>
      </c>
      <c r="AK48" s="63">
        <f t="shared" si="43"/>
        <v>15.129314073056001</v>
      </c>
      <c r="AL48" s="63">
        <f t="shared" si="43"/>
        <v>4.564156029552</v>
      </c>
      <c r="AM48" s="63">
        <f t="shared" si="43"/>
        <v>3.9960483181920012</v>
      </c>
      <c r="AN48" s="63">
        <f t="shared" si="43"/>
        <v>4.063060623198001</v>
      </c>
      <c r="AO48" s="63">
        <f t="shared" si="43"/>
        <v>5.347107137681997</v>
      </c>
      <c r="AP48" s="63">
        <f t="shared" si="35"/>
        <v>4.193356034300002</v>
      </c>
      <c r="AQ48" s="63">
        <f t="shared" si="35"/>
        <v>5.241045567312</v>
      </c>
      <c r="AR48" s="63">
        <f t="shared" si="36"/>
        <v>2.774775994624001</v>
      </c>
      <c r="AS48" s="63">
        <f t="shared" si="36"/>
        <v>4.071457503711999</v>
      </c>
      <c r="AT48" s="63">
        <f>AT9/310</f>
        <v>5.030632926076001</v>
      </c>
      <c r="AU48" s="63">
        <f aca="true" t="shared" si="44" ref="AU48:BE48">AU9/310</f>
        <v>3.476579840230001</v>
      </c>
      <c r="AV48" s="63">
        <f t="shared" si="40"/>
        <v>2.540527872808001</v>
      </c>
      <c r="AW48" s="63">
        <f t="shared" si="40"/>
        <v>2.0048298692</v>
      </c>
      <c r="AX48" s="63">
        <f t="shared" si="44"/>
        <v>0</v>
      </c>
      <c r="AY48" s="63">
        <f t="shared" si="44"/>
        <v>0</v>
      </c>
      <c r="AZ48" s="63">
        <f t="shared" si="44"/>
        <v>0</v>
      </c>
      <c r="BA48" s="63">
        <f t="shared" si="44"/>
        <v>0</v>
      </c>
      <c r="BB48" s="63">
        <f t="shared" si="44"/>
        <v>0</v>
      </c>
      <c r="BC48" s="63">
        <f t="shared" si="44"/>
        <v>0</v>
      </c>
      <c r="BD48" s="63">
        <f t="shared" si="44"/>
        <v>0</v>
      </c>
      <c r="BE48" s="63">
        <f t="shared" si="44"/>
        <v>0</v>
      </c>
    </row>
    <row r="49" spans="25:57" ht="15" thickBot="1">
      <c r="Y49" s="52" t="s">
        <v>10</v>
      </c>
      <c r="Z49" s="64">
        <f>Z10/310</f>
        <v>0.92603</v>
      </c>
      <c r="AA49" s="64">
        <f aca="true" t="shared" si="45" ref="AA49:AO49">AA10/310</f>
        <v>0.92603</v>
      </c>
      <c r="AB49" s="64">
        <f t="shared" si="45"/>
        <v>1.15112</v>
      </c>
      <c r="AC49" s="64">
        <f t="shared" si="45"/>
        <v>1.332295</v>
      </c>
      <c r="AD49" s="64">
        <f t="shared" si="45"/>
        <v>1.32795</v>
      </c>
      <c r="AE49" s="64">
        <f t="shared" si="45"/>
        <v>1.412957</v>
      </c>
      <c r="AF49" s="64">
        <f t="shared" si="45"/>
        <v>1.411534</v>
      </c>
      <c r="AG49" s="64">
        <f t="shared" si="45"/>
        <v>1.357862</v>
      </c>
      <c r="AH49" s="64">
        <f t="shared" si="45"/>
        <v>1.305163</v>
      </c>
      <c r="AI49" s="64">
        <f t="shared" si="45"/>
        <v>1.216297</v>
      </c>
      <c r="AJ49" s="64">
        <f t="shared" si="45"/>
        <v>1.16946</v>
      </c>
      <c r="AK49" s="64">
        <f t="shared" si="45"/>
        <v>1.099979</v>
      </c>
      <c r="AL49" s="64">
        <f t="shared" si="45"/>
        <v>1.1084</v>
      </c>
      <c r="AM49" s="64">
        <f t="shared" si="45"/>
        <v>1.077581</v>
      </c>
      <c r="AN49" s="64">
        <f t="shared" si="45"/>
        <v>1.034947</v>
      </c>
      <c r="AO49" s="64">
        <f t="shared" si="45"/>
        <v>0.959816</v>
      </c>
      <c r="AP49" s="64">
        <f t="shared" si="35"/>
        <v>0.8593890000000001</v>
      </c>
      <c r="AQ49" s="64">
        <f t="shared" si="35"/>
        <v>0.78173583</v>
      </c>
      <c r="AR49" s="64">
        <f t="shared" si="36"/>
        <v>0.515969045</v>
      </c>
      <c r="AS49" s="384">
        <f t="shared" si="36"/>
        <v>0.416465455</v>
      </c>
      <c r="AT49" s="384">
        <f>AT10/310</f>
        <v>0.38870005</v>
      </c>
      <c r="AU49" s="384">
        <f>AU10/310</f>
        <v>0.319195915</v>
      </c>
      <c r="AV49" s="384">
        <f t="shared" si="40"/>
        <v>0.31337578</v>
      </c>
      <c r="AW49" s="384">
        <f t="shared" si="40"/>
        <v>0.29252144999999996</v>
      </c>
      <c r="AX49" s="64">
        <f aca="true" t="shared" si="46" ref="AX49:BE49">AX10/310</f>
        <v>0</v>
      </c>
      <c r="AY49" s="64">
        <f t="shared" si="46"/>
        <v>0</v>
      </c>
      <c r="AZ49" s="64">
        <f t="shared" si="46"/>
        <v>0</v>
      </c>
      <c r="BA49" s="64">
        <f t="shared" si="46"/>
        <v>0</v>
      </c>
      <c r="BB49" s="64">
        <f t="shared" si="46"/>
        <v>0</v>
      </c>
      <c r="BC49" s="64">
        <f t="shared" si="46"/>
        <v>0</v>
      </c>
      <c r="BD49" s="64">
        <f t="shared" si="46"/>
        <v>0</v>
      </c>
      <c r="BE49" s="64">
        <f t="shared" si="46"/>
        <v>0</v>
      </c>
    </row>
    <row r="50" spans="25:57" ht="15" thickTop="1">
      <c r="Y50" s="53" t="s">
        <v>8</v>
      </c>
      <c r="Z50" s="65">
        <f aca="true" t="shared" si="47" ref="Z50:AO50">SUM(Z45:Z49)</f>
        <v>105.26790348446866</v>
      </c>
      <c r="AA50" s="65">
        <f t="shared" si="47"/>
        <v>101.81437914344924</v>
      </c>
      <c r="AB50" s="65">
        <f t="shared" si="47"/>
        <v>100.16696514233541</v>
      </c>
      <c r="AC50" s="65">
        <f t="shared" si="47"/>
        <v>100.69571700290506</v>
      </c>
      <c r="AD50" s="65">
        <f t="shared" si="47"/>
        <v>99.92931210250755</v>
      </c>
      <c r="AE50" s="65">
        <f t="shared" si="47"/>
        <v>103.80013852970859</v>
      </c>
      <c r="AF50" s="65">
        <f t="shared" si="47"/>
        <v>105.31235270316532</v>
      </c>
      <c r="AG50" s="65">
        <f t="shared" si="47"/>
        <v>108.43987727833306</v>
      </c>
      <c r="AH50" s="65">
        <f t="shared" si="47"/>
        <v>110.62866442761145</v>
      </c>
      <c r="AI50" s="65">
        <f t="shared" si="47"/>
        <v>105.74633600441052</v>
      </c>
      <c r="AJ50" s="65">
        <f t="shared" si="47"/>
        <v>85.03231156613069</v>
      </c>
      <c r="AK50" s="65">
        <f t="shared" si="47"/>
        <v>93.29296143312656</v>
      </c>
      <c r="AL50" s="65">
        <f t="shared" si="47"/>
        <v>82.27141179575281</v>
      </c>
      <c r="AM50" s="65">
        <f t="shared" si="47"/>
        <v>79.9137199762722</v>
      </c>
      <c r="AN50" s="65">
        <f t="shared" si="47"/>
        <v>78.78020545079386</v>
      </c>
      <c r="AO50" s="65">
        <f t="shared" si="47"/>
        <v>78.83234834230879</v>
      </c>
      <c r="AP50" s="65">
        <f aca="true" t="shared" si="48" ref="AP50:AU50">SUM(AP45:AP49)</f>
        <v>77.2471732596585</v>
      </c>
      <c r="AQ50" s="65">
        <f t="shared" si="48"/>
        <v>77.18483292583488</v>
      </c>
      <c r="AR50" s="65">
        <f t="shared" si="48"/>
        <v>73.2277934716199</v>
      </c>
      <c r="AS50" s="65">
        <f t="shared" si="48"/>
        <v>73.15224202993663</v>
      </c>
      <c r="AT50" s="65">
        <f t="shared" si="48"/>
        <v>72.83491744804161</v>
      </c>
      <c r="AU50" s="65">
        <f t="shared" si="48"/>
        <v>71.09022000144121</v>
      </c>
      <c r="AV50" s="65">
        <f>SUM(AV45:AV49)</f>
        <v>69.85369717721403</v>
      </c>
      <c r="AW50" s="65">
        <f>SUM(AW45:AW49)</f>
        <v>69.14752128765649</v>
      </c>
      <c r="AX50" s="65">
        <f aca="true" t="shared" si="49" ref="AX50:BE50">SUM(AX45:AX49)</f>
        <v>0</v>
      </c>
      <c r="AY50" s="65">
        <f t="shared" si="49"/>
        <v>0</v>
      </c>
      <c r="AZ50" s="65">
        <f t="shared" si="49"/>
        <v>0</v>
      </c>
      <c r="BA50" s="65">
        <f t="shared" si="49"/>
        <v>0</v>
      </c>
      <c r="BB50" s="65">
        <f t="shared" si="49"/>
        <v>0</v>
      </c>
      <c r="BC50" s="65">
        <f t="shared" si="49"/>
        <v>0</v>
      </c>
      <c r="BD50" s="65">
        <f t="shared" si="49"/>
        <v>0</v>
      </c>
      <c r="BE50" s="65">
        <f t="shared" si="49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</dc:creator>
  <cp:keywords/>
  <dc:description/>
  <cp:lastModifiedBy>k.ishigami</cp:lastModifiedBy>
  <cp:lastPrinted>2009-10-23T11:19:49Z</cp:lastPrinted>
  <dcterms:created xsi:type="dcterms:W3CDTF">2003-03-19T00:52:35Z</dcterms:created>
  <dcterms:modified xsi:type="dcterms:W3CDTF">2013-11-20T00:50:29Z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