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12" yWindow="6492" windowWidth="19440" windowHeight="3300" activeTab="1"/>
  </bookViews>
  <sheets>
    <sheet name="GHG排出量とKP達成状況" sheetId="1" r:id="rId1"/>
    <sheet name="【背景情報】森林等吸収源" sheetId="44" r:id="rId2"/>
    <sheet name="【参考】2013INV提出日" sheetId="42" state="hidden" r:id="rId3"/>
    <sheet name="【参考】2012INV提出日" sheetId="39" state="hidden" r:id="rId4"/>
  </sheets>
  <definedNames>
    <definedName name="_xlnm.Print_Area" localSheetId="1">【背景情報】森林等吸収源!$B$1:$E$72</definedName>
    <definedName name="_xlnm.Print_Area" localSheetId="0">GHG排出量とKP達成状況!$B$1:$AF$85</definedName>
  </definedNames>
  <calcPr calcId="125725"/>
</workbook>
</file>

<file path=xl/calcChain.xml><?xml version="1.0" encoding="utf-8"?>
<calcChain xmlns="http://schemas.openxmlformats.org/spreadsheetml/2006/main">
  <c r="AF12" i="1"/>
  <c r="D51" l="1"/>
  <c r="AC51" s="1"/>
  <c r="N38" i="44" l="1"/>
  <c r="O36"/>
  <c r="V36" s="1"/>
  <c r="O20"/>
  <c r="N17"/>
  <c r="AC9" i="1"/>
  <c r="AE42"/>
  <c r="AE40"/>
  <c r="AE39"/>
  <c r="D30"/>
  <c r="AD29"/>
  <c r="AE27"/>
  <c r="AE26"/>
  <c r="AD17"/>
  <c r="AE15"/>
  <c r="D13"/>
  <c r="AE11"/>
  <c r="AD12"/>
  <c r="AE10"/>
  <c r="D6"/>
  <c r="AD34"/>
  <c r="AD30"/>
  <c r="AQ30" s="1"/>
  <c r="AD26"/>
  <c r="AD22"/>
  <c r="B4" i="44"/>
  <c r="D42"/>
  <c r="D41"/>
  <c r="D40"/>
  <c r="D39"/>
  <c r="D38"/>
  <c r="D37"/>
  <c r="D36"/>
  <c r="D35"/>
  <c r="D34"/>
  <c r="D33"/>
  <c r="D32"/>
  <c r="D31"/>
  <c r="D30"/>
  <c r="D29"/>
  <c r="D28"/>
  <c r="D27"/>
  <c r="D26"/>
  <c r="D25"/>
  <c r="D24"/>
  <c r="D23"/>
  <c r="D22"/>
  <c r="D21"/>
  <c r="D20"/>
  <c r="D19"/>
  <c r="D18"/>
  <c r="D17"/>
  <c r="D16"/>
  <c r="D15"/>
  <c r="D14"/>
  <c r="D13"/>
  <c r="D12"/>
  <c r="D11"/>
  <c r="D10"/>
  <c r="D9"/>
  <c r="D8"/>
  <c r="D7"/>
  <c r="D6"/>
  <c r="O28"/>
  <c r="H42"/>
  <c r="I42" s="1"/>
  <c r="H7"/>
  <c r="I7" s="1"/>
  <c r="H8"/>
  <c r="I8" s="1"/>
  <c r="H9"/>
  <c r="I9" s="1"/>
  <c r="H10"/>
  <c r="H11"/>
  <c r="H12"/>
  <c r="I12" s="1"/>
  <c r="H13"/>
  <c r="I13" s="1"/>
  <c r="H15"/>
  <c r="H16"/>
  <c r="I16" s="1"/>
  <c r="H17"/>
  <c r="I17" s="1"/>
  <c r="H18"/>
  <c r="I18" s="1"/>
  <c r="H19"/>
  <c r="I19" s="1"/>
  <c r="H21"/>
  <c r="I21" s="1"/>
  <c r="H22"/>
  <c r="H23"/>
  <c r="I23" s="1"/>
  <c r="H24"/>
  <c r="I24" s="1"/>
  <c r="H25"/>
  <c r="I25" s="1"/>
  <c r="H26"/>
  <c r="I26" s="1"/>
  <c r="H27"/>
  <c r="I27" s="1"/>
  <c r="H29"/>
  <c r="I29" s="1"/>
  <c r="H30"/>
  <c r="I30" s="1"/>
  <c r="H31"/>
  <c r="I31" s="1"/>
  <c r="H32"/>
  <c r="I32" s="1"/>
  <c r="H33"/>
  <c r="H34"/>
  <c r="I34" s="1"/>
  <c r="H35"/>
  <c r="I35" s="1"/>
  <c r="H36"/>
  <c r="I36" s="1"/>
  <c r="H37"/>
  <c r="H38"/>
  <c r="I38" s="1"/>
  <c r="H39"/>
  <c r="I39" s="1"/>
  <c r="H40"/>
  <c r="I40" s="1"/>
  <c r="H41"/>
  <c r="D11" i="1"/>
  <c r="AC11" s="1"/>
  <c r="O44" i="42"/>
  <c r="D27" i="1"/>
  <c r="N45" i="39"/>
  <c r="M45"/>
  <c r="L45"/>
  <c r="J45"/>
  <c r="I45"/>
  <c r="H45"/>
  <c r="G45"/>
  <c r="E45"/>
  <c r="D45"/>
  <c r="C45"/>
  <c r="D44"/>
  <c r="C44"/>
  <c r="M44"/>
  <c r="L44"/>
  <c r="H44"/>
  <c r="G44"/>
  <c r="H44" i="42"/>
  <c r="M43"/>
  <c r="L43"/>
  <c r="D43"/>
  <c r="C43"/>
  <c r="G43"/>
  <c r="G44"/>
  <c r="E44"/>
  <c r="D44"/>
  <c r="C44"/>
  <c r="H43"/>
  <c r="N44"/>
  <c r="M44"/>
  <c r="L44"/>
  <c r="J44"/>
  <c r="I44"/>
  <c r="D24" i="1"/>
  <c r="D49"/>
  <c r="D20"/>
  <c r="D18"/>
  <c r="D25"/>
  <c r="AC25" s="1"/>
  <c r="D53"/>
  <c r="D28"/>
  <c r="D43"/>
  <c r="AC43" s="1"/>
  <c r="D41"/>
  <c r="D39"/>
  <c r="D14"/>
  <c r="AC14" s="1"/>
  <c r="D46"/>
  <c r="D35"/>
  <c r="AC35" s="1"/>
  <c r="D7"/>
  <c r="AC7" s="1"/>
  <c r="D52"/>
  <c r="D23"/>
  <c r="D47"/>
  <c r="D22"/>
  <c r="D40"/>
  <c r="D17"/>
  <c r="D42"/>
  <c r="D10"/>
  <c r="D33"/>
  <c r="D29"/>
  <c r="D50"/>
  <c r="AC50" s="1"/>
  <c r="D21"/>
  <c r="AC21" s="1"/>
  <c r="D48"/>
  <c r="AC48" s="1"/>
  <c r="D31"/>
  <c r="D15"/>
  <c r="D44"/>
  <c r="AC52"/>
  <c r="AD8"/>
  <c r="AQ8" s="1"/>
  <c r="AD18"/>
  <c r="AC27"/>
  <c r="AD15"/>
  <c r="AQ15" s="1"/>
  <c r="AE19"/>
  <c r="AE35"/>
  <c r="AD7"/>
  <c r="AD11"/>
  <c r="AC19"/>
  <c r="AE34"/>
  <c r="AE14"/>
  <c r="AD39"/>
  <c r="AQ39" s="1"/>
  <c r="AD35"/>
  <c r="AQ35" s="1"/>
  <c r="AD31"/>
  <c r="AQ31" s="1"/>
  <c r="AD27"/>
  <c r="AD19"/>
  <c r="AC34"/>
  <c r="AD42"/>
  <c r="AQ42" s="1"/>
  <c r="AD14"/>
  <c r="AQ14" s="1"/>
  <c r="AD10"/>
  <c r="AQ10" s="1"/>
  <c r="AD25"/>
  <c r="AQ25" s="1"/>
  <c r="AD37"/>
  <c r="AD41"/>
  <c r="AQ41" s="1"/>
  <c r="AD20"/>
  <c r="AD9"/>
  <c r="AE21"/>
  <c r="AQ7"/>
  <c r="O8" i="44"/>
  <c r="V8" s="1"/>
  <c r="O25"/>
  <c r="V25" s="1"/>
  <c r="N11"/>
  <c r="AC32" i="1"/>
  <c r="AD16"/>
  <c r="AQ16" s="1"/>
  <c r="AD32"/>
  <c r="AD24"/>
  <c r="AQ24" s="1"/>
  <c r="AD40"/>
  <c r="AE16"/>
  <c r="AE32"/>
  <c r="AD21"/>
  <c r="AE9"/>
  <c r="AC37"/>
  <c r="O21" i="44"/>
  <c r="V21" s="1"/>
  <c r="N16"/>
  <c r="O16" s="1"/>
  <c r="V16" s="1"/>
  <c r="N26"/>
  <c r="O9"/>
  <c r="V9" s="1"/>
  <c r="O27"/>
  <c r="V27" s="1"/>
  <c r="AQ34" i="1"/>
  <c r="AE33"/>
  <c r="AD33"/>
  <c r="AQ26"/>
  <c r="AQ22"/>
  <c r="AD13"/>
  <c r="N32" i="44"/>
  <c r="N19"/>
  <c r="W36"/>
  <c r="I11"/>
  <c r="AQ33" i="1" l="1"/>
  <c r="AQ18"/>
  <c r="AE38"/>
  <c r="AQ9"/>
  <c r="AQ37"/>
  <c r="AC24"/>
  <c r="AC18"/>
  <c r="D38"/>
  <c r="AC41"/>
  <c r="O29" i="44"/>
  <c r="V29" s="1"/>
  <c r="I10"/>
  <c r="O10"/>
  <c r="G14"/>
  <c r="H14" s="1"/>
  <c r="I14" s="1"/>
  <c r="AI36" i="1"/>
  <c r="AJ36" s="1"/>
  <c r="AQ20"/>
  <c r="AC40"/>
  <c r="AQ43"/>
  <c r="AC53"/>
  <c r="AC29"/>
  <c r="AC38"/>
  <c r="AC10"/>
  <c r="AC49"/>
  <c r="AC44"/>
  <c r="AQ44" s="1"/>
  <c r="AQ29"/>
  <c r="AD38"/>
  <c r="AQ40"/>
  <c r="AQ11"/>
  <c r="AC46"/>
  <c r="AQ17"/>
  <c r="AC22"/>
  <c r="W8" i="44"/>
  <c r="AQ27" i="1"/>
  <c r="AQ12"/>
  <c r="AE7"/>
  <c r="AE13"/>
  <c r="AC23"/>
  <c r="AQ13"/>
  <c r="AE12"/>
  <c r="AC13"/>
  <c r="AE17"/>
  <c r="AE29"/>
  <c r="AC17"/>
  <c r="AC6"/>
  <c r="AD36"/>
  <c r="AE8"/>
  <c r="AC39"/>
  <c r="N10" i="44"/>
  <c r="V10" s="1"/>
  <c r="AE24" i="1"/>
  <c r="AE37"/>
  <c r="AD6"/>
  <c r="AE22"/>
  <c r="AC15"/>
  <c r="AD28"/>
  <c r="AC28"/>
  <c r="AC30"/>
  <c r="AE30"/>
  <c r="AE31"/>
  <c r="D36"/>
  <c r="AE36"/>
  <c r="AE41"/>
  <c r="AC42"/>
  <c r="AC47"/>
  <c r="AE25"/>
  <c r="N22" i="44"/>
  <c r="W29"/>
  <c r="AE6" i="1"/>
  <c r="D8"/>
  <c r="AE18"/>
  <c r="AE23"/>
  <c r="AC20"/>
  <c r="AD23"/>
  <c r="AQ23" s="1"/>
  <c r="AE28"/>
  <c r="AC31"/>
  <c r="D26"/>
  <c r="O18" i="44"/>
  <c r="V18" s="1"/>
  <c r="AC33" i="1"/>
  <c r="AI21"/>
  <c r="AJ21" s="1"/>
  <c r="AK21" s="1"/>
  <c r="N35" i="44"/>
  <c r="O35" s="1"/>
  <c r="V35" s="1"/>
  <c r="AQ19" i="1"/>
  <c r="AQ21"/>
  <c r="AQ32"/>
  <c r="N23" i="44"/>
  <c r="O23" s="1"/>
  <c r="V23" s="1"/>
  <c r="N12"/>
  <c r="O12" s="1"/>
  <c r="V12" s="1"/>
  <c r="O26"/>
  <c r="V26" s="1"/>
  <c r="N24"/>
  <c r="O24" s="1"/>
  <c r="V24" s="1"/>
  <c r="N40"/>
  <c r="O40" s="1"/>
  <c r="V40" s="1"/>
  <c r="O6"/>
  <c r="V6" s="1"/>
  <c r="N33"/>
  <c r="N34"/>
  <c r="O34" s="1"/>
  <c r="N41"/>
  <c r="N37"/>
  <c r="O37" s="1"/>
  <c r="V37" s="1"/>
  <c r="O30"/>
  <c r="V30" s="1"/>
  <c r="O13"/>
  <c r="V13" s="1"/>
  <c r="N15"/>
  <c r="O15" s="1"/>
  <c r="V15" s="1"/>
  <c r="N42"/>
  <c r="I22"/>
  <c r="V20"/>
  <c r="O19"/>
  <c r="V19" s="1"/>
  <c r="O32"/>
  <c r="V32" s="1"/>
  <c r="O17"/>
  <c r="V17" s="1"/>
  <c r="O38"/>
  <c r="V38" s="1"/>
  <c r="W25"/>
  <c r="AI25" i="1"/>
  <c r="AJ25" s="1"/>
  <c r="AK25" s="1"/>
  <c r="N18" i="44"/>
  <c r="O11"/>
  <c r="V11" s="1"/>
  <c r="AI9" i="1"/>
  <c r="AJ9" s="1"/>
  <c r="AK9" s="1"/>
  <c r="W9" i="44"/>
  <c r="W16"/>
  <c r="AI16" i="1"/>
  <c r="AJ16" s="1"/>
  <c r="AK16" s="1"/>
  <c r="W21" i="44"/>
  <c r="AI29" i="1"/>
  <c r="AJ29" s="1"/>
  <c r="AK29" s="1"/>
  <c r="I33" i="44"/>
  <c r="I37"/>
  <c r="AI27" i="1"/>
  <c r="AJ27" s="1"/>
  <c r="AK27" s="1"/>
  <c r="W27" i="44"/>
  <c r="AI8" i="1"/>
  <c r="AJ8" s="1"/>
  <c r="AK8" s="1"/>
  <c r="O41" i="44"/>
  <c r="V41" s="1"/>
  <c r="I41"/>
  <c r="I15"/>
  <c r="O7"/>
  <c r="AI13" i="1" l="1"/>
  <c r="AJ13" s="1"/>
  <c r="AK13" s="1"/>
  <c r="AI6"/>
  <c r="AJ6" s="1"/>
  <c r="AI26"/>
  <c r="AJ26" s="1"/>
  <c r="AK26" s="1"/>
  <c r="W30" i="44"/>
  <c r="AI35" i="1"/>
  <c r="AJ35" s="1"/>
  <c r="AK35" s="1"/>
  <c r="W35" i="44"/>
  <c r="O33"/>
  <c r="V33" s="1"/>
  <c r="W33" s="1"/>
  <c r="O22"/>
  <c r="V22" s="1"/>
  <c r="AQ38" i="1"/>
  <c r="W10" i="44"/>
  <c r="AK36" i="1"/>
  <c r="AQ6"/>
  <c r="AQ36"/>
  <c r="AI17"/>
  <c r="AJ17" s="1"/>
  <c r="AK17" s="1"/>
  <c r="AI32"/>
  <c r="AJ32" s="1"/>
  <c r="AK32" s="1"/>
  <c r="AI20"/>
  <c r="AJ20" s="1"/>
  <c r="AI30"/>
  <c r="AJ30" s="1"/>
  <c r="AK30" s="1"/>
  <c r="AC26"/>
  <c r="AC36"/>
  <c r="AQ28"/>
  <c r="AK6"/>
  <c r="AK28"/>
  <c r="AO28" s="1"/>
  <c r="AC8"/>
  <c r="AI19"/>
  <c r="AJ19" s="1"/>
  <c r="AK19" s="1"/>
  <c r="AN37"/>
  <c r="AN18"/>
  <c r="W17" i="44"/>
  <c r="N39"/>
  <c r="O39" s="1"/>
  <c r="V39" s="1"/>
  <c r="AN40" i="1"/>
  <c r="AN9"/>
  <c r="AO9" s="1"/>
  <c r="AN22"/>
  <c r="AN19"/>
  <c r="AI12"/>
  <c r="AJ12" s="1"/>
  <c r="AK12" s="1"/>
  <c r="V34" i="44"/>
  <c r="W6"/>
  <c r="W12"/>
  <c r="W13"/>
  <c r="AI24" i="1"/>
  <c r="AJ24" s="1"/>
  <c r="AK24" s="1"/>
  <c r="O42" i="44"/>
  <c r="V42" s="1"/>
  <c r="N31"/>
  <c r="O31" s="1"/>
  <c r="V31" s="1"/>
  <c r="W20"/>
  <c r="AI40" i="1"/>
  <c r="AJ40" s="1"/>
  <c r="AK40" s="1"/>
  <c r="W34" i="44"/>
  <c r="W26"/>
  <c r="W24"/>
  <c r="AI10" i="1"/>
  <c r="AJ10" s="1"/>
  <c r="AK10" s="1"/>
  <c r="W32" i="44"/>
  <c r="W40"/>
  <c r="W19"/>
  <c r="W41"/>
  <c r="AI41" i="1"/>
  <c r="AJ41" s="1"/>
  <c r="AK41" s="1"/>
  <c r="AI38"/>
  <c r="AJ38" s="1"/>
  <c r="AK38" s="1"/>
  <c r="W38" i="44"/>
  <c r="AI23" i="1"/>
  <c r="AJ23" s="1"/>
  <c r="AK23" s="1"/>
  <c r="W23" i="44"/>
  <c r="AI18" i="1"/>
  <c r="AJ18" s="1"/>
  <c r="AK18" s="1"/>
  <c r="W18" i="44"/>
  <c r="AI11" i="1"/>
  <c r="AJ11" s="1"/>
  <c r="AK11" s="1"/>
  <c r="W11" i="44"/>
  <c r="AI37" i="1"/>
  <c r="AJ37" s="1"/>
  <c r="AK37" s="1"/>
  <c r="W37" i="44"/>
  <c r="W15"/>
  <c r="AI15" i="1"/>
  <c r="AJ15" s="1"/>
  <c r="AK15" s="1"/>
  <c r="V7" i="44"/>
  <c r="AN33" i="1"/>
  <c r="AN8"/>
  <c r="AO8" s="1"/>
  <c r="AN17"/>
  <c r="AN36"/>
  <c r="AI33" l="1"/>
  <c r="AJ33" s="1"/>
  <c r="AK33" s="1"/>
  <c r="W39" i="44"/>
  <c r="W22"/>
  <c r="AN32" i="1"/>
  <c r="AO32" s="1"/>
  <c r="AI22"/>
  <c r="AJ22" s="1"/>
  <c r="AK22" s="1"/>
  <c r="AO22" s="1"/>
  <c r="AN16"/>
  <c r="AO16" s="1"/>
  <c r="AO36"/>
  <c r="AN29"/>
  <c r="AO29" s="1"/>
  <c r="AN11"/>
  <c r="AO11" s="1"/>
  <c r="AO37"/>
  <c r="AO18"/>
  <c r="AO19"/>
  <c r="AI39"/>
  <c r="AJ39" s="1"/>
  <c r="AK39" s="1"/>
  <c r="AO17"/>
  <c r="V14" i="44"/>
  <c r="AE20" i="1"/>
  <c r="AI34"/>
  <c r="AJ34" s="1"/>
  <c r="AK34" s="1"/>
  <c r="O14" i="44"/>
  <c r="AO40" i="1"/>
  <c r="AI42"/>
  <c r="AJ42" s="1"/>
  <c r="AK42" s="1"/>
  <c r="W42" i="44"/>
  <c r="W31"/>
  <c r="AI31" i="1"/>
  <c r="AJ31" s="1"/>
  <c r="AK31" s="1"/>
  <c r="AO33"/>
  <c r="W7" i="44"/>
  <c r="AI7" i="1"/>
  <c r="AJ7" s="1"/>
  <c r="AK7" s="1"/>
  <c r="AK20" l="1"/>
  <c r="AN41"/>
  <c r="AO41" s="1"/>
  <c r="AN21"/>
  <c r="AO21" s="1"/>
  <c r="AN42"/>
  <c r="AO42" s="1"/>
  <c r="AN20"/>
  <c r="AO20" s="1"/>
  <c r="AN39"/>
  <c r="AO39" s="1"/>
  <c r="AN35"/>
  <c r="AO35" s="1"/>
  <c r="AN10"/>
  <c r="AO10" s="1"/>
  <c r="AN24"/>
  <c r="AO24" s="1"/>
  <c r="AN38"/>
  <c r="AO38" s="1"/>
  <c r="AN31"/>
  <c r="AO31" s="1"/>
  <c r="AN23"/>
  <c r="AO23" s="1"/>
  <c r="AN15"/>
  <c r="AO15" s="1"/>
  <c r="AN26"/>
  <c r="AO26" s="1"/>
  <c r="AN25"/>
  <c r="AO25" s="1"/>
  <c r="AN7"/>
  <c r="AO7" s="1"/>
  <c r="AN34"/>
  <c r="AO34" s="1"/>
  <c r="AN13"/>
  <c r="AO13" s="1"/>
  <c r="AN27"/>
  <c r="AO27" s="1"/>
  <c r="AN12"/>
  <c r="AO12" s="1"/>
  <c r="AN6"/>
  <c r="AO6" s="1"/>
  <c r="AN30"/>
  <c r="AO30" s="1"/>
  <c r="W14" i="44"/>
  <c r="AI14" i="1"/>
  <c r="AJ14" s="1"/>
  <c r="AK14" s="1"/>
  <c r="AN14" l="1"/>
  <c r="AO14" s="1"/>
</calcChain>
</file>

<file path=xl/sharedStrings.xml><?xml version="1.0" encoding="utf-8"?>
<sst xmlns="http://schemas.openxmlformats.org/spreadsheetml/2006/main" count="503" uniqueCount="239">
  <si>
    <t>フィンランド</t>
    <phoneticPr fontId="0" type="noConversion"/>
  </si>
  <si>
    <t>ドイツ</t>
    <phoneticPr fontId="0" type="noConversion"/>
  </si>
  <si>
    <t>ギリシャ</t>
    <phoneticPr fontId="0" type="noConversion"/>
  </si>
  <si>
    <t>ハンガリー</t>
    <phoneticPr fontId="0" type="noConversion"/>
  </si>
  <si>
    <t>アイスランド</t>
    <phoneticPr fontId="0" type="noConversion"/>
  </si>
  <si>
    <t>アイルランド</t>
    <phoneticPr fontId="0" type="noConversion"/>
  </si>
  <si>
    <t>イタリア</t>
    <phoneticPr fontId="0" type="noConversion"/>
  </si>
  <si>
    <t>ラトビア</t>
    <phoneticPr fontId="0" type="noConversion"/>
  </si>
  <si>
    <t>リヒテンシュタイン</t>
    <phoneticPr fontId="0" type="noConversion"/>
  </si>
  <si>
    <t>リトアニア</t>
    <phoneticPr fontId="0" type="noConversion"/>
  </si>
  <si>
    <t>ルクセンブルク</t>
    <phoneticPr fontId="0" type="noConversion"/>
  </si>
  <si>
    <t>モナコ</t>
    <phoneticPr fontId="0" type="noConversion"/>
  </si>
  <si>
    <t>オランダ</t>
    <phoneticPr fontId="0" type="noConversion"/>
  </si>
  <si>
    <t>ニュージーランド</t>
    <phoneticPr fontId="0" type="noConversion"/>
  </si>
  <si>
    <t>ノルウェー</t>
    <phoneticPr fontId="0" type="noConversion"/>
  </si>
  <si>
    <t>ポーランド</t>
    <phoneticPr fontId="0" type="noConversion"/>
  </si>
  <si>
    <t>ポルトガル</t>
    <phoneticPr fontId="0" type="noConversion"/>
  </si>
  <si>
    <t>ルーマニア</t>
    <phoneticPr fontId="0" type="noConversion"/>
  </si>
  <si>
    <t>ロシア</t>
    <phoneticPr fontId="0" type="noConversion"/>
  </si>
  <si>
    <t>スロバキア</t>
    <phoneticPr fontId="0" type="noConversion"/>
  </si>
  <si>
    <t>スロベニア</t>
    <phoneticPr fontId="0" type="noConversion"/>
  </si>
  <si>
    <t>スペイン</t>
    <phoneticPr fontId="0" type="noConversion"/>
  </si>
  <si>
    <t>スウェーデン</t>
    <phoneticPr fontId="0" type="noConversion"/>
  </si>
  <si>
    <t>スイス</t>
    <phoneticPr fontId="0" type="noConversion"/>
  </si>
  <si>
    <t>ウクライナ</t>
    <phoneticPr fontId="0" type="noConversion"/>
  </si>
  <si>
    <t>0</t>
    <phoneticPr fontId="0" type="noConversion"/>
  </si>
  <si>
    <t>オーストラリア</t>
    <phoneticPr fontId="13"/>
  </si>
  <si>
    <t>オーストリア</t>
    <phoneticPr fontId="13"/>
  </si>
  <si>
    <t>ベルギー</t>
    <phoneticPr fontId="0" type="noConversion"/>
  </si>
  <si>
    <t>ブルガリア</t>
    <phoneticPr fontId="0" type="noConversion"/>
  </si>
  <si>
    <t>カナダ</t>
    <phoneticPr fontId="0" type="noConversion"/>
  </si>
  <si>
    <t>クロアチア</t>
    <phoneticPr fontId="0" type="noConversion"/>
  </si>
  <si>
    <t>チェコ</t>
    <phoneticPr fontId="0" type="noConversion"/>
  </si>
  <si>
    <t>エストニア</t>
    <phoneticPr fontId="0" type="noConversion"/>
  </si>
  <si>
    <t>日本</t>
    <rPh sb="0" eb="2">
      <t>ﾆﾎﾝ</t>
    </rPh>
    <phoneticPr fontId="0" type="noConversion"/>
  </si>
  <si>
    <t>英国</t>
    <rPh sb="0" eb="2">
      <t>ｴｲｺｸ</t>
    </rPh>
    <phoneticPr fontId="0" type="noConversion"/>
  </si>
  <si>
    <t>米国</t>
    <rPh sb="0" eb="2">
      <t>ﾍﾞｲｺｸ</t>
    </rPh>
    <phoneticPr fontId="0" type="noConversion"/>
  </si>
  <si>
    <t>フランス（KP)</t>
    <phoneticPr fontId="0" type="noConversion"/>
  </si>
  <si>
    <t>―</t>
    <phoneticPr fontId="0" type="noConversion"/>
  </si>
  <si>
    <t>0</t>
    <phoneticPr fontId="17"/>
  </si>
  <si>
    <t>―</t>
    <phoneticPr fontId="17"/>
  </si>
  <si>
    <r>
      <t>1988</t>
    </r>
    <r>
      <rPr>
        <sz val="10"/>
        <rFont val="ＭＳ Ｐ明朝"/>
        <family val="1"/>
        <charset val="128"/>
      </rPr>
      <t>年</t>
    </r>
    <rPh sb="4" eb="5">
      <t>ﾈﾝ</t>
    </rPh>
    <phoneticPr fontId="0" type="noConversion"/>
  </si>
  <si>
    <r>
      <t>1989</t>
    </r>
    <r>
      <rPr>
        <sz val="10"/>
        <rFont val="ＭＳ Ｐ明朝"/>
        <family val="1"/>
        <charset val="128"/>
      </rPr>
      <t>年</t>
    </r>
    <rPh sb="4" eb="5">
      <t>ﾈﾝ</t>
    </rPh>
    <phoneticPr fontId="0" type="noConversion"/>
  </si>
  <si>
    <r>
      <t>1986</t>
    </r>
    <r>
      <rPr>
        <sz val="10"/>
        <rFont val="ＭＳ Ｐ明朝"/>
        <family val="1"/>
        <charset val="128"/>
      </rPr>
      <t>年</t>
    </r>
    <rPh sb="4" eb="5">
      <t>ﾈﾝ</t>
    </rPh>
    <phoneticPr fontId="0" type="noConversion"/>
  </si>
  <si>
    <r>
      <rPr>
        <sz val="10"/>
        <rFont val="ＭＳ Ｐ明朝"/>
        <family val="1"/>
        <charset val="128"/>
      </rPr>
      <t>ハンガリー</t>
    </r>
    <phoneticPr fontId="0" type="noConversion"/>
  </si>
  <si>
    <r>
      <rPr>
        <sz val="10"/>
        <rFont val="ＭＳ Ｐ明朝"/>
        <family val="1"/>
        <charset val="128"/>
      </rPr>
      <t>ポーランド</t>
    </r>
    <phoneticPr fontId="0" type="noConversion"/>
  </si>
  <si>
    <r>
      <rPr>
        <sz val="10"/>
        <rFont val="ＭＳ Ｐ明朝"/>
        <family val="1"/>
        <charset val="128"/>
      </rPr>
      <t>ルーマニア</t>
    </r>
    <phoneticPr fontId="0" type="noConversion"/>
  </si>
  <si>
    <r>
      <rPr>
        <sz val="10"/>
        <rFont val="ＭＳ Ｐ明朝"/>
        <family val="1"/>
        <charset val="128"/>
      </rPr>
      <t>スロベニア</t>
    </r>
    <phoneticPr fontId="0" type="noConversion"/>
  </si>
  <si>
    <r>
      <t>1985</t>
    </r>
    <r>
      <rPr>
        <sz val="10"/>
        <rFont val="ＭＳ Ｐ明朝"/>
        <family val="1"/>
        <charset val="128"/>
      </rPr>
      <t>年～</t>
    </r>
    <r>
      <rPr>
        <sz val="10"/>
        <rFont val="Times New Roman"/>
        <family val="1"/>
      </rPr>
      <t>1987</t>
    </r>
    <r>
      <rPr>
        <sz val="10"/>
        <rFont val="ＭＳ Ｐ明朝"/>
        <family val="1"/>
        <charset val="128"/>
      </rPr>
      <t>年の平均</t>
    </r>
    <rPh sb="4" eb="5">
      <t>ﾈﾝ</t>
    </rPh>
    <rPh sb="10" eb="11">
      <t>ﾈﾝ</t>
    </rPh>
    <rPh sb="12" eb="14">
      <t>ﾍｲｷﾝ</t>
    </rPh>
    <phoneticPr fontId="0" type="noConversion"/>
  </si>
  <si>
    <r>
      <rPr>
        <sz val="10"/>
        <rFont val="ＭＳ Ｐ明朝"/>
        <family val="1"/>
        <charset val="128"/>
      </rPr>
      <t>※</t>
    </r>
    <r>
      <rPr>
        <sz val="10"/>
        <rFont val="Times New Roman"/>
        <family val="1"/>
      </rPr>
      <t>3</t>
    </r>
    <r>
      <rPr>
        <sz val="10"/>
        <rFont val="ＭＳ Ｐ明朝"/>
        <family val="1"/>
        <charset val="128"/>
      </rPr>
      <t>　京都議定書基準年は原則として条約基準年と同じであるが、</t>
    </r>
    <r>
      <rPr>
        <sz val="10"/>
        <rFont val="Times New Roman"/>
        <family val="1"/>
      </rPr>
      <t>HFC</t>
    </r>
    <r>
      <rPr>
        <sz val="10"/>
        <rFont val="ＭＳ Ｐ明朝"/>
        <family val="1"/>
        <charset val="128"/>
      </rPr>
      <t>ｓ、</t>
    </r>
    <r>
      <rPr>
        <sz val="10"/>
        <rFont val="Times New Roman"/>
        <family val="1"/>
      </rPr>
      <t>PFCs</t>
    </r>
    <r>
      <rPr>
        <sz val="10"/>
        <rFont val="ＭＳ Ｐ明朝"/>
        <family val="1"/>
        <charset val="128"/>
      </rPr>
      <t>、</t>
    </r>
    <r>
      <rPr>
        <sz val="10"/>
        <rFont val="Times New Roman"/>
        <family val="1"/>
      </rPr>
      <t>SF6</t>
    </r>
    <r>
      <rPr>
        <sz val="10"/>
        <rFont val="ＭＳ Ｐ明朝"/>
        <family val="1"/>
        <charset val="128"/>
      </rPr>
      <t>については</t>
    </r>
    <r>
      <rPr>
        <sz val="10"/>
        <rFont val="Times New Roman"/>
        <family val="1"/>
      </rPr>
      <t>1995</t>
    </r>
    <r>
      <rPr>
        <sz val="10"/>
        <rFont val="ＭＳ Ｐ明朝"/>
        <family val="1"/>
        <charset val="128"/>
      </rPr>
      <t>年を選択することができる。</t>
    </r>
    <rPh sb="3" eb="5">
      <t>ｷｮｳﾄ</t>
    </rPh>
    <rPh sb="5" eb="8">
      <t>ｷﾞﾃｲｼｮ</t>
    </rPh>
    <rPh sb="8" eb="10">
      <t>ｷｼﾞｭﾝ</t>
    </rPh>
    <rPh sb="10" eb="11">
      <t>ﾈﾝ</t>
    </rPh>
    <rPh sb="11" eb="12">
      <t>ｷﾄｼ</t>
    </rPh>
    <rPh sb="12" eb="14">
      <t>ｹﾞﾝｿｸ</t>
    </rPh>
    <rPh sb="17" eb="19">
      <t>ｼﾞｮｳﾔｸ</t>
    </rPh>
    <rPh sb="19" eb="21">
      <t>ｷｼﾞｭﾝ</t>
    </rPh>
    <rPh sb="21" eb="22">
      <t>ﾈﾝ</t>
    </rPh>
    <rPh sb="23" eb="24">
      <t>ｵﾅ</t>
    </rPh>
    <phoneticPr fontId="0" type="noConversion"/>
  </si>
  <si>
    <t>NA</t>
    <phoneticPr fontId="17"/>
  </si>
  <si>
    <t>デンマーク（KP）</t>
    <phoneticPr fontId="0" type="noConversion"/>
  </si>
  <si>
    <r>
      <rPr>
        <sz val="10"/>
        <rFont val="ＭＳ Ｐ明朝"/>
        <family val="1"/>
        <charset val="128"/>
      </rPr>
      <t>※</t>
    </r>
    <r>
      <rPr>
        <sz val="10"/>
        <rFont val="Times New Roman"/>
        <family val="1"/>
      </rPr>
      <t>2</t>
    </r>
    <r>
      <rPr>
        <sz val="10"/>
        <rFont val="ＭＳ Ｐ明朝"/>
        <family val="1"/>
        <charset val="128"/>
      </rPr>
      <t>　気候変動枠組条約基準年は、原則として</t>
    </r>
    <r>
      <rPr>
        <sz val="10"/>
        <rFont val="Times New Roman"/>
        <family val="1"/>
      </rPr>
      <t>1990</t>
    </r>
    <r>
      <rPr>
        <sz val="10"/>
        <rFont val="ＭＳ Ｐ明朝"/>
        <family val="1"/>
        <charset val="128"/>
      </rPr>
      <t>年である。なお、以下の市場経済移行国は異なる基準年が認められている。</t>
    </r>
    <rPh sb="3" eb="5">
      <t>ｷｺｳ</t>
    </rPh>
    <rPh sb="5" eb="7">
      <t>ﾍﾝﾄﾞｳ</t>
    </rPh>
    <rPh sb="7" eb="8">
      <t>ﾜｸ</t>
    </rPh>
    <rPh sb="8" eb="9">
      <t>ｸﾞ</t>
    </rPh>
    <rPh sb="9" eb="11">
      <t>ｼﾞｮｳﾔｸ</t>
    </rPh>
    <rPh sb="11" eb="13">
      <t>ｷｼﾞｭﾝ</t>
    </rPh>
    <rPh sb="13" eb="14">
      <t>ﾈﾝ</t>
    </rPh>
    <rPh sb="16" eb="18">
      <t>ｹﾞﾝｿｸ</t>
    </rPh>
    <rPh sb="25" eb="26">
      <t>ﾈﾝ</t>
    </rPh>
    <rPh sb="33" eb="35">
      <t>ｲｶ</t>
    </rPh>
    <rPh sb="36" eb="38">
      <t>ｼｼﾞｮｳ</t>
    </rPh>
    <rPh sb="38" eb="40">
      <t>ｹｲｻﾞｲ</t>
    </rPh>
    <rPh sb="40" eb="42">
      <t>ｲｺｳ</t>
    </rPh>
    <rPh sb="42" eb="43">
      <t>ｺｸ</t>
    </rPh>
    <phoneticPr fontId="0" type="noConversion"/>
  </si>
  <si>
    <r>
      <rPr>
        <sz val="10"/>
        <rFont val="ＭＳ Ｐ明朝"/>
        <family val="1"/>
        <charset val="128"/>
      </rPr>
      <t>※</t>
    </r>
    <r>
      <rPr>
        <sz val="10"/>
        <rFont val="Times New Roman"/>
        <family val="1"/>
      </rPr>
      <t>5</t>
    </r>
    <r>
      <rPr>
        <sz val="10"/>
        <rFont val="ＭＳ Ｐ明朝"/>
        <family val="1"/>
        <charset val="128"/>
      </rPr>
      <t>　デンマークに関して、条約（</t>
    </r>
    <r>
      <rPr>
        <sz val="10"/>
        <rFont val="Times New Roman"/>
        <family val="1"/>
      </rPr>
      <t>UNFCCC</t>
    </r>
    <r>
      <rPr>
        <sz val="10"/>
        <rFont val="ＭＳ Ｐ明朝"/>
        <family val="1"/>
        <charset val="128"/>
      </rPr>
      <t>）値はデンマーク＋グリーンランド＋ファロー諸島で報告され、京都議定書（</t>
    </r>
    <r>
      <rPr>
        <sz val="10"/>
        <rFont val="Times New Roman"/>
        <family val="1"/>
      </rPr>
      <t>KP</t>
    </r>
    <r>
      <rPr>
        <sz val="10"/>
        <rFont val="ＭＳ Ｐ明朝"/>
        <family val="1"/>
        <charset val="128"/>
      </rPr>
      <t>）値はデンマーク＋グリーンランドで報告されている。</t>
    </r>
    <rPh sb="9" eb="10">
      <t>ｶﾝ</t>
    </rPh>
    <rPh sb="13" eb="15">
      <t>ｼﾞｮｳﾔｸ</t>
    </rPh>
    <rPh sb="23" eb="24">
      <t>ﾁ</t>
    </rPh>
    <rPh sb="43" eb="45">
      <t>ｼｮﾄｳ</t>
    </rPh>
    <rPh sb="46" eb="48">
      <t>ﾎｳｺｸ</t>
    </rPh>
    <rPh sb="51" eb="53">
      <t>ｷｮｳﾄ</t>
    </rPh>
    <rPh sb="53" eb="56">
      <t>ｷﾞﾃｲｼｮ</t>
    </rPh>
    <rPh sb="60" eb="61">
      <t>ﾁ</t>
    </rPh>
    <rPh sb="76" eb="78">
      <t>ﾎｳｺｸ</t>
    </rPh>
    <phoneticPr fontId="0" type="noConversion"/>
  </si>
  <si>
    <r>
      <rPr>
        <sz val="10"/>
        <rFont val="ＭＳ Ｐ明朝"/>
        <family val="1"/>
        <charset val="128"/>
      </rPr>
      <t>　　また、</t>
    </r>
    <r>
      <rPr>
        <sz val="10"/>
        <rFont val="Times New Roman"/>
        <family val="1"/>
      </rPr>
      <t>EU</t>
    </r>
    <r>
      <rPr>
        <sz val="10"/>
        <rFont val="ＭＳ Ｐ明朝"/>
        <family val="1"/>
        <charset val="128"/>
      </rPr>
      <t>としてはグリーンランドは含まれない（デンマーク本土の目標値は</t>
    </r>
    <r>
      <rPr>
        <sz val="10"/>
        <rFont val="Times New Roman"/>
        <family val="1"/>
      </rPr>
      <t>EU</t>
    </r>
    <r>
      <rPr>
        <sz val="10"/>
        <rFont val="ＭＳ Ｐ明朝"/>
        <family val="1"/>
        <charset val="128"/>
      </rPr>
      <t>再配分の</t>
    </r>
    <r>
      <rPr>
        <sz val="10"/>
        <rFont val="Times New Roman"/>
        <family val="1"/>
      </rPr>
      <t>-21%</t>
    </r>
    <r>
      <rPr>
        <sz val="10"/>
        <rFont val="ＭＳ Ｐ明朝"/>
        <family val="1"/>
        <charset val="128"/>
      </rPr>
      <t>、グリーンランドには別途</t>
    </r>
    <r>
      <rPr>
        <sz val="10"/>
        <rFont val="Times New Roman"/>
        <family val="1"/>
      </rPr>
      <t>-8%</t>
    </r>
    <r>
      <rPr>
        <sz val="10"/>
        <rFont val="ＭＳ Ｐ明朝"/>
        <family val="1"/>
        <charset val="128"/>
      </rPr>
      <t>の目標値が適用）。</t>
    </r>
    <rPh sb="19" eb="20">
      <t>ﾌｸ</t>
    </rPh>
    <rPh sb="30" eb="32">
      <t>ﾎﾝﾄﾞ</t>
    </rPh>
    <rPh sb="33" eb="35">
      <t>ﾓｸﾋｮｳ</t>
    </rPh>
    <rPh sb="35" eb="36">
      <t>ﾁ</t>
    </rPh>
    <rPh sb="39" eb="42">
      <t>ｻｲﾊｲﾌﾞﾝ</t>
    </rPh>
    <phoneticPr fontId="0" type="noConversion"/>
  </si>
  <si>
    <r>
      <rPr>
        <sz val="10"/>
        <rFont val="ＭＳ Ｐ明朝"/>
        <family val="1"/>
        <charset val="128"/>
      </rPr>
      <t>　　除かれる。ただし、</t>
    </r>
    <r>
      <rPr>
        <sz val="10"/>
        <rFont val="Times New Roman"/>
        <family val="1"/>
      </rPr>
      <t>EU</t>
    </r>
    <r>
      <rPr>
        <sz val="10"/>
        <rFont val="ＭＳ Ｐ明朝"/>
        <family val="1"/>
        <charset val="128"/>
      </rPr>
      <t>に含まれるジブラルタルは含まれる。</t>
    </r>
    <rPh sb="2" eb="3">
      <t>ﾉｿﾞ</t>
    </rPh>
    <rPh sb="14" eb="15">
      <t>ﾌｸ</t>
    </rPh>
    <phoneticPr fontId="0" type="noConversion"/>
  </si>
  <si>
    <r>
      <rPr>
        <sz val="10"/>
        <rFont val="ＭＳ Ｐ明朝"/>
        <family val="1"/>
        <charset val="128"/>
      </rPr>
      <t>※</t>
    </r>
    <r>
      <rPr>
        <sz val="10"/>
        <rFont val="Times New Roman"/>
        <family val="1"/>
      </rPr>
      <t>7</t>
    </r>
    <phoneticPr fontId="0" type="noConversion"/>
  </si>
  <si>
    <r>
      <rPr>
        <sz val="10"/>
        <rFont val="ＭＳ Ｐ明朝"/>
        <family val="1"/>
        <charset val="128"/>
      </rPr>
      <t>※</t>
    </r>
    <r>
      <rPr>
        <sz val="10"/>
        <rFont val="Times New Roman"/>
        <family val="1"/>
      </rPr>
      <t>5</t>
    </r>
    <phoneticPr fontId="0" type="noConversion"/>
  </si>
  <si>
    <r>
      <rPr>
        <sz val="10"/>
        <rFont val="ＭＳ Ｐ明朝"/>
        <family val="1"/>
        <charset val="128"/>
      </rPr>
      <t>※</t>
    </r>
    <r>
      <rPr>
        <sz val="10"/>
        <rFont val="Times New Roman"/>
        <family val="1"/>
      </rPr>
      <t>6</t>
    </r>
    <phoneticPr fontId="0" type="noConversion"/>
  </si>
  <si>
    <r>
      <rPr>
        <sz val="10"/>
        <rFont val="ＭＳ Ｐ明朝"/>
        <family val="1"/>
        <charset val="128"/>
      </rPr>
      <t>国連気候変動枠組条約（</t>
    </r>
    <r>
      <rPr>
        <sz val="10"/>
        <rFont val="Times New Roman"/>
        <family val="1"/>
      </rPr>
      <t>UNFCCC</t>
    </r>
    <r>
      <rPr>
        <sz val="10"/>
        <rFont val="ＭＳ Ｐ明朝"/>
        <family val="1"/>
        <charset val="128"/>
      </rPr>
      <t>）データ・資料より　国立環境研究所　温室効果ガスインベントリオフィス作成</t>
    </r>
    <rPh sb="0" eb="2">
      <t>ｺｸﾚﾝ</t>
    </rPh>
    <rPh sb="2" eb="4">
      <t>ｷｺｳ</t>
    </rPh>
    <rPh sb="4" eb="6">
      <t>ﾍﾝﾄﾞｳ</t>
    </rPh>
    <rPh sb="6" eb="7">
      <t>ﾜｸ</t>
    </rPh>
    <rPh sb="7" eb="8">
      <t>ｸﾞ</t>
    </rPh>
    <rPh sb="8" eb="10">
      <t>ｼﾞｮｳﾔｸ</t>
    </rPh>
    <rPh sb="22" eb="24">
      <t>ｼﾘｮｳ</t>
    </rPh>
    <rPh sb="27" eb="29">
      <t>ｺｸﾘﾂ</t>
    </rPh>
    <rPh sb="29" eb="31">
      <t>ｶﾝｷｮｳ</t>
    </rPh>
    <rPh sb="31" eb="34">
      <t>ｹﾝｷｭｳｼﾞｮ</t>
    </rPh>
    <rPh sb="35" eb="37">
      <t>ｵﾝｼﾂ</t>
    </rPh>
    <rPh sb="37" eb="39">
      <t>ｺｳｶ</t>
    </rPh>
    <rPh sb="51" eb="53">
      <t>ｻｸｾｲ</t>
    </rPh>
    <phoneticPr fontId="0" type="noConversion"/>
  </si>
  <si>
    <r>
      <rPr>
        <sz val="10"/>
        <rFont val="ＭＳ Ｐ明朝"/>
        <family val="1"/>
        <charset val="128"/>
      </rPr>
      <t>市場経済移行国（</t>
    </r>
    <r>
      <rPr>
        <sz val="10"/>
        <rFont val="Times New Roman"/>
        <family val="1"/>
      </rPr>
      <t>EIT)</t>
    </r>
    <rPh sb="0" eb="2">
      <t>ｼｼﾞｮｳ</t>
    </rPh>
    <rPh sb="2" eb="4">
      <t>ｹｲｻﾞｲ</t>
    </rPh>
    <rPh sb="4" eb="6">
      <t>ｲｺｳ</t>
    </rPh>
    <rPh sb="6" eb="7">
      <t>ｺｸ</t>
    </rPh>
    <phoneticPr fontId="0" type="noConversion"/>
  </si>
  <si>
    <r>
      <t>1990</t>
    </r>
    <r>
      <rPr>
        <sz val="10"/>
        <rFont val="ＭＳ Ｐ明朝"/>
        <family val="1"/>
        <charset val="128"/>
      </rPr>
      <t>年値以外の値（※</t>
    </r>
    <r>
      <rPr>
        <sz val="10"/>
        <rFont val="Times New Roman"/>
        <family val="1"/>
      </rPr>
      <t>2</t>
    </r>
    <r>
      <rPr>
        <sz val="10"/>
        <rFont val="ＭＳ Ｐ明朝"/>
        <family val="1"/>
        <charset val="128"/>
      </rPr>
      <t>参照）</t>
    </r>
    <rPh sb="4" eb="5">
      <t>ﾈﾝ</t>
    </rPh>
    <rPh sb="5" eb="6">
      <t>ﾁ</t>
    </rPh>
    <rPh sb="6" eb="8">
      <t>ｲｶﾞｲ</t>
    </rPh>
    <rPh sb="9" eb="10">
      <t>ｱﾀｲ</t>
    </rPh>
    <rPh sb="13" eb="15">
      <t>ｻﾝｼｮｳ</t>
    </rPh>
    <phoneticPr fontId="0" type="noConversion"/>
  </si>
  <si>
    <r>
      <rPr>
        <sz val="10"/>
        <rFont val="ＭＳ Ｐ明朝"/>
        <family val="1"/>
        <charset val="128"/>
      </rPr>
      <t>ブルガリア</t>
    </r>
    <phoneticPr fontId="0" type="noConversion"/>
  </si>
  <si>
    <t>NIR</t>
    <phoneticPr fontId="17"/>
  </si>
  <si>
    <t>CRF</t>
    <phoneticPr fontId="17"/>
  </si>
  <si>
    <t>KP-LULUCF</t>
    <phoneticPr fontId="17"/>
  </si>
  <si>
    <t>再提出以前の提出日</t>
    <rPh sb="0" eb="3">
      <t>サイテイシュツ</t>
    </rPh>
    <rPh sb="3" eb="5">
      <t>イゼン</t>
    </rPh>
    <rPh sb="6" eb="8">
      <t>テイシュツ</t>
    </rPh>
    <rPh sb="8" eb="9">
      <t>ビ</t>
    </rPh>
    <phoneticPr fontId="17"/>
  </si>
  <si>
    <t>再提出</t>
    <rPh sb="0" eb="3">
      <t>サイテイシュツ</t>
    </rPh>
    <phoneticPr fontId="17"/>
  </si>
  <si>
    <r>
      <t>4/15</t>
    </r>
    <r>
      <rPr>
        <sz val="10"/>
        <rFont val="ＭＳ Ｐ明朝"/>
        <family val="1"/>
        <charset val="128"/>
      </rPr>
      <t>以降の提出</t>
    </r>
    <rPh sb="4" eb="6">
      <t>イコウ</t>
    </rPh>
    <rPh sb="7" eb="9">
      <t>テイシュツ</t>
    </rPh>
    <phoneticPr fontId="17"/>
  </si>
  <si>
    <t>―</t>
  </si>
  <si>
    <t>【参考】カザフスタン</t>
    <rPh sb="1" eb="3">
      <t>さんこう</t>
    </rPh>
    <phoneticPr fontId="0" type="noConversion"/>
  </si>
  <si>
    <t>【参考】マルタ</t>
    <rPh sb="1" eb="3">
      <t>さんこう</t>
    </rPh>
    <phoneticPr fontId="0" type="noConversion"/>
  </si>
  <si>
    <t>5/27までの提出</t>
    <rPh sb="7" eb="9">
      <t>テイシュツ</t>
    </rPh>
    <phoneticPr fontId="17"/>
  </si>
  <si>
    <t>審査等による再提出</t>
    <rPh sb="0" eb="2">
      <t>シンサ</t>
    </rPh>
    <rPh sb="2" eb="3">
      <t>トウ</t>
    </rPh>
    <rPh sb="6" eb="9">
      <t>サイテイシュツ</t>
    </rPh>
    <phoneticPr fontId="17"/>
  </si>
  <si>
    <t>【参考】2012年インベントリ提出日</t>
    <rPh sb="1" eb="3">
      <t>さんこう</t>
    </rPh>
    <rPh sb="8" eb="9">
      <t>ねん</t>
    </rPh>
    <rPh sb="15" eb="17">
      <t>ていしゅつ</t>
    </rPh>
    <rPh sb="17" eb="18">
      <t>び</t>
    </rPh>
    <phoneticPr fontId="0" type="noConversion"/>
  </si>
  <si>
    <r>
      <t>CM:</t>
    </r>
    <r>
      <rPr>
        <sz val="10"/>
        <rFont val="ＭＳ Ｐ明朝"/>
        <family val="1"/>
        <charset val="128"/>
      </rPr>
      <t>　農地管理</t>
    </r>
    <rPh sb="4" eb="6">
      <t>ノウチ</t>
    </rPh>
    <rPh sb="6" eb="8">
      <t>カンリ</t>
    </rPh>
    <phoneticPr fontId="17"/>
  </si>
  <si>
    <r>
      <t xml:space="preserve">GM: </t>
    </r>
    <r>
      <rPr>
        <sz val="10"/>
        <rFont val="ＭＳ Ｐ明朝"/>
        <family val="1"/>
        <charset val="128"/>
      </rPr>
      <t>放牧地管理</t>
    </r>
    <rPh sb="4" eb="6">
      <t>ホウボク</t>
    </rPh>
    <rPh sb="6" eb="7">
      <t>チ</t>
    </rPh>
    <rPh sb="7" eb="9">
      <t>カンリ</t>
    </rPh>
    <phoneticPr fontId="17"/>
  </si>
  <si>
    <r>
      <t xml:space="preserve">R: </t>
    </r>
    <r>
      <rPr>
        <sz val="10"/>
        <rFont val="ＭＳ Ｐ明朝"/>
        <family val="1"/>
        <charset val="128"/>
      </rPr>
      <t>植生回復</t>
    </r>
    <rPh sb="3" eb="5">
      <t>ショクセイ</t>
    </rPh>
    <rPh sb="5" eb="7">
      <t>カイフク</t>
    </rPh>
    <phoneticPr fontId="17"/>
  </si>
  <si>
    <t>SEF</t>
    <phoneticPr fontId="17"/>
  </si>
  <si>
    <t>データ提出日</t>
    <rPh sb="3" eb="5">
      <t>ていしゅつ</t>
    </rPh>
    <rPh sb="5" eb="6">
      <t>び</t>
    </rPh>
    <phoneticPr fontId="0" type="noConversion"/>
  </si>
  <si>
    <t>※2012/4/15までにインベントリを提出できなかったのはスペインのみ。</t>
    <rPh sb="20" eb="22">
      <t>テイシュツ</t>
    </rPh>
    <phoneticPr fontId="17"/>
  </si>
  <si>
    <t>【参考】フランス（UNFCCC)</t>
    <rPh sb="1" eb="3">
      <t>さんこう</t>
    </rPh>
    <phoneticPr fontId="0" type="noConversion"/>
  </si>
  <si>
    <t>【参考】デンマーク（UNFCCC）</t>
    <rPh sb="1" eb="3">
      <t>さんこう</t>
    </rPh>
    <phoneticPr fontId="0" type="noConversion"/>
  </si>
  <si>
    <t>―</t>
    <phoneticPr fontId="0" type="noConversion"/>
  </si>
  <si>
    <t>0</t>
    <phoneticPr fontId="0" type="noConversion"/>
  </si>
  <si>
    <t>?</t>
    <phoneticPr fontId="17"/>
  </si>
  <si>
    <t>イギリス</t>
    <phoneticPr fontId="0" type="noConversion"/>
  </si>
  <si>
    <t>欧州連合(15カ国,KP)</t>
    <rPh sb="0" eb="2">
      <t>ｵｳｼｭｳ</t>
    </rPh>
    <rPh sb="2" eb="4">
      <t>れんごう</t>
    </rPh>
    <rPh sb="8" eb="9">
      <t>こく</t>
    </rPh>
    <phoneticPr fontId="0" type="noConversion"/>
  </si>
  <si>
    <t>欧州連合における再配分値</t>
    <rPh sb="2" eb="4">
      <t>れんごう</t>
    </rPh>
    <rPh sb="8" eb="9">
      <t>さい</t>
    </rPh>
    <rPh sb="9" eb="11">
      <t>はいぶん</t>
    </rPh>
    <rPh sb="11" eb="12">
      <t>ち</t>
    </rPh>
    <phoneticPr fontId="0" type="noConversion"/>
  </si>
  <si>
    <r>
      <rPr>
        <sz val="10"/>
        <rFont val="ＭＳ Ｐ明朝"/>
        <family val="1"/>
        <charset val="128"/>
      </rPr>
      <t>欧州連合（</t>
    </r>
    <r>
      <rPr>
        <sz val="10"/>
        <rFont val="Times New Roman"/>
        <family val="1"/>
      </rPr>
      <t>EU15</t>
    </r>
    <r>
      <rPr>
        <sz val="10"/>
        <rFont val="ＭＳ Ｐ明朝"/>
        <family val="1"/>
        <charset val="128"/>
      </rPr>
      <t>）</t>
    </r>
    <rPh sb="0" eb="2">
      <t>ｵｳｼｭｳ</t>
    </rPh>
    <rPh sb="2" eb="4">
      <t>れんごう</t>
    </rPh>
    <phoneticPr fontId="0" type="noConversion"/>
  </si>
  <si>
    <t>欧州連合(15カ国,KP)</t>
    <rPh sb="8" eb="9">
      <t>こく</t>
    </rPh>
    <phoneticPr fontId="0" type="noConversion"/>
  </si>
  <si>
    <t>条約提出国数　（42カ国+EU）</t>
    <rPh sb="0" eb="2">
      <t>ジョウヤク</t>
    </rPh>
    <rPh sb="2" eb="4">
      <t>テイシュツ</t>
    </rPh>
    <rPh sb="4" eb="5">
      <t>コク</t>
    </rPh>
    <rPh sb="5" eb="6">
      <t>スウ</t>
    </rPh>
    <rPh sb="11" eb="12">
      <t>コク</t>
    </rPh>
    <rPh sb="12" eb="13">
      <t>カッコク</t>
    </rPh>
    <phoneticPr fontId="17"/>
  </si>
  <si>
    <t>↑カザフスタンは5/27以降</t>
    <rPh sb="12" eb="14">
      <t>イコウ</t>
    </rPh>
    <phoneticPr fontId="17"/>
  </si>
  <si>
    <t>【参考】トルコ</t>
    <rPh sb="1" eb="3">
      <t>さんこう</t>
    </rPh>
    <phoneticPr fontId="0" type="noConversion"/>
  </si>
  <si>
    <t>【参考】欧州連合(27カ国,UNFCCC)</t>
    <rPh sb="1" eb="3">
      <t>さんこう</t>
    </rPh>
    <rPh sb="6" eb="8">
      <t>れんごう</t>
    </rPh>
    <rPh sb="12" eb="13">
      <t>こく</t>
    </rPh>
    <phoneticPr fontId="0" type="noConversion"/>
  </si>
  <si>
    <t>【参考】ベラルーシ</t>
    <rPh sb="1" eb="3">
      <t>サンコウ</t>
    </rPh>
    <phoneticPr fontId="13"/>
  </si>
  <si>
    <t>―</t>
    <phoneticPr fontId="0" type="noConversion"/>
  </si>
  <si>
    <t>―</t>
    <phoneticPr fontId="0" type="noConversion"/>
  </si>
  <si>
    <r>
      <t xml:space="preserve">      </t>
    </r>
    <r>
      <rPr>
        <sz val="10"/>
        <rFont val="ＭＳ Ｐ明朝"/>
        <family val="1"/>
        <charset val="128"/>
      </rPr>
      <t>京都議定書基準年値は京都議定書の初期審査報告書において決定された値であり、第一約束期間の排出割当量計算に適用された値である。</t>
    </r>
    <phoneticPr fontId="0" type="noConversion"/>
  </si>
  <si>
    <t>【参考】2013年インベントリ提出日</t>
    <rPh sb="1" eb="3">
      <t>さんこう</t>
    </rPh>
    <rPh sb="8" eb="9">
      <t>ねん</t>
    </rPh>
    <rPh sb="15" eb="17">
      <t>ていしゅつ</t>
    </rPh>
    <rPh sb="17" eb="18">
      <t>び</t>
    </rPh>
    <phoneticPr fontId="0" type="noConversion"/>
  </si>
  <si>
    <t>【参考】キプロス</t>
    <rPh sb="1" eb="3">
      <t>さんこう</t>
    </rPh>
    <phoneticPr fontId="0" type="noConversion"/>
  </si>
  <si>
    <t>【参考】ベラルーシ</t>
    <rPh sb="1" eb="3">
      <t>さんこう</t>
    </rPh>
    <phoneticPr fontId="0" type="noConversion"/>
  </si>
  <si>
    <t>【参考】欧州連合(27カ国,UNFCCC)</t>
    <rPh sb="12" eb="13">
      <t>こく</t>
    </rPh>
    <phoneticPr fontId="0" type="noConversion"/>
  </si>
  <si>
    <t>【参考】トルコ</t>
    <phoneticPr fontId="0" type="noConversion"/>
  </si>
  <si>
    <t>条約提出国数　（43カ国+EU）</t>
    <rPh sb="0" eb="2">
      <t>ジョウヤク</t>
    </rPh>
    <rPh sb="2" eb="4">
      <t>テイシュツ</t>
    </rPh>
    <rPh sb="4" eb="5">
      <t>コク</t>
    </rPh>
    <rPh sb="5" eb="6">
      <t>スウ</t>
    </rPh>
    <rPh sb="11" eb="12">
      <t>コク</t>
    </rPh>
    <rPh sb="12" eb="13">
      <t>カッコク</t>
    </rPh>
    <phoneticPr fontId="17"/>
  </si>
  <si>
    <t>KP提出国数　(36カ国+EU）</t>
    <rPh sb="2" eb="4">
      <t>テイシュツ</t>
    </rPh>
    <rPh sb="4" eb="5">
      <t>コク</t>
    </rPh>
    <rPh sb="5" eb="6">
      <t>スウ</t>
    </rPh>
    <rPh sb="11" eb="12">
      <t>コク</t>
    </rPh>
    <rPh sb="12" eb="13">
      <t>カッコク</t>
    </rPh>
    <phoneticPr fontId="17"/>
  </si>
  <si>
    <t>【参考】ベラルーシ</t>
    <phoneticPr fontId="13"/>
  </si>
  <si>
    <r>
      <rPr>
        <sz val="10"/>
        <rFont val="ＭＳ Ｐ明朝"/>
        <family val="1"/>
        <charset val="128"/>
      </rPr>
      <t>　　（スペインは</t>
    </r>
    <r>
      <rPr>
        <sz val="10"/>
        <rFont val="Times New Roman"/>
        <family val="1"/>
      </rPr>
      <t>4/17</t>
    </r>
    <r>
      <rPr>
        <sz val="10"/>
        <rFont val="ＭＳ Ｐ明朝"/>
        <family val="1"/>
        <charset val="128"/>
      </rPr>
      <t>提出）。ただし、</t>
    </r>
    <r>
      <rPr>
        <sz val="10"/>
        <rFont val="Times New Roman"/>
        <family val="1"/>
      </rPr>
      <t>NIR</t>
    </r>
    <r>
      <rPr>
        <sz val="10"/>
        <rFont val="ＭＳ Ｐ明朝"/>
        <family val="1"/>
        <charset val="128"/>
      </rPr>
      <t>を提出できていない国はスペインを含めて</t>
    </r>
    <r>
      <rPr>
        <sz val="10"/>
        <rFont val="Times New Roman"/>
        <family val="1"/>
      </rPr>
      <t>7</t>
    </r>
    <r>
      <rPr>
        <sz val="10"/>
        <rFont val="ＭＳ Ｐ明朝"/>
        <family val="1"/>
        <charset val="128"/>
      </rPr>
      <t>カ国。</t>
    </r>
    <rPh sb="12" eb="14">
      <t>テイシュツ</t>
    </rPh>
    <rPh sb="24" eb="26">
      <t>テイシュツ</t>
    </rPh>
    <rPh sb="32" eb="33">
      <t>クニ</t>
    </rPh>
    <rPh sb="39" eb="40">
      <t>フク</t>
    </rPh>
    <rPh sb="44" eb="45">
      <t>コク</t>
    </rPh>
    <phoneticPr fontId="17"/>
  </si>
  <si>
    <t>KP提出国数　（37カ国+EU）</t>
    <rPh sb="2" eb="4">
      <t>テイシュツ</t>
    </rPh>
    <rPh sb="4" eb="5">
      <t>コク</t>
    </rPh>
    <rPh sb="5" eb="6">
      <t>スウ</t>
    </rPh>
    <rPh sb="11" eb="12">
      <t>コク</t>
    </rPh>
    <rPh sb="12" eb="13">
      <t>カッコク</t>
    </rPh>
    <phoneticPr fontId="17"/>
  </si>
  <si>
    <t>※EU27に含まれるキプロスが附属書I国に追加（条約提出国）。カナダはKP離脱によりKP提出国→条約提出国に。</t>
    <rPh sb="6" eb="7">
      <t>フク</t>
    </rPh>
    <rPh sb="15" eb="18">
      <t>フゾクショ</t>
    </rPh>
    <rPh sb="19" eb="20">
      <t>コク</t>
    </rPh>
    <rPh sb="21" eb="23">
      <t>ツイカ</t>
    </rPh>
    <rPh sb="24" eb="26">
      <t>ジョウヤク</t>
    </rPh>
    <rPh sb="26" eb="28">
      <t>テイシュツ</t>
    </rPh>
    <rPh sb="28" eb="29">
      <t>コク</t>
    </rPh>
    <rPh sb="37" eb="39">
      <t>リダツ</t>
    </rPh>
    <rPh sb="44" eb="46">
      <t>テイシュツ</t>
    </rPh>
    <rPh sb="46" eb="47">
      <t>コク</t>
    </rPh>
    <rPh sb="48" eb="50">
      <t>ジョウヤク</t>
    </rPh>
    <rPh sb="50" eb="52">
      <t>テイシュツ</t>
    </rPh>
    <rPh sb="52" eb="53">
      <t>コク</t>
    </rPh>
    <phoneticPr fontId="17"/>
  </si>
  <si>
    <t>※2013/4/15までにインベントリを提出できなかったとみなされた国について、KP提出国ではなし。条約提出国ではベラルーシのみ。</t>
    <rPh sb="20" eb="22">
      <t>テイシュツ</t>
    </rPh>
    <rPh sb="34" eb="35">
      <t>クニ</t>
    </rPh>
    <rPh sb="42" eb="44">
      <t>テイシュツ</t>
    </rPh>
    <rPh sb="44" eb="45">
      <t>コク</t>
    </rPh>
    <rPh sb="50" eb="52">
      <t>ジョウヤク</t>
    </rPh>
    <rPh sb="52" eb="54">
      <t>テイシュツ</t>
    </rPh>
    <rPh sb="54" eb="55">
      <t>コク</t>
    </rPh>
    <phoneticPr fontId="17"/>
  </si>
  <si>
    <r>
      <rPr>
        <sz val="10"/>
        <rFont val="ＭＳ Ｐ明朝"/>
        <family val="1"/>
        <charset val="128"/>
      </rPr>
      <t>　ただし、</t>
    </r>
    <r>
      <rPr>
        <sz val="10"/>
        <rFont val="Times New Roman"/>
        <family val="1"/>
      </rPr>
      <t>4/15</t>
    </r>
    <r>
      <rPr>
        <sz val="10"/>
        <rFont val="ＭＳ Ｐ明朝"/>
        <family val="1"/>
        <charset val="128"/>
      </rPr>
      <t>までに</t>
    </r>
    <r>
      <rPr>
        <sz val="10"/>
        <rFont val="Times New Roman"/>
        <family val="1"/>
      </rPr>
      <t>CRF</t>
    </r>
    <r>
      <rPr>
        <sz val="10"/>
        <rFont val="ＭＳ Ｐ明朝"/>
        <family val="1"/>
        <charset val="128"/>
      </rPr>
      <t>を提出できなかったのはイタリア、</t>
    </r>
    <r>
      <rPr>
        <sz val="10"/>
        <rFont val="Times New Roman"/>
        <family val="1"/>
      </rPr>
      <t>NIR</t>
    </r>
    <r>
      <rPr>
        <sz val="10"/>
        <rFont val="ＭＳ Ｐ明朝"/>
        <family val="1"/>
        <charset val="128"/>
      </rPr>
      <t>を提出できなかったのはギリシャ、ロシアがある。</t>
    </r>
    <rPh sb="16" eb="18">
      <t>テイシュツ</t>
    </rPh>
    <rPh sb="35" eb="37">
      <t>テイシュツ</t>
    </rPh>
    <phoneticPr fontId="17"/>
  </si>
  <si>
    <t>?</t>
    <phoneticPr fontId="17"/>
  </si>
  <si>
    <t>選択</t>
  </si>
  <si>
    <t>非選択</t>
  </si>
  <si>
    <t>R</t>
    <phoneticPr fontId="17"/>
  </si>
  <si>
    <t>CM</t>
    <phoneticPr fontId="17"/>
  </si>
  <si>
    <r>
      <t>CM</t>
    </r>
    <r>
      <rPr>
        <sz val="10"/>
        <rFont val="ＭＳ Ｐ明朝"/>
        <family val="1"/>
        <charset val="128"/>
      </rPr>
      <t>、</t>
    </r>
    <r>
      <rPr>
        <sz val="10"/>
        <rFont val="Times New Roman"/>
        <family val="1"/>
      </rPr>
      <t>GM</t>
    </r>
    <phoneticPr fontId="17"/>
  </si>
  <si>
    <r>
      <rPr>
        <sz val="10"/>
        <rFont val="ＭＳ 明朝"/>
        <family val="1"/>
        <charset val="128"/>
      </rPr>
      <t>吸収源活動の定義については以下を参照。</t>
    </r>
    <rPh sb="0" eb="3">
      <t>キュウシュウゲン</t>
    </rPh>
    <rPh sb="3" eb="5">
      <t>カツドウ</t>
    </rPh>
    <rPh sb="6" eb="8">
      <t>テイギ</t>
    </rPh>
    <rPh sb="13" eb="15">
      <t>イカ</t>
    </rPh>
    <rPh sb="16" eb="18">
      <t>サンショウ</t>
    </rPh>
    <phoneticPr fontId="13"/>
  </si>
  <si>
    <t>第一約束期間平均</t>
    <rPh sb="0" eb="2">
      <t>ダイイチ</t>
    </rPh>
    <rPh sb="2" eb="4">
      <t>ヤクソク</t>
    </rPh>
    <rPh sb="4" eb="6">
      <t>キカン</t>
    </rPh>
    <rPh sb="6" eb="8">
      <t>ヘイキン</t>
    </rPh>
    <phoneticPr fontId="17"/>
  </si>
  <si>
    <t>京都議定書
基準年</t>
    <rPh sb="0" eb="2">
      <t>ｷｮｳﾄ</t>
    </rPh>
    <rPh sb="2" eb="5">
      <t>ｷﾞﾃｲｼｮ</t>
    </rPh>
    <rPh sb="6" eb="8">
      <t>ｷｼﾞｭﾝ</t>
    </rPh>
    <rPh sb="8" eb="9">
      <t>ﾈﾝ</t>
    </rPh>
    <phoneticPr fontId="0" type="noConversion"/>
  </si>
  <si>
    <t>第一約束期間平均</t>
    <rPh sb="0" eb="2">
      <t>ダイイチ</t>
    </rPh>
    <phoneticPr fontId="17"/>
  </si>
  <si>
    <t>京都議定書基準年比</t>
    <rPh sb="0" eb="2">
      <t>キョウト</t>
    </rPh>
    <rPh sb="2" eb="5">
      <t>ギテイショ</t>
    </rPh>
    <rPh sb="5" eb="7">
      <t>キジュン</t>
    </rPh>
    <rPh sb="7" eb="8">
      <t>ネン</t>
    </rPh>
    <rPh sb="8" eb="9">
      <t>ヒ</t>
    </rPh>
    <phoneticPr fontId="17"/>
  </si>
  <si>
    <t>森林経営による吸収量の上限値
（基準年比）</t>
    <rPh sb="0" eb="2">
      <t>シンリン</t>
    </rPh>
    <rPh sb="2" eb="4">
      <t>ケイエイ</t>
    </rPh>
    <rPh sb="7" eb="9">
      <t>キュウシュウ</t>
    </rPh>
    <rPh sb="9" eb="10">
      <t>リョウ</t>
    </rPh>
    <rPh sb="11" eb="14">
      <t>ジョウゲンチ</t>
    </rPh>
    <rPh sb="16" eb="18">
      <t>キジュン</t>
    </rPh>
    <rPh sb="18" eb="19">
      <t>ネン</t>
    </rPh>
    <rPh sb="19" eb="20">
      <t>ヒ</t>
    </rPh>
    <phoneticPr fontId="17"/>
  </si>
  <si>
    <r>
      <rPr>
        <sz val="10"/>
        <rFont val="ＭＳ Ｐ明朝"/>
        <family val="1"/>
        <charset val="128"/>
      </rPr>
      <t>森林経営による吸収量の上限値
（千</t>
    </r>
    <r>
      <rPr>
        <sz val="10"/>
        <rFont val="Times New Roman"/>
        <family val="1"/>
      </rPr>
      <t>t</t>
    </r>
    <r>
      <rPr>
        <sz val="10"/>
        <rFont val="Times New Roman"/>
        <family val="1"/>
      </rPr>
      <t>-CO2</t>
    </r>
    <r>
      <rPr>
        <sz val="10"/>
        <rFont val="ＭＳ Ｐ明朝"/>
        <family val="1"/>
        <charset val="128"/>
      </rPr>
      <t>）</t>
    </r>
    <rPh sb="0" eb="2">
      <t>シンリン</t>
    </rPh>
    <rPh sb="2" eb="4">
      <t>ケイエイ</t>
    </rPh>
    <rPh sb="7" eb="9">
      <t>キュウシュウ</t>
    </rPh>
    <rPh sb="9" eb="10">
      <t>リョウ</t>
    </rPh>
    <rPh sb="11" eb="14">
      <t>ジョウゲンチ</t>
    </rPh>
    <rPh sb="16" eb="17">
      <t>セン</t>
    </rPh>
    <phoneticPr fontId="17"/>
  </si>
  <si>
    <r>
      <rPr>
        <sz val="10"/>
        <rFont val="ＭＳ Ｐ明朝"/>
        <family val="1"/>
        <charset val="128"/>
      </rPr>
      <t>森林経営による吸収量の上限値
（千</t>
    </r>
    <r>
      <rPr>
        <sz val="10"/>
        <rFont val="Times New Roman"/>
        <family val="1"/>
      </rPr>
      <t>t-C</t>
    </r>
    <r>
      <rPr>
        <sz val="10"/>
        <rFont val="ＭＳ Ｐ明朝"/>
        <family val="1"/>
        <charset val="128"/>
      </rPr>
      <t>）</t>
    </r>
    <rPh sb="0" eb="2">
      <t>シンリン</t>
    </rPh>
    <rPh sb="2" eb="4">
      <t>ケイエイ</t>
    </rPh>
    <rPh sb="7" eb="9">
      <t>キュウシュウ</t>
    </rPh>
    <rPh sb="9" eb="10">
      <t>リョウ</t>
    </rPh>
    <rPh sb="11" eb="14">
      <t>ジョウゲンチ</t>
    </rPh>
    <rPh sb="16" eb="17">
      <t>セン</t>
    </rPh>
    <phoneticPr fontId="17"/>
  </si>
  <si>
    <r>
      <rPr>
        <sz val="10"/>
        <rFont val="ＭＳ Ｐ明朝"/>
        <family val="1"/>
        <charset val="128"/>
      </rPr>
      <t>森林経営の非選択国（</t>
    </r>
    <r>
      <rPr>
        <sz val="10"/>
        <rFont val="Times New Roman"/>
        <family val="1"/>
      </rPr>
      <t>3</t>
    </r>
    <r>
      <rPr>
        <sz val="10"/>
        <rFont val="ＭＳ Ｐ明朝"/>
        <family val="1"/>
        <charset val="128"/>
      </rPr>
      <t>条</t>
    </r>
    <r>
      <rPr>
        <sz val="10"/>
        <rFont val="Times New Roman"/>
        <family val="1"/>
      </rPr>
      <t>3</t>
    </r>
    <r>
      <rPr>
        <sz val="10"/>
        <rFont val="ＭＳ Ｐ明朝"/>
        <family val="1"/>
        <charset val="128"/>
      </rPr>
      <t>は計上）</t>
    </r>
    <rPh sb="0" eb="2">
      <t>シンリン</t>
    </rPh>
    <rPh sb="2" eb="4">
      <t>ケイエイ</t>
    </rPh>
    <rPh sb="5" eb="6">
      <t>ヒ</t>
    </rPh>
    <rPh sb="6" eb="8">
      <t>センタク</t>
    </rPh>
    <rPh sb="8" eb="9">
      <t>コク</t>
    </rPh>
    <rPh sb="14" eb="16">
      <t>ケイジョウ</t>
    </rPh>
    <phoneticPr fontId="17"/>
  </si>
  <si>
    <r>
      <t>3</t>
    </r>
    <r>
      <rPr>
        <sz val="10"/>
        <rFont val="ＭＳ Ｐ明朝"/>
        <family val="1"/>
        <charset val="128"/>
      </rPr>
      <t>条</t>
    </r>
    <r>
      <rPr>
        <sz val="10"/>
        <rFont val="Times New Roman"/>
        <family val="1"/>
      </rPr>
      <t>3</t>
    </r>
    <r>
      <rPr>
        <sz val="10"/>
        <rFont val="ＭＳ Ｐ明朝"/>
        <family val="1"/>
        <charset val="128"/>
      </rPr>
      <t>相殺国（</t>
    </r>
    <r>
      <rPr>
        <sz val="10"/>
        <rFont val="Times New Roman"/>
        <family val="1"/>
      </rPr>
      <t>3</t>
    </r>
    <r>
      <rPr>
        <sz val="10"/>
        <rFont val="ＭＳ Ｐ明朝"/>
        <family val="1"/>
        <charset val="128"/>
      </rPr>
      <t>条</t>
    </r>
    <r>
      <rPr>
        <sz val="10"/>
        <rFont val="Times New Roman"/>
        <family val="1"/>
      </rPr>
      <t>3</t>
    </r>
    <r>
      <rPr>
        <sz val="10"/>
        <rFont val="ＭＳ Ｐ明朝"/>
        <family val="1"/>
        <charset val="128"/>
      </rPr>
      <t>の値</t>
    </r>
    <r>
      <rPr>
        <sz val="10"/>
        <rFont val="ＭＳ Ｐ明朝"/>
        <family val="1"/>
        <charset val="128"/>
      </rPr>
      <t>が純排出）</t>
    </r>
    <rPh sb="1" eb="2">
      <t>ジョウ</t>
    </rPh>
    <rPh sb="3" eb="5">
      <t>ソウサイ</t>
    </rPh>
    <rPh sb="5" eb="6">
      <t>コク</t>
    </rPh>
    <rPh sb="8" eb="9">
      <t>ジョウ</t>
    </rPh>
    <rPh sb="11" eb="12">
      <t>アタイ</t>
    </rPh>
    <rPh sb="13" eb="14">
      <t>ジュン</t>
    </rPh>
    <rPh sb="14" eb="16">
      <t>ハイシュツ</t>
    </rPh>
    <phoneticPr fontId="17"/>
  </si>
  <si>
    <r>
      <t>3</t>
    </r>
    <r>
      <rPr>
        <sz val="10"/>
        <rFont val="ＭＳ Ｐ明朝"/>
        <family val="1"/>
        <charset val="128"/>
      </rPr>
      <t>条</t>
    </r>
    <r>
      <rPr>
        <sz val="10"/>
        <rFont val="Times New Roman"/>
        <family val="1"/>
      </rPr>
      <t>3</t>
    </r>
    <r>
      <rPr>
        <sz val="10"/>
        <rFont val="ＭＳ Ｐ明朝"/>
        <family val="1"/>
        <charset val="128"/>
      </rPr>
      <t>非相殺国</t>
    </r>
    <r>
      <rPr>
        <sz val="10"/>
        <rFont val="Times New Roman"/>
        <family val="1"/>
      </rPr>
      <t>(3</t>
    </r>
    <r>
      <rPr>
        <sz val="10"/>
        <rFont val="ＭＳ Ｐ明朝"/>
        <family val="1"/>
        <charset val="128"/>
      </rPr>
      <t>条</t>
    </r>
    <r>
      <rPr>
        <sz val="10"/>
        <rFont val="Times New Roman"/>
        <family val="1"/>
      </rPr>
      <t>3</t>
    </r>
    <r>
      <rPr>
        <sz val="10"/>
        <rFont val="ＭＳ Ｐ明朝"/>
        <family val="1"/>
        <charset val="128"/>
      </rPr>
      <t>の値が純吸収</t>
    </r>
    <r>
      <rPr>
        <sz val="10"/>
        <rFont val="Times New Roman"/>
        <family val="1"/>
      </rPr>
      <t>)</t>
    </r>
    <rPh sb="3" eb="4">
      <t>ヒ</t>
    </rPh>
    <rPh sb="4" eb="6">
      <t>ソウサイ</t>
    </rPh>
    <rPh sb="6" eb="7">
      <t>コク</t>
    </rPh>
    <rPh sb="12" eb="13">
      <t>アタイ</t>
    </rPh>
    <rPh sb="14" eb="15">
      <t>ジュン</t>
    </rPh>
    <rPh sb="15" eb="17">
      <t>キュウシュウ</t>
    </rPh>
    <phoneticPr fontId="17"/>
  </si>
  <si>
    <t>　　　　（＋が排出、－が吸収）</t>
    <rPh sb="7" eb="9">
      <t>ハイシュツ</t>
    </rPh>
    <rPh sb="12" eb="14">
      <t>キュウシュウ</t>
    </rPh>
    <phoneticPr fontId="17"/>
  </si>
  <si>
    <r>
      <t>CM</t>
    </r>
    <r>
      <rPr>
        <sz val="10"/>
        <rFont val="ＭＳ Ｐ明朝"/>
        <family val="1"/>
        <charset val="128"/>
      </rPr>
      <t>、</t>
    </r>
    <r>
      <rPr>
        <sz val="10"/>
        <rFont val="Times New Roman"/>
        <family val="1"/>
      </rPr>
      <t>GM</t>
    </r>
    <phoneticPr fontId="17"/>
  </si>
  <si>
    <t>森林等吸収源による吸収量(第一約束期間平均)</t>
    <rPh sb="0" eb="2">
      <t>しんりん</t>
    </rPh>
    <rPh sb="2" eb="3">
      <t>とう</t>
    </rPh>
    <rPh sb="3" eb="5">
      <t>きゅうしゅう</t>
    </rPh>
    <rPh sb="5" eb="6">
      <t>げん</t>
    </rPh>
    <rPh sb="9" eb="11">
      <t>きゅうしゅう</t>
    </rPh>
    <rPh sb="11" eb="12">
      <t>りょう</t>
    </rPh>
    <rPh sb="13" eb="15">
      <t>だいいち</t>
    </rPh>
    <rPh sb="15" eb="17">
      <t>やくそく</t>
    </rPh>
    <rPh sb="17" eb="19">
      <t>きかん</t>
    </rPh>
    <rPh sb="19" eb="21">
      <t>へいきん</t>
    </rPh>
    <phoneticPr fontId="0" type="noConversion"/>
  </si>
  <si>
    <t>京都議定書基準年比（%）</t>
    <rPh sb="0" eb="2">
      <t>キョウト</t>
    </rPh>
    <rPh sb="2" eb="5">
      <t>ギテイショ</t>
    </rPh>
    <rPh sb="5" eb="7">
      <t>キジュン</t>
    </rPh>
    <rPh sb="7" eb="8">
      <t>ネン</t>
    </rPh>
    <rPh sb="8" eb="9">
      <t>ヒ</t>
    </rPh>
    <phoneticPr fontId="17"/>
  </si>
  <si>
    <t>森林等吸収源を加味した達成状況（%）</t>
    <rPh sb="0" eb="2">
      <t>シンリン</t>
    </rPh>
    <rPh sb="2" eb="3">
      <t>トウ</t>
    </rPh>
    <rPh sb="3" eb="5">
      <t>キュウシュウ</t>
    </rPh>
    <rPh sb="5" eb="6">
      <t>ゲン</t>
    </rPh>
    <rPh sb="11" eb="13">
      <t>タッセイ</t>
    </rPh>
    <rPh sb="13" eb="15">
      <t>ジョウキョウ</t>
    </rPh>
    <phoneticPr fontId="17"/>
  </si>
  <si>
    <r>
      <t>3</t>
    </r>
    <r>
      <rPr>
        <b/>
        <sz val="10"/>
        <rFont val="ＭＳ Ｐ明朝"/>
        <family val="1"/>
        <charset val="128"/>
      </rPr>
      <t>条</t>
    </r>
    <r>
      <rPr>
        <b/>
        <sz val="10"/>
        <rFont val="Times New Roman"/>
        <family val="1"/>
      </rPr>
      <t>3</t>
    </r>
    <r>
      <rPr>
        <b/>
        <sz val="10"/>
        <rFont val="ＭＳ Ｐ明朝"/>
        <family val="1"/>
        <charset val="128"/>
      </rPr>
      <t>、</t>
    </r>
    <r>
      <rPr>
        <b/>
        <sz val="10"/>
        <rFont val="Times New Roman"/>
        <family val="1"/>
      </rPr>
      <t>4</t>
    </r>
    <r>
      <rPr>
        <b/>
        <sz val="10"/>
        <rFont val="ＭＳ Ｐ明朝"/>
        <family val="1"/>
        <charset val="128"/>
      </rPr>
      <t>の排出吸収量</t>
    </r>
    <rPh sb="1" eb="2">
      <t>ジョウ</t>
    </rPh>
    <rPh sb="6" eb="8">
      <t>ハイシュツ</t>
    </rPh>
    <rPh sb="8" eb="10">
      <t>キュウシュウ</t>
    </rPh>
    <rPh sb="10" eb="11">
      <t>リョウ</t>
    </rPh>
    <phoneticPr fontId="17"/>
  </si>
  <si>
    <t>京都議定書の達成状況（排出量のみ、%）</t>
    <rPh sb="6" eb="8">
      <t>たっせい</t>
    </rPh>
    <rPh sb="8" eb="10">
      <t>じょうきょう</t>
    </rPh>
    <rPh sb="11" eb="13">
      <t>はいしゅつ</t>
    </rPh>
    <rPh sb="13" eb="14">
      <t>りょう</t>
    </rPh>
    <phoneticPr fontId="0" type="noConversion"/>
  </si>
  <si>
    <r>
      <t>(</t>
    </r>
    <r>
      <rPr>
        <sz val="10"/>
        <rFont val="ＭＳ Ｐ明朝"/>
        <family val="1"/>
        <charset val="128"/>
      </rPr>
      <t>森林等吸収源</t>
    </r>
    <r>
      <rPr>
        <sz val="10"/>
        <rFont val="Times New Roman"/>
        <family val="1"/>
      </rPr>
      <t>)</t>
    </r>
    <rPh sb="1" eb="3">
      <t>しんりん</t>
    </rPh>
    <rPh sb="3" eb="4">
      <t>とう</t>
    </rPh>
    <rPh sb="4" eb="6">
      <t>きゅうしゅう</t>
    </rPh>
    <rPh sb="6" eb="7">
      <t>げん</t>
    </rPh>
    <phoneticPr fontId="0" type="noConversion"/>
  </si>
  <si>
    <t>京都議定書基準年比（%、1年あたり）</t>
    <rPh sb="0" eb="2">
      <t>キョウト</t>
    </rPh>
    <rPh sb="2" eb="5">
      <t>ギテイショ</t>
    </rPh>
    <rPh sb="5" eb="7">
      <t>キジュン</t>
    </rPh>
    <rPh sb="7" eb="8">
      <t>ネン</t>
    </rPh>
    <rPh sb="8" eb="9">
      <t>ヒ</t>
    </rPh>
    <rPh sb="13" eb="14">
      <t>ネン</t>
    </rPh>
    <phoneticPr fontId="17"/>
  </si>
  <si>
    <t>森林等吸収源・京都メカニズムクレジットを加味した達成状況（%）</t>
    <rPh sb="7" eb="9">
      <t>キョウト</t>
    </rPh>
    <rPh sb="24" eb="26">
      <t>タッセイ</t>
    </rPh>
    <rPh sb="26" eb="28">
      <t>ジョウキョウ</t>
    </rPh>
    <phoneticPr fontId="17"/>
  </si>
  <si>
    <t>※マイナスが吸収</t>
    <rPh sb="6" eb="8">
      <t>キュウシュウ</t>
    </rPh>
    <phoneticPr fontId="17"/>
  </si>
  <si>
    <t>※マイナスが獲得</t>
    <rPh sb="6" eb="8">
      <t>カクトク</t>
    </rPh>
    <phoneticPr fontId="17"/>
  </si>
  <si>
    <t>条約基準年から2012年までの変化（%）</t>
    <rPh sb="0" eb="2">
      <t>ジョウヤク</t>
    </rPh>
    <rPh sb="2" eb="4">
      <t>キジュン</t>
    </rPh>
    <rPh sb="4" eb="5">
      <t>ネン</t>
    </rPh>
    <rPh sb="11" eb="12">
      <t>ネン</t>
    </rPh>
    <rPh sb="15" eb="17">
      <t>ヘンカ</t>
    </rPh>
    <phoneticPr fontId="13"/>
  </si>
  <si>
    <t>京都議定書基準年から2012年までの変化（%）</t>
    <rPh sb="0" eb="2">
      <t>キョウト</t>
    </rPh>
    <rPh sb="2" eb="5">
      <t>ギテイショ</t>
    </rPh>
    <rPh sb="5" eb="7">
      <t>キジュン</t>
    </rPh>
    <rPh sb="7" eb="8">
      <t>ネン</t>
    </rPh>
    <rPh sb="14" eb="15">
      <t>ネン</t>
    </rPh>
    <rPh sb="18" eb="20">
      <t>ヘンカ</t>
    </rPh>
    <phoneticPr fontId="13"/>
  </si>
  <si>
    <t xml:space="preserve"> グラフ用
2012年</t>
    <rPh sb="4" eb="5">
      <t>よう</t>
    </rPh>
    <rPh sb="10" eb="11">
      <t>ねん</t>
    </rPh>
    <phoneticPr fontId="0" type="noConversion"/>
  </si>
  <si>
    <r>
      <rPr>
        <sz val="10"/>
        <rFont val="ＭＳ Ｐ明朝"/>
        <family val="1"/>
        <charset val="128"/>
      </rPr>
      <t>　　土地利用の変化（林業は含まない）に起因する排出量から吸収量（林業は含まない）を差し引いたものが加算されている。</t>
    </r>
    <phoneticPr fontId="17"/>
  </si>
  <si>
    <r>
      <rPr>
        <sz val="10"/>
        <rFont val="ＭＳ Ｐ明朝"/>
        <family val="1"/>
        <charset val="128"/>
      </rPr>
      <t>　　なお、イギリス、アイルランド、オランダ、ポルトガルにもこの条項が適用されている。</t>
    </r>
    <rPh sb="31" eb="33">
      <t>ジョウコウ</t>
    </rPh>
    <rPh sb="34" eb="36">
      <t>テキヨウ</t>
    </rPh>
    <phoneticPr fontId="17"/>
  </si>
  <si>
    <r>
      <rPr>
        <sz val="10"/>
        <rFont val="ＭＳ Ｐゴシック"/>
        <family val="3"/>
        <charset val="128"/>
      </rPr>
      <t>気候変動枠組条約基準年
※</t>
    </r>
    <r>
      <rPr>
        <sz val="10"/>
        <rFont val="Times New Roman"/>
        <family val="1"/>
      </rPr>
      <t>2</t>
    </r>
    <rPh sb="8" eb="10">
      <t>キジュン</t>
    </rPh>
    <rPh sb="10" eb="11">
      <t>ネン</t>
    </rPh>
    <phoneticPr fontId="13"/>
  </si>
  <si>
    <r>
      <rPr>
        <sz val="10"/>
        <rFont val="ＭＳ Ｐゴシック"/>
        <family val="3"/>
        <charset val="128"/>
      </rPr>
      <t>京都議定書
基準年
※</t>
    </r>
    <r>
      <rPr>
        <sz val="10"/>
        <rFont val="Times New Roman"/>
        <family val="1"/>
      </rPr>
      <t>3</t>
    </r>
    <rPh sb="0" eb="2">
      <t>ｷｮｳﾄ</t>
    </rPh>
    <rPh sb="2" eb="5">
      <t>ｷﾞﾃｲｼｮ</t>
    </rPh>
    <rPh sb="6" eb="8">
      <t>ｷｼﾞｭﾝ</t>
    </rPh>
    <rPh sb="8" eb="9">
      <t>ﾈﾝ</t>
    </rPh>
    <phoneticPr fontId="0" type="noConversion"/>
  </si>
  <si>
    <r>
      <rPr>
        <sz val="10"/>
        <rFont val="ＭＳ Ｐゴシック"/>
        <family val="3"/>
        <charset val="128"/>
      </rPr>
      <t>オーストラリア</t>
    </r>
    <phoneticPr fontId="13"/>
  </si>
  <si>
    <r>
      <rPr>
        <sz val="10"/>
        <rFont val="ＭＳ Ｐゴシック"/>
        <family val="3"/>
        <charset val="128"/>
      </rPr>
      <t>オーストリア</t>
    </r>
    <phoneticPr fontId="13"/>
  </si>
  <si>
    <r>
      <rPr>
        <sz val="10"/>
        <rFont val="ＭＳ Ｐゴシック"/>
        <family val="3"/>
        <charset val="128"/>
      </rPr>
      <t>ベルギー</t>
    </r>
    <phoneticPr fontId="0" type="noConversion"/>
  </si>
  <si>
    <r>
      <rPr>
        <sz val="10"/>
        <rFont val="ＭＳ Ｐゴシック"/>
        <family val="3"/>
        <charset val="128"/>
      </rPr>
      <t>ブルガリア</t>
    </r>
    <phoneticPr fontId="0" type="noConversion"/>
  </si>
  <si>
    <r>
      <rPr>
        <sz val="10"/>
        <rFont val="ＭＳ Ｐゴシック"/>
        <family val="3"/>
        <charset val="128"/>
      </rPr>
      <t>クロアチア</t>
    </r>
    <phoneticPr fontId="0" type="noConversion"/>
  </si>
  <si>
    <r>
      <rPr>
        <sz val="10"/>
        <rFont val="ＭＳ Ｐゴシック"/>
        <family val="3"/>
        <charset val="128"/>
      </rPr>
      <t>チェコ</t>
    </r>
    <phoneticPr fontId="0" type="noConversion"/>
  </si>
  <si>
    <r>
      <rPr>
        <sz val="10"/>
        <rFont val="ＭＳ Ｐゴシック"/>
        <family val="3"/>
        <charset val="128"/>
      </rPr>
      <t>デンマーク（</t>
    </r>
    <r>
      <rPr>
        <sz val="10"/>
        <rFont val="Times New Roman"/>
        <family val="1"/>
      </rPr>
      <t>KP</t>
    </r>
    <r>
      <rPr>
        <sz val="10"/>
        <rFont val="ＭＳ Ｐゴシック"/>
        <family val="3"/>
        <charset val="128"/>
      </rPr>
      <t>）</t>
    </r>
    <phoneticPr fontId="0" type="noConversion"/>
  </si>
  <si>
    <r>
      <rPr>
        <sz val="10"/>
        <rFont val="ＭＳ Ｐ明朝"/>
        <family val="1"/>
        <charset val="128"/>
      </rPr>
      <t>－</t>
    </r>
    <phoneticPr fontId="0" type="noConversion"/>
  </si>
  <si>
    <r>
      <rPr>
        <sz val="10"/>
        <rFont val="ＭＳ Ｐゴシック"/>
        <family val="3"/>
        <charset val="128"/>
      </rPr>
      <t>エストニア</t>
    </r>
    <phoneticPr fontId="0" type="noConversion"/>
  </si>
  <si>
    <r>
      <rPr>
        <sz val="10"/>
        <rFont val="ＭＳ Ｐゴシック"/>
        <family val="3"/>
        <charset val="128"/>
      </rPr>
      <t>欧州連合</t>
    </r>
    <r>
      <rPr>
        <sz val="10"/>
        <rFont val="Times New Roman"/>
        <family val="1"/>
      </rPr>
      <t>(15</t>
    </r>
    <r>
      <rPr>
        <sz val="10"/>
        <rFont val="ＭＳ Ｐゴシック"/>
        <family val="3"/>
        <charset val="128"/>
      </rPr>
      <t>カ国</t>
    </r>
    <r>
      <rPr>
        <sz val="10"/>
        <rFont val="Times New Roman"/>
        <family val="1"/>
      </rPr>
      <t>,KP)</t>
    </r>
    <rPh sb="0" eb="2">
      <t>ｵｳｼｭｳ</t>
    </rPh>
    <rPh sb="2" eb="4">
      <t>れんごう</t>
    </rPh>
    <rPh sb="8" eb="9">
      <t>こく</t>
    </rPh>
    <phoneticPr fontId="0" type="noConversion"/>
  </si>
  <si>
    <r>
      <rPr>
        <sz val="10"/>
        <rFont val="ＭＳ Ｐゴシック"/>
        <family val="3"/>
        <charset val="128"/>
      </rPr>
      <t>フィンランド</t>
    </r>
    <phoneticPr fontId="0" type="noConversion"/>
  </si>
  <si>
    <r>
      <rPr>
        <sz val="10"/>
        <rFont val="ＭＳ Ｐ明朝"/>
        <family val="1"/>
        <charset val="128"/>
      </rPr>
      <t>※</t>
    </r>
    <r>
      <rPr>
        <sz val="10"/>
        <rFont val="Times New Roman"/>
        <family val="1"/>
      </rPr>
      <t>4</t>
    </r>
    <phoneticPr fontId="0" type="noConversion"/>
  </si>
  <si>
    <r>
      <rPr>
        <sz val="10"/>
        <rFont val="ＭＳ Ｐゴシック"/>
        <family val="3"/>
        <charset val="128"/>
      </rPr>
      <t>フランス（</t>
    </r>
    <r>
      <rPr>
        <sz val="10"/>
        <rFont val="Times New Roman"/>
        <family val="1"/>
      </rPr>
      <t>KP)</t>
    </r>
    <phoneticPr fontId="0" type="noConversion"/>
  </si>
  <si>
    <r>
      <rPr>
        <sz val="10"/>
        <rFont val="ＭＳ Ｐゴシック"/>
        <family val="3"/>
        <charset val="128"/>
      </rPr>
      <t>ドイツ</t>
    </r>
    <phoneticPr fontId="0" type="noConversion"/>
  </si>
  <si>
    <r>
      <rPr>
        <sz val="10"/>
        <rFont val="ＭＳ Ｐゴシック"/>
        <family val="3"/>
        <charset val="128"/>
      </rPr>
      <t>ギリシャ</t>
    </r>
    <phoneticPr fontId="0" type="noConversion"/>
  </si>
  <si>
    <r>
      <rPr>
        <sz val="10"/>
        <rFont val="ＭＳ Ｐゴシック"/>
        <family val="3"/>
        <charset val="128"/>
      </rPr>
      <t>ハンガリー</t>
    </r>
    <phoneticPr fontId="0" type="noConversion"/>
  </si>
  <si>
    <r>
      <rPr>
        <sz val="10"/>
        <rFont val="ＭＳ Ｐゴシック"/>
        <family val="3"/>
        <charset val="128"/>
      </rPr>
      <t>アイスランド</t>
    </r>
    <phoneticPr fontId="0" type="noConversion"/>
  </si>
  <si>
    <r>
      <rPr>
        <sz val="10"/>
        <rFont val="ＭＳ Ｐゴシック"/>
        <family val="3"/>
        <charset val="128"/>
      </rPr>
      <t>アイルランド</t>
    </r>
    <phoneticPr fontId="0" type="noConversion"/>
  </si>
  <si>
    <r>
      <rPr>
        <sz val="10"/>
        <rFont val="ＭＳ Ｐゴシック"/>
        <family val="3"/>
        <charset val="128"/>
      </rPr>
      <t>イタリア</t>
    </r>
    <phoneticPr fontId="0" type="noConversion"/>
  </si>
  <si>
    <r>
      <rPr>
        <sz val="10"/>
        <rFont val="ＭＳ Ｐゴシック"/>
        <family val="3"/>
        <charset val="128"/>
      </rPr>
      <t>日本</t>
    </r>
    <rPh sb="0" eb="2">
      <t>ﾆﾎﾝ</t>
    </rPh>
    <phoneticPr fontId="0" type="noConversion"/>
  </si>
  <si>
    <r>
      <rPr>
        <sz val="10"/>
        <rFont val="ＭＳ Ｐゴシック"/>
        <family val="3"/>
        <charset val="128"/>
      </rPr>
      <t>ラトビア</t>
    </r>
    <phoneticPr fontId="0" type="noConversion"/>
  </si>
  <si>
    <r>
      <rPr>
        <sz val="10"/>
        <rFont val="ＭＳ Ｐゴシック"/>
        <family val="3"/>
        <charset val="128"/>
      </rPr>
      <t>リヒテンシュタイン</t>
    </r>
    <phoneticPr fontId="0" type="noConversion"/>
  </si>
  <si>
    <r>
      <rPr>
        <sz val="10"/>
        <rFont val="ＭＳ Ｐゴシック"/>
        <family val="3"/>
        <charset val="128"/>
      </rPr>
      <t>リトアニア</t>
    </r>
    <phoneticPr fontId="0" type="noConversion"/>
  </si>
  <si>
    <r>
      <rPr>
        <sz val="10"/>
        <rFont val="ＭＳ Ｐゴシック"/>
        <family val="3"/>
        <charset val="128"/>
      </rPr>
      <t>ルクセンブルク</t>
    </r>
    <phoneticPr fontId="0" type="noConversion"/>
  </si>
  <si>
    <r>
      <rPr>
        <sz val="10"/>
        <rFont val="ＭＳ Ｐゴシック"/>
        <family val="3"/>
        <charset val="128"/>
      </rPr>
      <t>モナコ</t>
    </r>
    <phoneticPr fontId="0" type="noConversion"/>
  </si>
  <si>
    <r>
      <rPr>
        <sz val="10"/>
        <rFont val="ＭＳ Ｐゴシック"/>
        <family val="3"/>
        <charset val="128"/>
      </rPr>
      <t>オランダ</t>
    </r>
    <phoneticPr fontId="0" type="noConversion"/>
  </si>
  <si>
    <r>
      <rPr>
        <sz val="10"/>
        <rFont val="ＭＳ Ｐゴシック"/>
        <family val="3"/>
        <charset val="128"/>
      </rPr>
      <t>ニュージーランド</t>
    </r>
    <phoneticPr fontId="0" type="noConversion"/>
  </si>
  <si>
    <r>
      <rPr>
        <sz val="10"/>
        <rFont val="ＭＳ Ｐゴシック"/>
        <family val="3"/>
        <charset val="128"/>
      </rPr>
      <t>ノルウェー</t>
    </r>
    <phoneticPr fontId="0" type="noConversion"/>
  </si>
  <si>
    <r>
      <rPr>
        <sz val="10"/>
        <rFont val="ＭＳ Ｐゴシック"/>
        <family val="3"/>
        <charset val="128"/>
      </rPr>
      <t>ポーランド</t>
    </r>
    <phoneticPr fontId="0" type="noConversion"/>
  </si>
  <si>
    <r>
      <rPr>
        <sz val="10"/>
        <rFont val="ＭＳ Ｐゴシック"/>
        <family val="3"/>
        <charset val="128"/>
      </rPr>
      <t>ポルトガル</t>
    </r>
    <phoneticPr fontId="0" type="noConversion"/>
  </si>
  <si>
    <r>
      <rPr>
        <sz val="10"/>
        <rFont val="ＭＳ Ｐゴシック"/>
        <family val="3"/>
        <charset val="128"/>
      </rPr>
      <t>ルーマニア</t>
    </r>
    <phoneticPr fontId="0" type="noConversion"/>
  </si>
  <si>
    <r>
      <rPr>
        <sz val="10"/>
        <rFont val="ＭＳ Ｐゴシック"/>
        <family val="3"/>
        <charset val="128"/>
      </rPr>
      <t>ロシア</t>
    </r>
    <phoneticPr fontId="0" type="noConversion"/>
  </si>
  <si>
    <r>
      <rPr>
        <sz val="10"/>
        <rFont val="ＭＳ Ｐゴシック"/>
        <family val="3"/>
        <charset val="128"/>
      </rPr>
      <t>スロバキア</t>
    </r>
    <phoneticPr fontId="0" type="noConversion"/>
  </si>
  <si>
    <r>
      <rPr>
        <sz val="10"/>
        <rFont val="ＭＳ Ｐゴシック"/>
        <family val="3"/>
        <charset val="128"/>
      </rPr>
      <t>スロベニア</t>
    </r>
    <phoneticPr fontId="0" type="noConversion"/>
  </si>
  <si>
    <r>
      <rPr>
        <sz val="10"/>
        <rFont val="ＭＳ Ｐゴシック"/>
        <family val="3"/>
        <charset val="128"/>
      </rPr>
      <t>スペイン</t>
    </r>
    <phoneticPr fontId="0" type="noConversion"/>
  </si>
  <si>
    <r>
      <rPr>
        <sz val="10"/>
        <rFont val="ＭＳ Ｐゴシック"/>
        <family val="3"/>
        <charset val="128"/>
      </rPr>
      <t>スウェーデン</t>
    </r>
    <phoneticPr fontId="0" type="noConversion"/>
  </si>
  <si>
    <r>
      <rPr>
        <sz val="10"/>
        <rFont val="ＭＳ Ｐゴシック"/>
        <family val="3"/>
        <charset val="128"/>
      </rPr>
      <t>スイス</t>
    </r>
    <phoneticPr fontId="0" type="noConversion"/>
  </si>
  <si>
    <r>
      <rPr>
        <sz val="10"/>
        <rFont val="ＭＳ Ｐゴシック"/>
        <family val="3"/>
        <charset val="128"/>
      </rPr>
      <t>ウクライナ</t>
    </r>
    <phoneticPr fontId="0" type="noConversion"/>
  </si>
  <si>
    <r>
      <rPr>
        <sz val="10"/>
        <rFont val="ＭＳ Ｐゴシック"/>
        <family val="3"/>
        <charset val="128"/>
      </rPr>
      <t>イギリス</t>
    </r>
    <phoneticPr fontId="0" type="noConversion"/>
  </si>
  <si>
    <r>
      <rPr>
        <sz val="10"/>
        <rFont val="ＭＳ Ｐゴシック"/>
        <family val="3"/>
        <charset val="128"/>
      </rPr>
      <t>カナダ</t>
    </r>
    <phoneticPr fontId="0" type="noConversion"/>
  </si>
  <si>
    <r>
      <rPr>
        <sz val="10"/>
        <rFont val="ＭＳ Ｐゴシック"/>
        <family val="3"/>
        <charset val="128"/>
      </rPr>
      <t>アメリカ</t>
    </r>
    <phoneticPr fontId="0" type="noConversion"/>
  </si>
  <si>
    <r>
      <rPr>
        <sz val="10"/>
        <rFont val="ＭＳ Ｐ明朝"/>
        <family val="1"/>
        <charset val="128"/>
      </rPr>
      <t>※</t>
    </r>
    <r>
      <rPr>
        <sz val="10"/>
        <rFont val="Times New Roman"/>
        <family val="1"/>
      </rPr>
      <t>6</t>
    </r>
    <r>
      <rPr>
        <sz val="10"/>
        <rFont val="ＭＳ Ｐ明朝"/>
        <family val="1"/>
        <charset val="128"/>
      </rPr>
      <t>　欧州連合（</t>
    </r>
    <r>
      <rPr>
        <sz val="10"/>
        <rFont val="Times New Roman"/>
        <family val="1"/>
      </rPr>
      <t>15</t>
    </r>
    <r>
      <rPr>
        <sz val="10"/>
        <rFont val="ＭＳ Ｐ明朝"/>
        <family val="1"/>
        <charset val="128"/>
      </rPr>
      <t>カ国</t>
    </r>
    <r>
      <rPr>
        <sz val="10"/>
        <rFont val="Times New Roman"/>
        <family val="1"/>
      </rPr>
      <t>,KP</t>
    </r>
    <r>
      <rPr>
        <sz val="10"/>
        <rFont val="ＭＳ Ｐ明朝"/>
        <family val="1"/>
        <charset val="128"/>
      </rPr>
      <t>）のインベントリに関して、上記※</t>
    </r>
    <r>
      <rPr>
        <sz val="10"/>
        <rFont val="Times New Roman"/>
        <family val="1"/>
      </rPr>
      <t>4</t>
    </r>
    <r>
      <rPr>
        <sz val="10"/>
        <rFont val="ＭＳ Ｐ明朝"/>
        <family val="1"/>
        <charset val="128"/>
      </rPr>
      <t>、※</t>
    </r>
    <r>
      <rPr>
        <sz val="10"/>
        <rFont val="Times New Roman"/>
        <family val="1"/>
      </rPr>
      <t>5</t>
    </r>
    <r>
      <rPr>
        <sz val="10"/>
        <rFont val="ＭＳ Ｐ明朝"/>
        <family val="1"/>
        <charset val="128"/>
      </rPr>
      <t>のほかに、イギリスのインベントリに含まれているマン島などの英国保護領やケイマン諸島などの海外領土は</t>
    </r>
    <rPh sb="11" eb="12">
      <t>ｺｸ</t>
    </rPh>
    <rPh sb="24" eb="25">
      <t>ｶﾝ</t>
    </rPh>
    <rPh sb="28" eb="30">
      <t>ｼﾞｮｳｷ</t>
    </rPh>
    <rPh sb="52" eb="53">
      <t>ﾌｸ</t>
    </rPh>
    <rPh sb="60" eb="61">
      <t>ｼﾏ</t>
    </rPh>
    <rPh sb="74" eb="76">
      <t>ｼｮﾄｳ</t>
    </rPh>
    <rPh sb="79" eb="81">
      <t>ｶｲｶﾞｲ</t>
    </rPh>
    <rPh sb="81" eb="83">
      <t>ﾘｮｳﾄﾞ</t>
    </rPh>
    <phoneticPr fontId="0" type="noConversion"/>
  </si>
  <si>
    <r>
      <rPr>
        <sz val="10"/>
        <rFont val="ＭＳ Ｐ明朝"/>
        <family val="1"/>
        <charset val="128"/>
      </rPr>
      <t>※</t>
    </r>
    <r>
      <rPr>
        <sz val="10"/>
        <rFont val="Times New Roman"/>
        <family val="1"/>
      </rPr>
      <t>7</t>
    </r>
    <r>
      <rPr>
        <sz val="10"/>
        <rFont val="ＭＳ Ｐ明朝"/>
        <family val="1"/>
        <charset val="128"/>
      </rPr>
      <t>　オーストラリアの</t>
    </r>
    <r>
      <rPr>
        <sz val="10"/>
        <rFont val="Times New Roman"/>
        <family val="1"/>
      </rPr>
      <t>1990</t>
    </r>
    <r>
      <rPr>
        <sz val="10"/>
        <rFont val="ＭＳ Ｐ明朝"/>
        <family val="1"/>
        <charset val="128"/>
      </rPr>
      <t>年の</t>
    </r>
    <r>
      <rPr>
        <sz val="10"/>
        <rFont val="Times New Roman"/>
        <family val="1"/>
      </rPr>
      <t>LULUCF</t>
    </r>
    <r>
      <rPr>
        <sz val="10"/>
        <rFont val="ＭＳ Ｐ明朝"/>
        <family val="1"/>
        <charset val="128"/>
      </rPr>
      <t>分野は正味排出であるため、京都議定書基準年値には、京都議定書第</t>
    </r>
    <r>
      <rPr>
        <sz val="10"/>
        <rFont val="Times New Roman"/>
        <family val="1"/>
      </rPr>
      <t>3</t>
    </r>
    <r>
      <rPr>
        <sz val="10"/>
        <rFont val="ＭＳ Ｐ明朝"/>
        <family val="1"/>
        <charset val="128"/>
      </rPr>
      <t>条</t>
    </r>
    <r>
      <rPr>
        <sz val="10"/>
        <rFont val="Times New Roman"/>
        <family val="1"/>
      </rPr>
      <t>7</t>
    </r>
    <r>
      <rPr>
        <sz val="10"/>
        <rFont val="ＭＳ Ｐ明朝"/>
        <family val="1"/>
        <charset val="128"/>
      </rPr>
      <t>項が適用されており、</t>
    </r>
    <r>
      <rPr>
        <sz val="10"/>
        <rFont val="Times New Roman"/>
        <family val="1"/>
      </rPr>
      <t>1990</t>
    </r>
    <r>
      <rPr>
        <sz val="10"/>
        <rFont val="ＭＳ Ｐ明朝"/>
        <family val="1"/>
        <charset val="128"/>
      </rPr>
      <t>年における</t>
    </r>
    <rPh sb="15" eb="16">
      <t>ネン</t>
    </rPh>
    <rPh sb="23" eb="25">
      <t>ブンヤ</t>
    </rPh>
    <rPh sb="26" eb="28">
      <t>ショウミ</t>
    </rPh>
    <rPh sb="28" eb="30">
      <t>ハイシュツ</t>
    </rPh>
    <rPh sb="36" eb="38">
      <t>キョウト</t>
    </rPh>
    <rPh sb="38" eb="41">
      <t>ギテイショ</t>
    </rPh>
    <rPh sb="41" eb="43">
      <t>キジュン</t>
    </rPh>
    <rPh sb="43" eb="44">
      <t>ネン</t>
    </rPh>
    <rPh sb="44" eb="45">
      <t>チ</t>
    </rPh>
    <phoneticPr fontId="17"/>
  </si>
  <si>
    <r>
      <rPr>
        <sz val="10"/>
        <rFont val="ＭＳ Ｐ明朝"/>
        <family val="1"/>
        <charset val="128"/>
      </rPr>
      <t>※</t>
    </r>
    <r>
      <rPr>
        <sz val="10"/>
        <rFont val="Times New Roman"/>
        <family val="1"/>
      </rPr>
      <t>1</t>
    </r>
    <r>
      <rPr>
        <sz val="10"/>
        <rFont val="ＭＳ Ｐ明朝"/>
        <family val="1"/>
        <charset val="128"/>
      </rPr>
      <t>　各年値は総排出量</t>
    </r>
    <r>
      <rPr>
        <sz val="10"/>
        <rFont val="ＭＳ Ｐ明朝"/>
        <family val="1"/>
        <charset val="128"/>
      </rPr>
      <t>の値（</t>
    </r>
    <r>
      <rPr>
        <sz val="10"/>
        <rFont val="Times New Roman"/>
        <family val="1"/>
      </rPr>
      <t>LULUCF</t>
    </r>
    <r>
      <rPr>
        <sz val="10"/>
        <rFont val="ＭＳ Ｐ明朝"/>
        <family val="1"/>
        <charset val="128"/>
      </rPr>
      <t>を含まない）である。</t>
    </r>
    <rPh sb="3" eb="5">
      <t>かくねん</t>
    </rPh>
    <rPh sb="5" eb="6">
      <t>ち</t>
    </rPh>
    <rPh sb="7" eb="8">
      <t>そう</t>
    </rPh>
    <rPh sb="8" eb="10">
      <t>はいしゅつ</t>
    </rPh>
    <rPh sb="10" eb="11">
      <t>りょう</t>
    </rPh>
    <rPh sb="12" eb="13">
      <t>あたい</t>
    </rPh>
    <phoneticPr fontId="0" type="noConversion"/>
  </si>
  <si>
    <r>
      <t>(</t>
    </r>
    <r>
      <rPr>
        <sz val="10"/>
        <rFont val="ＭＳ Ｐ明朝"/>
        <family val="1"/>
        <charset val="128"/>
      </rPr>
      <t>京都メカニズムクレジット</t>
    </r>
    <r>
      <rPr>
        <sz val="10"/>
        <rFont val="Times New Roman"/>
        <family val="1"/>
      </rPr>
      <t>)</t>
    </r>
    <r>
      <rPr>
        <sz val="10"/>
        <rFont val="ＭＳ Ｐ明朝"/>
        <family val="1"/>
        <charset val="128"/>
      </rPr>
      <t>※</t>
    </r>
    <r>
      <rPr>
        <sz val="10"/>
        <rFont val="Times New Roman"/>
        <family val="1"/>
      </rPr>
      <t>11</t>
    </r>
    <rPh sb="1" eb="3">
      <t>キョウト</t>
    </rPh>
    <phoneticPr fontId="17"/>
  </si>
  <si>
    <t>京都メカニズムによるクレジット獲得量(総量(5年分))
※12</t>
    <rPh sb="0" eb="2">
      <t>きょうと</t>
    </rPh>
    <rPh sb="15" eb="17">
      <t>かくとく</t>
    </rPh>
    <rPh sb="17" eb="18">
      <t>りょう</t>
    </rPh>
    <rPh sb="19" eb="21">
      <t>そうりょう</t>
    </rPh>
    <rPh sb="23" eb="25">
      <t>ねんぶん</t>
    </rPh>
    <phoneticPr fontId="0" type="noConversion"/>
  </si>
  <si>
    <t>京都議定書目標値(%)</t>
    <rPh sb="0" eb="2">
      <t>きょうと</t>
    </rPh>
    <rPh sb="2" eb="5">
      <t>ぎていしょ</t>
    </rPh>
    <rPh sb="5" eb="8">
      <t>もくひょうち</t>
    </rPh>
    <phoneticPr fontId="0" type="noConversion"/>
  </si>
  <si>
    <r>
      <rPr>
        <b/>
        <sz val="14"/>
        <rFont val="ＭＳ Ｐゴシック"/>
        <family val="3"/>
        <charset val="128"/>
      </rPr>
      <t>附属書</t>
    </r>
    <r>
      <rPr>
        <b/>
        <sz val="14"/>
        <rFont val="Arial"/>
        <family val="2"/>
      </rPr>
      <t>I</t>
    </r>
    <r>
      <rPr>
        <b/>
        <sz val="14"/>
        <rFont val="ＭＳ Ｐゴシック"/>
        <family val="3"/>
        <charset val="128"/>
      </rPr>
      <t>国の温室効果ガス総排出量と京都議定書達成状況</t>
    </r>
    <r>
      <rPr>
        <b/>
        <sz val="14"/>
        <rFont val="Arial"/>
        <family val="2"/>
      </rPr>
      <t xml:space="preserve">, </t>
    </r>
    <r>
      <rPr>
        <b/>
        <sz val="14"/>
        <rFont val="ＭＳ Ｐゴシック"/>
        <family val="3"/>
        <charset val="128"/>
      </rPr>
      <t>千トン（</t>
    </r>
    <r>
      <rPr>
        <b/>
        <sz val="14"/>
        <rFont val="Arial"/>
        <family val="2"/>
      </rPr>
      <t>CO</t>
    </r>
    <r>
      <rPr>
        <b/>
        <vertAlign val="subscript"/>
        <sz val="14"/>
        <rFont val="Arial"/>
        <family val="2"/>
      </rPr>
      <t>2</t>
    </r>
    <r>
      <rPr>
        <b/>
        <sz val="14"/>
        <rFont val="ＭＳ Ｐゴシック"/>
        <family val="3"/>
        <charset val="128"/>
      </rPr>
      <t>換算）</t>
    </r>
    <rPh sb="0" eb="3">
      <t>ふぞくしょ</t>
    </rPh>
    <rPh sb="4" eb="5">
      <t>こく</t>
    </rPh>
    <rPh sb="6" eb="12">
      <t>ｇｈｇ</t>
    </rPh>
    <rPh sb="12" eb="13">
      <t>そう</t>
    </rPh>
    <rPh sb="13" eb="15">
      <t>はいしゅつ</t>
    </rPh>
    <rPh sb="15" eb="16">
      <t>りょう</t>
    </rPh>
    <rPh sb="17" eb="19">
      <t>きょうと</t>
    </rPh>
    <rPh sb="19" eb="22">
      <t>ぎていしょ</t>
    </rPh>
    <rPh sb="22" eb="24">
      <t>たっせい</t>
    </rPh>
    <rPh sb="24" eb="26">
      <t>じょうきょう</t>
    </rPh>
    <rPh sb="28" eb="29">
      <t>せん</t>
    </rPh>
    <rPh sb="35" eb="37">
      <t>かんさん</t>
    </rPh>
    <phoneticPr fontId="0" type="noConversion"/>
  </si>
  <si>
    <r>
      <rPr>
        <b/>
        <sz val="14"/>
        <rFont val="ＭＳ Ｐゴシック"/>
        <family val="3"/>
        <charset val="128"/>
      </rPr>
      <t>森林等吸収源の背景情報</t>
    </r>
    <r>
      <rPr>
        <b/>
        <sz val="14"/>
        <rFont val="Arial"/>
        <family val="2"/>
      </rPr>
      <t xml:space="preserve">, </t>
    </r>
    <r>
      <rPr>
        <b/>
        <sz val="14"/>
        <rFont val="ＭＳ Ｐゴシック"/>
        <family val="3"/>
        <charset val="128"/>
      </rPr>
      <t>千トン（</t>
    </r>
    <r>
      <rPr>
        <b/>
        <sz val="14"/>
        <rFont val="Arial"/>
        <family val="2"/>
      </rPr>
      <t>CO</t>
    </r>
    <r>
      <rPr>
        <b/>
        <vertAlign val="subscript"/>
        <sz val="14"/>
        <rFont val="Arial"/>
        <family val="2"/>
      </rPr>
      <t>2</t>
    </r>
    <r>
      <rPr>
        <b/>
        <sz val="14"/>
        <rFont val="ＭＳ Ｐゴシック"/>
        <family val="3"/>
        <charset val="128"/>
      </rPr>
      <t>換算）</t>
    </r>
    <rPh sb="0" eb="2">
      <t>しんりん</t>
    </rPh>
    <rPh sb="2" eb="3">
      <t>とう</t>
    </rPh>
    <rPh sb="3" eb="5">
      <t>きゅうしゅう</t>
    </rPh>
    <rPh sb="5" eb="6">
      <t>げん</t>
    </rPh>
    <rPh sb="7" eb="9">
      <t>はいけい</t>
    </rPh>
    <rPh sb="9" eb="11">
      <t>じょうほう</t>
    </rPh>
    <rPh sb="13" eb="14">
      <t>せん</t>
    </rPh>
    <rPh sb="20" eb="22">
      <t>かんさん</t>
    </rPh>
    <phoneticPr fontId="0" type="noConversion"/>
  </si>
  <si>
    <t>（森林等吸収源、京都メカニズムクレジットを含まない）</t>
    <phoneticPr fontId="0" type="noConversion"/>
  </si>
  <si>
    <r>
      <rPr>
        <sz val="10"/>
        <rFont val="ＭＳ Ｐ明朝"/>
        <family val="1"/>
        <charset val="128"/>
      </rPr>
      <t>※</t>
    </r>
    <r>
      <rPr>
        <sz val="10"/>
        <rFont val="Times New Roman"/>
        <family val="1"/>
      </rPr>
      <t>4</t>
    </r>
    <phoneticPr fontId="0" type="noConversion"/>
  </si>
  <si>
    <r>
      <rPr>
        <sz val="10"/>
        <rFont val="ＭＳ Ｐ明朝"/>
        <family val="1"/>
        <charset val="128"/>
      </rPr>
      <t>※</t>
    </r>
    <r>
      <rPr>
        <sz val="10"/>
        <rFont val="Times New Roman"/>
        <family val="1"/>
      </rPr>
      <t>5</t>
    </r>
    <phoneticPr fontId="0" type="noConversion"/>
  </si>
  <si>
    <r>
      <rPr>
        <sz val="10"/>
        <rFont val="ＭＳ Ｐ明朝"/>
        <family val="1"/>
        <charset val="128"/>
      </rPr>
      <t>※</t>
    </r>
    <r>
      <rPr>
        <sz val="10"/>
        <rFont val="Times New Roman"/>
        <family val="1"/>
      </rPr>
      <t xml:space="preserve">4  </t>
    </r>
    <r>
      <rPr>
        <sz val="10"/>
        <rFont val="ＭＳ Ｐ明朝"/>
        <family val="1"/>
        <charset val="128"/>
      </rPr>
      <t>フランスに関して、条約（</t>
    </r>
    <r>
      <rPr>
        <sz val="10"/>
        <rFont val="Times New Roman"/>
        <family val="1"/>
      </rPr>
      <t>UNFCCC</t>
    </r>
    <r>
      <rPr>
        <sz val="10"/>
        <rFont val="ＭＳ Ｐ明朝"/>
        <family val="1"/>
        <charset val="128"/>
      </rPr>
      <t>）値と京都議定書（</t>
    </r>
    <r>
      <rPr>
        <sz val="10"/>
        <rFont val="Times New Roman"/>
        <family val="1"/>
      </rPr>
      <t>KP</t>
    </r>
    <r>
      <rPr>
        <sz val="10"/>
        <rFont val="ＭＳ Ｐ明朝"/>
        <family val="1"/>
        <charset val="128"/>
      </rPr>
      <t>）値が存在し、</t>
    </r>
    <r>
      <rPr>
        <sz val="10"/>
        <rFont val="Times New Roman"/>
        <family val="1"/>
      </rPr>
      <t>KP</t>
    </r>
    <r>
      <rPr>
        <sz val="10"/>
        <rFont val="ＭＳ Ｐ明朝"/>
        <family val="1"/>
        <charset val="128"/>
      </rPr>
      <t>値には</t>
    </r>
    <r>
      <rPr>
        <sz val="10"/>
        <rFont val="Times New Roman"/>
        <family val="1"/>
      </rPr>
      <t>EU</t>
    </r>
    <r>
      <rPr>
        <sz val="10"/>
        <rFont val="ＭＳ Ｐ明朝"/>
        <family val="1"/>
        <charset val="128"/>
      </rPr>
      <t>に含まれる海外県等は含まれるが、</t>
    </r>
    <r>
      <rPr>
        <sz val="10"/>
        <rFont val="Times New Roman"/>
        <family val="1"/>
      </rPr>
      <t>EU</t>
    </r>
    <r>
      <rPr>
        <sz val="10"/>
        <rFont val="ＭＳ Ｐ明朝"/>
        <family val="1"/>
        <charset val="128"/>
      </rPr>
      <t>に含まれない海外領土および</t>
    </r>
    <rPh sb="9" eb="10">
      <t>ｶﾝ</t>
    </rPh>
    <rPh sb="13" eb="15">
      <t>ｼﾞｮｳﾔｸ</t>
    </rPh>
    <rPh sb="23" eb="24">
      <t>ﾁ</t>
    </rPh>
    <rPh sb="25" eb="27">
      <t>ｷｮｳﾄ</t>
    </rPh>
    <rPh sb="27" eb="30">
      <t>ｷﾞﾃｲｼｮ</t>
    </rPh>
    <rPh sb="34" eb="35">
      <t>ﾁ</t>
    </rPh>
    <rPh sb="36" eb="38">
      <t>ｿﾝｻﾞｲ</t>
    </rPh>
    <rPh sb="42" eb="43">
      <t>ﾁ</t>
    </rPh>
    <rPh sb="48" eb="49">
      <t>ﾌｸ</t>
    </rPh>
    <rPh sb="55" eb="56">
      <t>ﾄｳ</t>
    </rPh>
    <rPh sb="57" eb="58">
      <t>ﾌｸ</t>
    </rPh>
    <phoneticPr fontId="0" type="noConversion"/>
  </si>
  <si>
    <r>
      <t>　　</t>
    </r>
    <r>
      <rPr>
        <sz val="10"/>
        <rFont val="ＭＳ Ｐ明朝"/>
        <family val="1"/>
        <charset val="128"/>
      </rPr>
      <t>特別自治体</t>
    </r>
    <r>
      <rPr>
        <sz val="10"/>
        <rFont val="ＭＳ Ｐ明朝"/>
        <family val="1"/>
        <charset val="128"/>
      </rPr>
      <t>は含まれない。</t>
    </r>
    <rPh sb="8" eb="9">
      <t>ﾌｸ</t>
    </rPh>
    <phoneticPr fontId="0" type="noConversion"/>
  </si>
  <si>
    <r>
      <rPr>
        <sz val="10"/>
        <rFont val="ＭＳ Ｐ明朝"/>
        <family val="1"/>
        <charset val="128"/>
      </rPr>
      <t>※</t>
    </r>
    <r>
      <rPr>
        <sz val="10"/>
        <rFont val="Times New Roman"/>
        <family val="1"/>
      </rPr>
      <t>8</t>
    </r>
    <phoneticPr fontId="0" type="noConversion"/>
  </si>
  <si>
    <r>
      <rPr>
        <sz val="10"/>
        <rFont val="ＭＳ Ｐ明朝"/>
        <family val="1"/>
        <charset val="128"/>
      </rPr>
      <t>※</t>
    </r>
    <r>
      <rPr>
        <sz val="10"/>
        <rFont val="Times New Roman"/>
        <family val="1"/>
      </rPr>
      <t>8</t>
    </r>
    <r>
      <rPr>
        <sz val="10"/>
        <rFont val="ＭＳ Ｐ明朝"/>
        <family val="1"/>
        <charset val="128"/>
      </rPr>
      <t>　アイスランドに関して、森林等吸収源を加味した排出量が目標値を超過した場合、一定の条件付きで超過分を控除できる特例が認められている（決定</t>
    </r>
    <r>
      <rPr>
        <sz val="10"/>
        <rFont val="Times New Roman"/>
        <family val="1"/>
      </rPr>
      <t>14/CP.7</t>
    </r>
    <r>
      <rPr>
        <sz val="10"/>
        <rFont val="ＭＳ Ｐ明朝"/>
        <family val="1"/>
        <charset val="128"/>
      </rPr>
      <t>）。</t>
    </r>
    <phoneticPr fontId="0" type="noConversion"/>
  </si>
  <si>
    <t>　　ベラルーシ、キプロス、カザフスタン、マルタ、トルコは京都議定書（第一約束期間）の目標値を持たない。</t>
    <phoneticPr fontId="0" type="noConversion"/>
  </si>
  <si>
    <r>
      <rPr>
        <sz val="10"/>
        <rFont val="ＭＳ Ｐ明朝"/>
        <family val="1"/>
        <charset val="128"/>
      </rPr>
      <t>（※</t>
    </r>
    <r>
      <rPr>
        <sz val="10"/>
        <rFont val="Times New Roman"/>
        <family val="1"/>
      </rPr>
      <t>8</t>
    </r>
    <r>
      <rPr>
        <sz val="10"/>
        <rFont val="ＭＳ Ｐ明朝"/>
        <family val="1"/>
        <charset val="128"/>
      </rPr>
      <t>参照）</t>
    </r>
    <phoneticPr fontId="0" type="noConversion"/>
  </si>
  <si>
    <r>
      <t xml:space="preserve">      </t>
    </r>
    <r>
      <rPr>
        <sz val="10"/>
        <rFont val="ＭＳ Ｐ明朝"/>
        <family val="1"/>
        <charset val="128"/>
      </rPr>
      <t>京都議定書の達成状況の値ではこの特例適用後の排出量を示しており、第一約束期間の総排出量の年平均値とは一致しない。</t>
    </r>
    <rPh sb="17" eb="18">
      <t>あたい</t>
    </rPh>
    <phoneticPr fontId="0" type="noConversion"/>
  </si>
  <si>
    <r>
      <rPr>
        <sz val="12"/>
        <rFont val="ＭＳ Ｐゴシック"/>
        <family val="3"/>
        <charset val="128"/>
      </rPr>
      <t>森林等吸収源（京都議定書</t>
    </r>
    <r>
      <rPr>
        <sz val="12"/>
        <rFont val="Times New Roman"/>
        <family val="1"/>
      </rPr>
      <t>3</t>
    </r>
    <r>
      <rPr>
        <sz val="12"/>
        <rFont val="ＭＳ Ｐゴシック"/>
        <family val="3"/>
        <charset val="128"/>
      </rPr>
      <t>条</t>
    </r>
    <r>
      <rPr>
        <sz val="12"/>
        <rFont val="Times New Roman"/>
        <family val="1"/>
      </rPr>
      <t>3</t>
    </r>
    <r>
      <rPr>
        <sz val="12"/>
        <rFont val="ＭＳ Ｐゴシック"/>
        <family val="3"/>
        <charset val="128"/>
      </rPr>
      <t>および</t>
    </r>
    <r>
      <rPr>
        <sz val="12"/>
        <rFont val="Times New Roman"/>
        <family val="1"/>
      </rPr>
      <t>4</t>
    </r>
    <r>
      <rPr>
        <sz val="12"/>
        <rFont val="ＭＳ Ｐゴシック"/>
        <family val="3"/>
        <charset val="128"/>
      </rPr>
      <t>）の扱いについて</t>
    </r>
    <rPh sb="0" eb="2">
      <t>シンリン</t>
    </rPh>
    <rPh sb="2" eb="3">
      <t>トウ</t>
    </rPh>
    <rPh sb="3" eb="5">
      <t>キュウシュウ</t>
    </rPh>
    <rPh sb="5" eb="6">
      <t>ゲン</t>
    </rPh>
    <rPh sb="7" eb="9">
      <t>キョウト</t>
    </rPh>
    <rPh sb="9" eb="12">
      <t>ギテイショ</t>
    </rPh>
    <rPh sb="13" eb="14">
      <t>ジョウ</t>
    </rPh>
    <rPh sb="21" eb="22">
      <t>アツカ</t>
    </rPh>
    <phoneticPr fontId="17"/>
  </si>
  <si>
    <r>
      <rPr>
        <sz val="10"/>
        <rFont val="ＭＳ Ｐ明朝"/>
        <family val="1"/>
        <charset val="128"/>
      </rPr>
      <t>　　相殺後は、森林経営の上限値まで吸収量として計上できる。</t>
    </r>
    <rPh sb="17" eb="19">
      <t>キュウシュウ</t>
    </rPh>
    <rPh sb="19" eb="20">
      <t>リョウ</t>
    </rPh>
    <phoneticPr fontId="17"/>
  </si>
  <si>
    <r>
      <t xml:space="preserve">*1. </t>
    </r>
    <r>
      <rPr>
        <sz val="10"/>
        <rFont val="ＭＳ Ｐ明朝"/>
        <family val="1"/>
        <charset val="128"/>
      </rPr>
      <t>京都議定書</t>
    </r>
    <r>
      <rPr>
        <sz val="10"/>
        <rFont val="Times New Roman"/>
        <family val="1"/>
      </rPr>
      <t>3</t>
    </r>
    <r>
      <rPr>
        <sz val="10"/>
        <rFont val="ＭＳ Ｐ明朝"/>
        <family val="1"/>
        <charset val="128"/>
      </rPr>
      <t>条</t>
    </r>
    <r>
      <rPr>
        <sz val="10"/>
        <rFont val="Times New Roman"/>
        <family val="1"/>
      </rPr>
      <t>3</t>
    </r>
    <r>
      <rPr>
        <sz val="10"/>
        <rFont val="ＭＳ Ｐ明朝"/>
        <family val="1"/>
        <charset val="128"/>
      </rPr>
      <t>（必須項目）には新規植林、再植林、森林減少が含まれる。</t>
    </r>
    <rPh sb="4" eb="6">
      <t>キョウト</t>
    </rPh>
    <rPh sb="6" eb="9">
      <t>ギテイショ</t>
    </rPh>
    <rPh sb="10" eb="11">
      <t>ジョウ</t>
    </rPh>
    <rPh sb="13" eb="15">
      <t>ヒッス</t>
    </rPh>
    <rPh sb="15" eb="17">
      <t>コウモク</t>
    </rPh>
    <rPh sb="34" eb="35">
      <t>フク</t>
    </rPh>
    <phoneticPr fontId="17"/>
  </si>
  <si>
    <r>
      <t xml:space="preserve">*2. </t>
    </r>
    <r>
      <rPr>
        <sz val="10"/>
        <rFont val="ＭＳ Ｐ明朝"/>
        <family val="1"/>
        <charset val="128"/>
      </rPr>
      <t>京都議定書</t>
    </r>
    <r>
      <rPr>
        <sz val="10"/>
        <rFont val="Times New Roman"/>
        <family val="1"/>
      </rPr>
      <t>3</t>
    </r>
    <r>
      <rPr>
        <sz val="10"/>
        <rFont val="ＭＳ Ｐ明朝"/>
        <family val="1"/>
        <charset val="128"/>
      </rPr>
      <t>条</t>
    </r>
    <r>
      <rPr>
        <sz val="10"/>
        <rFont val="Times New Roman"/>
        <family val="1"/>
      </rPr>
      <t>4</t>
    </r>
    <r>
      <rPr>
        <sz val="10"/>
        <rFont val="ＭＳ Ｐ明朝"/>
        <family val="1"/>
        <charset val="128"/>
      </rPr>
      <t>には森林経営、農地管理、放牧地管理、植生回復の</t>
    </r>
    <r>
      <rPr>
        <sz val="10"/>
        <rFont val="Times New Roman"/>
        <family val="1"/>
      </rPr>
      <t>4</t>
    </r>
    <r>
      <rPr>
        <sz val="10"/>
        <rFont val="ＭＳ Ｐ明朝"/>
        <family val="1"/>
        <charset val="128"/>
      </rPr>
      <t>項目があり、項目ごとに選択可能である。</t>
    </r>
    <rPh sb="4" eb="6">
      <t>キョウト</t>
    </rPh>
    <rPh sb="6" eb="9">
      <t>ギテイショ</t>
    </rPh>
    <rPh sb="10" eb="11">
      <t>ジョウ</t>
    </rPh>
    <rPh sb="14" eb="16">
      <t>シンリン</t>
    </rPh>
    <rPh sb="16" eb="18">
      <t>ケイエイ</t>
    </rPh>
    <rPh sb="19" eb="21">
      <t>ノウチ</t>
    </rPh>
    <rPh sb="21" eb="23">
      <t>カンリ</t>
    </rPh>
    <rPh sb="24" eb="26">
      <t>ホウボク</t>
    </rPh>
    <rPh sb="26" eb="27">
      <t>チ</t>
    </rPh>
    <rPh sb="27" eb="29">
      <t>カンリ</t>
    </rPh>
    <rPh sb="30" eb="32">
      <t>ショクセイ</t>
    </rPh>
    <rPh sb="32" eb="34">
      <t>カイフク</t>
    </rPh>
    <rPh sb="36" eb="38">
      <t>コウモク</t>
    </rPh>
    <rPh sb="42" eb="44">
      <t>コウモク</t>
    </rPh>
    <rPh sb="47" eb="49">
      <t>センタク</t>
    </rPh>
    <rPh sb="49" eb="51">
      <t>カノウ</t>
    </rPh>
    <phoneticPr fontId="17"/>
  </si>
  <si>
    <r>
      <t xml:space="preserve">*3. </t>
    </r>
    <r>
      <rPr>
        <sz val="10"/>
        <rFont val="ＭＳ 明朝"/>
        <family val="1"/>
        <charset val="128"/>
      </rPr>
      <t>京都議定書</t>
    </r>
    <r>
      <rPr>
        <sz val="10"/>
        <rFont val="Times New Roman"/>
        <family val="1"/>
      </rPr>
      <t>3</t>
    </r>
    <r>
      <rPr>
        <sz val="10"/>
        <rFont val="ＭＳ 明朝"/>
        <family val="1"/>
        <charset val="128"/>
      </rPr>
      <t>条</t>
    </r>
    <r>
      <rPr>
        <sz val="10"/>
        <rFont val="Times New Roman"/>
        <family val="1"/>
      </rPr>
      <t>3</t>
    </r>
    <r>
      <rPr>
        <sz val="10"/>
        <rFont val="ＭＳ 明朝"/>
        <family val="1"/>
        <charset val="128"/>
      </rPr>
      <t>の合計値が排出の場合、（かつ、森林経営を選択している場合）森林経営の吸収量を用いて相殺できる。</t>
    </r>
    <rPh sb="13" eb="15">
      <t>ゴウケイ</t>
    </rPh>
    <rPh sb="15" eb="16">
      <t>アタイ</t>
    </rPh>
    <rPh sb="17" eb="19">
      <t>ハイシュツ</t>
    </rPh>
    <rPh sb="20" eb="22">
      <t>バアイ</t>
    </rPh>
    <rPh sb="27" eb="29">
      <t>シンリン</t>
    </rPh>
    <rPh sb="29" eb="31">
      <t>ケイエイ</t>
    </rPh>
    <rPh sb="32" eb="34">
      <t>センタク</t>
    </rPh>
    <rPh sb="38" eb="40">
      <t>バアイ</t>
    </rPh>
    <rPh sb="41" eb="43">
      <t>シンリン</t>
    </rPh>
    <rPh sb="43" eb="45">
      <t>ケイエイ</t>
    </rPh>
    <rPh sb="53" eb="55">
      <t>ソウサイ</t>
    </rPh>
    <phoneticPr fontId="13"/>
  </si>
  <si>
    <r>
      <t xml:space="preserve">*4. </t>
    </r>
    <r>
      <rPr>
        <sz val="10"/>
        <rFont val="ＭＳ Ｐ明朝"/>
        <family val="1"/>
        <charset val="128"/>
      </rPr>
      <t>京都議定書</t>
    </r>
    <r>
      <rPr>
        <sz val="10"/>
        <rFont val="Times New Roman"/>
        <family val="1"/>
      </rPr>
      <t>3</t>
    </r>
    <r>
      <rPr>
        <sz val="10"/>
        <rFont val="ＭＳ Ｐ明朝"/>
        <family val="1"/>
        <charset val="128"/>
      </rPr>
      <t>条</t>
    </r>
    <r>
      <rPr>
        <sz val="10"/>
        <rFont val="Times New Roman"/>
        <family val="1"/>
      </rPr>
      <t>4</t>
    </r>
    <r>
      <rPr>
        <sz val="10"/>
        <rFont val="ＭＳ Ｐ明朝"/>
        <family val="1"/>
        <charset val="128"/>
      </rPr>
      <t>の農地管理、放牧地管理、植生回復の値は、第一約束期間の各年の純吸収量から</t>
    </r>
    <r>
      <rPr>
        <sz val="10"/>
        <rFont val="Times New Roman"/>
        <family val="1"/>
      </rPr>
      <t>1990</t>
    </r>
    <r>
      <rPr>
        <sz val="10"/>
        <rFont val="ＭＳ Ｐ明朝"/>
        <family val="1"/>
        <charset val="128"/>
      </rPr>
      <t>年度の純吸収量を</t>
    </r>
    <rPh sb="10" eb="11">
      <t>ジョウ</t>
    </rPh>
    <rPh sb="13" eb="15">
      <t>ノウチ</t>
    </rPh>
    <rPh sb="15" eb="17">
      <t>カンリ</t>
    </rPh>
    <rPh sb="18" eb="20">
      <t>ホウボク</t>
    </rPh>
    <rPh sb="20" eb="21">
      <t>チ</t>
    </rPh>
    <rPh sb="21" eb="23">
      <t>カンリ</t>
    </rPh>
    <phoneticPr fontId="17"/>
  </si>
  <si>
    <r>
      <rPr>
        <sz val="10"/>
        <rFont val="ＭＳ Ｐ明朝"/>
        <family val="1"/>
        <charset val="128"/>
      </rPr>
      <t>　　控除した値である（ネット</t>
    </r>
    <r>
      <rPr>
        <sz val="10"/>
        <rFont val="Times New Roman"/>
        <family val="1"/>
      </rPr>
      <t>―</t>
    </r>
    <r>
      <rPr>
        <sz val="10"/>
        <rFont val="ＭＳ Ｐ明朝"/>
        <family val="1"/>
        <charset val="128"/>
      </rPr>
      <t>ネットによる計算）。</t>
    </r>
    <phoneticPr fontId="17"/>
  </si>
  <si>
    <r>
      <rPr>
        <sz val="10"/>
        <rFont val="ＭＳ 明朝"/>
        <family val="1"/>
        <charset val="128"/>
      </rPr>
      <t>・決定</t>
    </r>
    <r>
      <rPr>
        <sz val="10"/>
        <rFont val="Times New Roman"/>
        <family val="1"/>
      </rPr>
      <t>16/CMP.1</t>
    </r>
    <r>
      <rPr>
        <sz val="10"/>
        <rFont val="ＭＳ 明朝"/>
        <family val="1"/>
        <charset val="128"/>
      </rPr>
      <t>の別添、パラグラフ</t>
    </r>
    <r>
      <rPr>
        <sz val="10"/>
        <rFont val="Times New Roman"/>
        <family val="1"/>
      </rPr>
      <t>1</t>
    </r>
    <r>
      <rPr>
        <sz val="10"/>
        <rFont val="ＭＳ 明朝"/>
        <family val="1"/>
        <charset val="128"/>
      </rPr>
      <t>（</t>
    </r>
    <r>
      <rPr>
        <sz val="10"/>
        <rFont val="Times New Roman"/>
        <family val="1"/>
      </rPr>
      <t>http://unfccc.int/resource/docs/2005/cmp1/eng/08a03.pdf</t>
    </r>
    <r>
      <rPr>
        <sz val="10"/>
        <rFont val="ＭＳ 明朝"/>
        <family val="1"/>
        <charset val="128"/>
      </rPr>
      <t>）</t>
    </r>
    <rPh sb="1" eb="3">
      <t>ケッテイ</t>
    </rPh>
    <rPh sb="12" eb="14">
      <t>ベッテン</t>
    </rPh>
    <phoneticPr fontId="13"/>
  </si>
  <si>
    <r>
      <rPr>
        <sz val="10"/>
        <rFont val="ＭＳ 明朝"/>
        <family val="1"/>
        <charset val="128"/>
      </rPr>
      <t>・</t>
    </r>
    <r>
      <rPr>
        <sz val="10"/>
        <rFont val="Times New Roman"/>
        <family val="1"/>
      </rPr>
      <t>GIO</t>
    </r>
    <r>
      <rPr>
        <sz val="10"/>
        <rFont val="ＭＳ 明朝"/>
        <family val="1"/>
        <charset val="128"/>
      </rPr>
      <t>ウェブサイト「用語集」</t>
    </r>
    <rPh sb="11" eb="13">
      <t>ヨウゴ</t>
    </rPh>
    <rPh sb="13" eb="14">
      <t>シュウ</t>
    </rPh>
    <phoneticPr fontId="13"/>
  </si>
  <si>
    <r>
      <rPr>
        <sz val="10"/>
        <rFont val="ＭＳ Ｐ明朝"/>
        <family val="1"/>
        <charset val="128"/>
      </rPr>
      <t>森林経営</t>
    </r>
    <r>
      <rPr>
        <sz val="10"/>
        <rFont val="Times New Roman"/>
        <family val="1"/>
      </rPr>
      <t xml:space="preserve">
</t>
    </r>
    <r>
      <rPr>
        <sz val="10"/>
        <rFont val="ＭＳ Ｐ明朝"/>
        <family val="1"/>
        <charset val="128"/>
      </rPr>
      <t>選択</t>
    </r>
    <r>
      <rPr>
        <sz val="10"/>
        <rFont val="Times New Roman"/>
        <family val="1"/>
      </rPr>
      <t xml:space="preserve">/
</t>
    </r>
    <r>
      <rPr>
        <sz val="10"/>
        <rFont val="ＭＳ Ｐ明朝"/>
        <family val="1"/>
        <charset val="128"/>
      </rPr>
      <t xml:space="preserve">非選択
</t>
    </r>
    <r>
      <rPr>
        <sz val="10"/>
        <rFont val="Times New Roman"/>
        <family val="1"/>
      </rPr>
      <t>*2</t>
    </r>
    <rPh sb="0" eb="2">
      <t>シンリン</t>
    </rPh>
    <rPh sb="2" eb="4">
      <t>ケイエイ</t>
    </rPh>
    <rPh sb="5" eb="7">
      <t>センタク</t>
    </rPh>
    <rPh sb="9" eb="10">
      <t>ヒ</t>
    </rPh>
    <rPh sb="10" eb="12">
      <t>センタク</t>
    </rPh>
    <phoneticPr fontId="17"/>
  </si>
  <si>
    <r>
      <t>3</t>
    </r>
    <r>
      <rPr>
        <sz val="10"/>
        <rFont val="ＭＳ Ｐ明朝"/>
        <family val="1"/>
        <charset val="128"/>
      </rPr>
      <t>条</t>
    </r>
    <r>
      <rPr>
        <sz val="10"/>
        <rFont val="Times New Roman"/>
        <family val="1"/>
      </rPr>
      <t xml:space="preserve">3
</t>
    </r>
    <r>
      <rPr>
        <sz val="10"/>
        <rFont val="ＭＳ Ｐ明朝"/>
        <family val="1"/>
        <charset val="128"/>
      </rPr>
      <t xml:space="preserve">排出吸収量
</t>
    </r>
    <r>
      <rPr>
        <sz val="10"/>
        <rFont val="Times New Roman"/>
        <family val="1"/>
      </rPr>
      <t>*1</t>
    </r>
    <rPh sb="1" eb="2">
      <t>ジョウ</t>
    </rPh>
    <phoneticPr fontId="17"/>
  </si>
  <si>
    <r>
      <rPr>
        <sz val="10"/>
        <rFont val="ＭＳ Ｐ明朝"/>
        <family val="1"/>
        <charset val="128"/>
      </rPr>
      <t>森林経営の</t>
    </r>
    <r>
      <rPr>
        <sz val="10"/>
        <rFont val="Times New Roman"/>
        <family val="1"/>
      </rPr>
      <t xml:space="preserve">
</t>
    </r>
    <r>
      <rPr>
        <sz val="10"/>
        <rFont val="ＭＳ Ｐ明朝"/>
        <family val="1"/>
        <charset val="128"/>
      </rPr>
      <t>吸収量</t>
    </r>
    <rPh sb="0" eb="2">
      <t>シンリン</t>
    </rPh>
    <rPh sb="2" eb="4">
      <t>ケイエイ</t>
    </rPh>
    <rPh sb="6" eb="8">
      <t>キュウシュウ</t>
    </rPh>
    <rPh sb="8" eb="9">
      <t>リョウ</t>
    </rPh>
    <phoneticPr fontId="17"/>
  </si>
  <si>
    <r>
      <t>3</t>
    </r>
    <r>
      <rPr>
        <sz val="10"/>
        <rFont val="ＭＳ Ｐ明朝"/>
        <family val="1"/>
        <charset val="128"/>
      </rPr>
      <t>条</t>
    </r>
    <r>
      <rPr>
        <sz val="10"/>
        <rFont val="Times New Roman"/>
        <family val="1"/>
      </rPr>
      <t>3</t>
    </r>
    <r>
      <rPr>
        <sz val="10"/>
        <rFont val="ＭＳ Ｐ明朝"/>
        <family val="1"/>
        <charset val="128"/>
      </rPr>
      <t>相殺後の森林経営の吸収量</t>
    </r>
    <rPh sb="1" eb="2">
      <t>ジョウ</t>
    </rPh>
    <rPh sb="7" eb="9">
      <t>シンリン</t>
    </rPh>
    <rPh sb="9" eb="11">
      <t>ケイエイ</t>
    </rPh>
    <rPh sb="12" eb="14">
      <t>キュウシュウ</t>
    </rPh>
    <rPh sb="14" eb="15">
      <t>リョウ</t>
    </rPh>
    <phoneticPr fontId="17"/>
  </si>
  <si>
    <r>
      <t>3</t>
    </r>
    <r>
      <rPr>
        <sz val="10"/>
        <rFont val="ＭＳ Ｐ明朝"/>
        <family val="1"/>
        <charset val="128"/>
      </rPr>
      <t>条</t>
    </r>
    <r>
      <rPr>
        <sz val="10"/>
        <rFont val="Times New Roman"/>
        <family val="1"/>
      </rPr>
      <t>3</t>
    </r>
    <r>
      <rPr>
        <sz val="10"/>
        <rFont val="ＭＳ Ｐ明朝"/>
        <family val="1"/>
        <charset val="128"/>
      </rPr>
      <t>と森林経営による排出吸収量
（上限考慮）</t>
    </r>
    <r>
      <rPr>
        <sz val="10"/>
        <rFont val="Times New Roman"/>
        <family val="1"/>
      </rPr>
      <t>*3</t>
    </r>
    <rPh sb="1" eb="2">
      <t>ジョウ</t>
    </rPh>
    <rPh sb="4" eb="6">
      <t>シンリン</t>
    </rPh>
    <rPh sb="6" eb="8">
      <t>ケイエイ</t>
    </rPh>
    <phoneticPr fontId="17"/>
  </si>
  <si>
    <r>
      <t>3</t>
    </r>
    <r>
      <rPr>
        <sz val="10"/>
        <rFont val="ＭＳ Ｐ明朝"/>
        <family val="1"/>
        <charset val="128"/>
      </rPr>
      <t>条</t>
    </r>
    <r>
      <rPr>
        <sz val="10"/>
        <rFont val="Times New Roman"/>
        <family val="1"/>
      </rPr>
      <t>4</t>
    </r>
    <r>
      <rPr>
        <sz val="10"/>
        <rFont val="ＭＳ Ｐ明朝"/>
        <family val="1"/>
        <charset val="128"/>
      </rPr>
      <t xml:space="preserve">の森林経営以外の選択項目
</t>
    </r>
    <r>
      <rPr>
        <sz val="10"/>
        <rFont val="Times New Roman"/>
        <family val="1"/>
      </rPr>
      <t>*2</t>
    </r>
    <rPh sb="1" eb="2">
      <t>ジョウ</t>
    </rPh>
    <rPh sb="4" eb="6">
      <t>シンリン</t>
    </rPh>
    <rPh sb="6" eb="8">
      <t>ケイエイ</t>
    </rPh>
    <phoneticPr fontId="17"/>
  </si>
  <si>
    <r>
      <rPr>
        <sz val="10"/>
        <rFont val="ＭＳ Ｐ明朝"/>
        <family val="1"/>
        <charset val="128"/>
      </rPr>
      <t xml:space="preserve">農地管理の吸収量
</t>
    </r>
    <r>
      <rPr>
        <sz val="10"/>
        <rFont val="Times New Roman"/>
        <family val="1"/>
      </rPr>
      <t>*4</t>
    </r>
    <rPh sb="0" eb="2">
      <t>ノウチ</t>
    </rPh>
    <rPh sb="2" eb="4">
      <t>カンリ</t>
    </rPh>
    <rPh sb="5" eb="7">
      <t>キュウシュウ</t>
    </rPh>
    <rPh sb="7" eb="8">
      <t>リョウ</t>
    </rPh>
    <phoneticPr fontId="17"/>
  </si>
  <si>
    <r>
      <rPr>
        <sz val="10"/>
        <rFont val="ＭＳ Ｐ明朝"/>
        <family val="1"/>
        <charset val="128"/>
      </rPr>
      <t xml:space="preserve">放牧地管理の吸収量
</t>
    </r>
    <r>
      <rPr>
        <sz val="10"/>
        <rFont val="Times New Roman"/>
        <family val="1"/>
      </rPr>
      <t>*4</t>
    </r>
    <rPh sb="0" eb="2">
      <t>ホウボク</t>
    </rPh>
    <rPh sb="2" eb="3">
      <t>チ</t>
    </rPh>
    <rPh sb="3" eb="5">
      <t>カンリ</t>
    </rPh>
    <rPh sb="6" eb="8">
      <t>キュウシュウ</t>
    </rPh>
    <rPh sb="8" eb="9">
      <t>リョウ</t>
    </rPh>
    <phoneticPr fontId="17"/>
  </si>
  <si>
    <r>
      <rPr>
        <sz val="10"/>
        <rFont val="ＭＳ Ｐ明朝"/>
        <family val="1"/>
        <charset val="128"/>
      </rPr>
      <t xml:space="preserve">植生回復の吸収量
</t>
    </r>
    <r>
      <rPr>
        <sz val="10"/>
        <rFont val="Times New Roman"/>
        <family val="1"/>
      </rPr>
      <t>*4</t>
    </r>
    <rPh sb="0" eb="2">
      <t>ショクセイ</t>
    </rPh>
    <rPh sb="2" eb="4">
      <t>カイフク</t>
    </rPh>
    <rPh sb="5" eb="7">
      <t>キュウシュウ</t>
    </rPh>
    <rPh sb="7" eb="8">
      <t>リョウ</t>
    </rPh>
    <phoneticPr fontId="17"/>
  </si>
  <si>
    <r>
      <t xml:space="preserve">        </t>
    </r>
    <r>
      <rPr>
        <sz val="10"/>
        <rFont val="ＭＳ Ｐ明朝"/>
        <family val="1"/>
        <charset val="128"/>
      </rPr>
      <t>（各国の京都メカニズムクレジット獲得量）＝（政府が保有しているクレジット量（</t>
    </r>
    <r>
      <rPr>
        <sz val="10"/>
        <rFont val="Times New Roman"/>
        <family val="1"/>
      </rPr>
      <t>AAU</t>
    </r>
    <r>
      <rPr>
        <sz val="10"/>
        <rFont val="ＭＳ Ｐ明朝"/>
        <family val="1"/>
        <charset val="128"/>
      </rPr>
      <t>、</t>
    </r>
    <r>
      <rPr>
        <sz val="10"/>
        <rFont val="Times New Roman"/>
        <family val="1"/>
      </rPr>
      <t>CER</t>
    </r>
    <r>
      <rPr>
        <sz val="10"/>
        <rFont val="ＭＳ Ｐ明朝"/>
        <family val="1"/>
        <charset val="128"/>
      </rPr>
      <t>等））＋（</t>
    </r>
    <r>
      <rPr>
        <sz val="10"/>
        <rFont val="Times New Roman"/>
        <family val="1"/>
      </rPr>
      <t>KP3.3,4</t>
    </r>
    <r>
      <rPr>
        <sz val="10"/>
        <rFont val="ＭＳ Ｐ明朝"/>
        <family val="1"/>
        <charset val="128"/>
      </rPr>
      <t>による取り消し分）＋（償却分）</t>
    </r>
    <rPh sb="9" eb="11">
      <t>カッコク</t>
    </rPh>
    <rPh sb="12" eb="14">
      <t>キョウト</t>
    </rPh>
    <rPh sb="24" eb="26">
      <t>カクトク</t>
    </rPh>
    <rPh sb="26" eb="27">
      <t>リョウ</t>
    </rPh>
    <rPh sb="30" eb="32">
      <t>セイフ</t>
    </rPh>
    <rPh sb="33" eb="35">
      <t>ホユウ</t>
    </rPh>
    <rPh sb="44" eb="45">
      <t>リョウ</t>
    </rPh>
    <rPh sb="53" eb="54">
      <t>トウ</t>
    </rPh>
    <rPh sb="72" eb="73">
      <t>ブン</t>
    </rPh>
    <rPh sb="76" eb="78">
      <t>ショウキャク</t>
    </rPh>
    <rPh sb="78" eb="79">
      <t>ブン</t>
    </rPh>
    <phoneticPr fontId="17"/>
  </si>
  <si>
    <t>　　～京都議定書第一約束期間まとめ～</t>
    <rPh sb="3" eb="5">
      <t>きょうと</t>
    </rPh>
    <rPh sb="5" eb="8">
      <t>ぎていしょ</t>
    </rPh>
    <rPh sb="8" eb="10">
      <t>だいいち</t>
    </rPh>
    <rPh sb="10" eb="12">
      <t>やくそく</t>
    </rPh>
    <rPh sb="12" eb="14">
      <t>きかん</t>
    </rPh>
    <phoneticPr fontId="0" type="noConversion"/>
  </si>
  <si>
    <r>
      <t xml:space="preserve">                                                                   </t>
    </r>
    <r>
      <rPr>
        <sz val="10"/>
        <rFont val="ＭＳ Ｐ明朝"/>
        <family val="1"/>
        <charset val="128"/>
      </rPr>
      <t>　　　　</t>
    </r>
    <r>
      <rPr>
        <sz val="10"/>
        <rFont val="Times New Roman"/>
        <family val="1"/>
      </rPr>
      <t xml:space="preserve">         </t>
    </r>
    <r>
      <rPr>
        <sz val="10"/>
        <rFont val="ＭＳ Ｐ明朝"/>
        <family val="1"/>
        <charset val="128"/>
      </rPr>
      <t>－（割当量）－（</t>
    </r>
    <r>
      <rPr>
        <sz val="10"/>
        <rFont val="Times New Roman"/>
        <family val="1"/>
      </rPr>
      <t>3</t>
    </r>
    <r>
      <rPr>
        <sz val="10"/>
        <rFont val="ＭＳ Ｐ明朝"/>
        <family val="1"/>
        <charset val="128"/>
      </rPr>
      <t>条</t>
    </r>
    <r>
      <rPr>
        <sz val="10"/>
        <rFont val="Times New Roman"/>
        <family val="1"/>
      </rPr>
      <t>3</t>
    </r>
    <r>
      <rPr>
        <sz val="10"/>
        <rFont val="ＭＳ Ｐ明朝"/>
        <family val="1"/>
        <charset val="128"/>
      </rPr>
      <t>、</t>
    </r>
    <r>
      <rPr>
        <sz val="10"/>
        <rFont val="Times New Roman"/>
        <family val="1"/>
      </rPr>
      <t>4</t>
    </r>
    <r>
      <rPr>
        <sz val="10"/>
        <rFont val="ＭＳ Ｐ明朝"/>
        <family val="1"/>
        <charset val="128"/>
      </rPr>
      <t>の排出吸収量（</t>
    </r>
    <r>
      <rPr>
        <sz val="10"/>
        <rFont val="Times New Roman"/>
        <family val="1"/>
      </rPr>
      <t>5</t>
    </r>
    <r>
      <rPr>
        <sz val="10"/>
        <rFont val="ＭＳ Ｐ明朝"/>
        <family val="1"/>
        <charset val="128"/>
      </rPr>
      <t>年分））</t>
    </r>
    <rPh sb="89" eb="90">
      <t>ジョウ</t>
    </rPh>
    <rPh sb="94" eb="96">
      <t>ハイシュツ</t>
    </rPh>
    <rPh sb="96" eb="98">
      <t>キュウシュウ</t>
    </rPh>
    <rPh sb="98" eb="99">
      <t>リョウ</t>
    </rPh>
    <rPh sb="101" eb="103">
      <t>ネンブン</t>
    </rPh>
    <phoneticPr fontId="17"/>
  </si>
  <si>
    <r>
      <rPr>
        <sz val="10"/>
        <rFont val="ＭＳ Ｐ明朝"/>
        <family val="1"/>
        <charset val="128"/>
      </rPr>
      <t>※</t>
    </r>
    <r>
      <rPr>
        <sz val="10"/>
        <rFont val="Times New Roman"/>
        <family val="1"/>
      </rPr>
      <t>10</t>
    </r>
    <r>
      <rPr>
        <sz val="10"/>
        <rFont val="ＭＳ Ｐ明朝"/>
        <family val="1"/>
        <charset val="128"/>
      </rPr>
      <t>　附属書</t>
    </r>
    <r>
      <rPr>
        <sz val="10"/>
        <rFont val="Times New Roman"/>
        <family val="1"/>
      </rPr>
      <t>I</t>
    </r>
    <r>
      <rPr>
        <sz val="10"/>
        <rFont val="ＭＳ Ｐ明朝"/>
        <family val="1"/>
        <charset val="128"/>
      </rPr>
      <t>国のうち、アメリカは京都議定書を批准しておらず、カナダは</t>
    </r>
    <r>
      <rPr>
        <sz val="10"/>
        <rFont val="Times New Roman"/>
        <family val="1"/>
      </rPr>
      <t>2012</t>
    </r>
    <r>
      <rPr>
        <sz val="10"/>
        <rFont val="ＭＳ Ｐ明朝"/>
        <family val="1"/>
        <charset val="128"/>
      </rPr>
      <t>年</t>
    </r>
    <r>
      <rPr>
        <sz val="10"/>
        <rFont val="Times New Roman"/>
        <family val="1"/>
      </rPr>
      <t>12</t>
    </r>
    <r>
      <rPr>
        <sz val="10"/>
        <rFont val="ＭＳ Ｐ明朝"/>
        <family val="1"/>
        <charset val="128"/>
      </rPr>
      <t>月に京都議定書から離脱した。</t>
    </r>
    <rPh sb="40" eb="41">
      <t>ねん</t>
    </rPh>
    <rPh sb="43" eb="44">
      <t>がつ</t>
    </rPh>
    <rPh sb="45" eb="47">
      <t>きょうと</t>
    </rPh>
    <rPh sb="47" eb="50">
      <t>ぎていしょ</t>
    </rPh>
    <rPh sb="52" eb="54">
      <t>りだつ</t>
    </rPh>
    <phoneticPr fontId="0" type="noConversion"/>
  </si>
  <si>
    <r>
      <rPr>
        <sz val="10"/>
        <rFont val="ＭＳ Ｐ明朝"/>
        <family val="1"/>
        <charset val="128"/>
      </rPr>
      <t>※</t>
    </r>
    <r>
      <rPr>
        <sz val="10"/>
        <rFont val="Times New Roman"/>
        <family val="1"/>
      </rPr>
      <t>11</t>
    </r>
    <r>
      <rPr>
        <sz val="10"/>
        <rFont val="ＭＳ Ｐ明朝"/>
        <family val="1"/>
        <charset val="128"/>
      </rPr>
      <t>　森林等吸収源の扱いについては「【背景情報】森林等吸収源」シート参照。</t>
    </r>
    <rPh sb="4" eb="6">
      <t>しんりん</t>
    </rPh>
    <rPh sb="6" eb="7">
      <t>とう</t>
    </rPh>
    <rPh sb="7" eb="9">
      <t>きゅうしゅう</t>
    </rPh>
    <rPh sb="9" eb="10">
      <t>げん</t>
    </rPh>
    <rPh sb="11" eb="12">
      <t>あつか</t>
    </rPh>
    <rPh sb="20" eb="22">
      <t>はいけい</t>
    </rPh>
    <rPh sb="22" eb="24">
      <t>じょうほう</t>
    </rPh>
    <rPh sb="25" eb="27">
      <t>しんりん</t>
    </rPh>
    <rPh sb="27" eb="28">
      <t>とう</t>
    </rPh>
    <rPh sb="28" eb="30">
      <t>きゅうしゅう</t>
    </rPh>
    <rPh sb="30" eb="31">
      <t>げん</t>
    </rPh>
    <rPh sb="35" eb="37">
      <t>さんしょう</t>
    </rPh>
    <phoneticPr fontId="0" type="noConversion"/>
  </si>
  <si>
    <r>
      <rPr>
        <sz val="10"/>
        <rFont val="ＭＳ Ｐ明朝"/>
        <family val="1"/>
        <charset val="128"/>
      </rPr>
      <t>※</t>
    </r>
    <r>
      <rPr>
        <sz val="10"/>
        <rFont val="Times New Roman"/>
        <family val="1"/>
      </rPr>
      <t>12</t>
    </r>
    <r>
      <rPr>
        <sz val="10"/>
        <rFont val="ＭＳ Ｐ明朝"/>
        <family val="1"/>
        <charset val="128"/>
      </rPr>
      <t>　京都メカニズムクレジットに関しては、各附属書</t>
    </r>
    <r>
      <rPr>
        <sz val="10"/>
        <rFont val="Times New Roman"/>
        <family val="1"/>
      </rPr>
      <t>I</t>
    </r>
    <r>
      <rPr>
        <sz val="10"/>
        <rFont val="ＭＳ Ｐ明朝"/>
        <family val="1"/>
        <charset val="128"/>
      </rPr>
      <t>国が約束期間達成のための追加期間満了後に</t>
    </r>
    <r>
      <rPr>
        <sz val="10"/>
        <rFont val="Times New Roman"/>
        <family val="1"/>
      </rPr>
      <t>UNFCCC</t>
    </r>
    <r>
      <rPr>
        <sz val="10"/>
        <rFont val="ＭＳ Ｐ明朝"/>
        <family val="1"/>
        <charset val="128"/>
      </rPr>
      <t>に提出した</t>
    </r>
    <r>
      <rPr>
        <sz val="10"/>
        <rFont val="Times New Roman"/>
        <family val="1"/>
      </rPr>
      <t>SEF</t>
    </r>
    <r>
      <rPr>
        <sz val="10"/>
        <rFont val="ＭＳ Ｐ明朝"/>
        <family val="1"/>
        <charset val="128"/>
      </rPr>
      <t>を用いて算出した。</t>
    </r>
    <rPh sb="4" eb="6">
      <t>きょうと</t>
    </rPh>
    <rPh sb="17" eb="18">
      <t>かん</t>
    </rPh>
    <phoneticPr fontId="0" type="noConversion"/>
  </si>
  <si>
    <r>
      <rPr>
        <sz val="10"/>
        <rFont val="ＭＳ Ｐ明朝"/>
        <family val="1"/>
        <charset val="128"/>
      </rPr>
      <t>※</t>
    </r>
    <r>
      <rPr>
        <sz val="10"/>
        <rFont val="Times New Roman"/>
        <family val="1"/>
      </rPr>
      <t xml:space="preserve">13  </t>
    </r>
    <r>
      <rPr>
        <sz val="10"/>
        <rFont val="ＭＳ Ｐ明朝"/>
        <family val="1"/>
        <charset val="128"/>
      </rPr>
      <t>各国の京都メカニズムクレジット獲得量は下記の式で擬似的に計算している。　</t>
    </r>
    <rPh sb="5" eb="7">
      <t>カッコク</t>
    </rPh>
    <rPh sb="8" eb="10">
      <t>キョウト</t>
    </rPh>
    <rPh sb="20" eb="22">
      <t>カクトク</t>
    </rPh>
    <rPh sb="22" eb="23">
      <t>リョウ</t>
    </rPh>
    <rPh sb="24" eb="26">
      <t>カキ</t>
    </rPh>
    <rPh sb="27" eb="28">
      <t>シキ</t>
    </rPh>
    <phoneticPr fontId="17"/>
  </si>
  <si>
    <r>
      <rPr>
        <sz val="10"/>
        <rFont val="ＭＳ Ｐ明朝"/>
        <family val="1"/>
        <charset val="128"/>
      </rPr>
      <t>※</t>
    </r>
    <r>
      <rPr>
        <sz val="10"/>
        <rFont val="Times New Roman"/>
        <family val="1"/>
      </rPr>
      <t>10</t>
    </r>
    <phoneticPr fontId="0" type="noConversion"/>
  </si>
  <si>
    <r>
      <t>※</t>
    </r>
    <r>
      <rPr>
        <sz val="10"/>
        <rFont val="Times New Roman"/>
        <family val="1"/>
      </rPr>
      <t>10</t>
    </r>
  </si>
  <si>
    <r>
      <t>※</t>
    </r>
    <r>
      <rPr>
        <sz val="10"/>
        <rFont val="Times New Roman"/>
        <family val="1"/>
      </rPr>
      <t>10</t>
    </r>
    <phoneticPr fontId="0" type="noConversion"/>
  </si>
  <si>
    <r>
      <rPr>
        <sz val="10"/>
        <rFont val="ＭＳ Ｐ明朝"/>
        <family val="1"/>
        <charset val="128"/>
      </rPr>
      <t>※</t>
    </r>
    <r>
      <rPr>
        <sz val="10"/>
        <rFont val="Times New Roman"/>
        <family val="1"/>
      </rPr>
      <t>10</t>
    </r>
  </si>
  <si>
    <r>
      <rPr>
        <sz val="10"/>
        <rFont val="ＭＳ Ｐ明朝"/>
        <family val="1"/>
        <charset val="128"/>
      </rPr>
      <t>※</t>
    </r>
    <r>
      <rPr>
        <sz val="10"/>
        <rFont val="Times New Roman"/>
        <family val="1"/>
      </rPr>
      <t>9</t>
    </r>
    <phoneticPr fontId="0" type="noConversion"/>
  </si>
  <si>
    <r>
      <rPr>
        <sz val="10"/>
        <rFont val="ＭＳ Ｐ明朝"/>
        <family val="1"/>
        <charset val="128"/>
      </rPr>
      <t>※</t>
    </r>
    <r>
      <rPr>
        <sz val="10"/>
        <rFont val="Times New Roman"/>
        <family val="1"/>
      </rPr>
      <t>9</t>
    </r>
    <r>
      <rPr>
        <sz val="10"/>
        <rFont val="ＭＳ Ｐ明朝"/>
        <family val="1"/>
        <charset val="128"/>
      </rPr>
      <t>　京都議定書上ではスイスの排出量のうちその他分野</t>
    </r>
    <r>
      <rPr>
        <sz val="10"/>
        <rFont val="ＭＳ Ｐ明朝"/>
        <family val="1"/>
        <charset val="128"/>
      </rPr>
      <t>に含まれる排出量はカウントされない。</t>
    </r>
    <rPh sb="3" eb="5">
      <t>きょうと</t>
    </rPh>
    <rPh sb="5" eb="8">
      <t>ぎていしょ</t>
    </rPh>
    <rPh sb="8" eb="9">
      <t>じょう</t>
    </rPh>
    <rPh sb="15" eb="17">
      <t>はいしゅつ</t>
    </rPh>
    <rPh sb="17" eb="18">
      <t>りょう</t>
    </rPh>
    <rPh sb="23" eb="24">
      <t>た</t>
    </rPh>
    <rPh sb="24" eb="26">
      <t>ぶんや</t>
    </rPh>
    <rPh sb="27" eb="28">
      <t>ふく</t>
    </rPh>
    <rPh sb="31" eb="33">
      <t>はいしゅつ</t>
    </rPh>
    <rPh sb="33" eb="34">
      <t>りょう</t>
    </rPh>
    <phoneticPr fontId="0" type="noConversion"/>
  </si>
  <si>
    <r>
      <t>16/10/28</t>
    </r>
    <r>
      <rPr>
        <sz val="10"/>
        <rFont val="ＭＳ Ｐ明朝"/>
        <family val="1"/>
        <charset val="128"/>
      </rPr>
      <t>作成</t>
    </r>
    <rPh sb="8" eb="10">
      <t>さくせい</t>
    </rPh>
    <phoneticPr fontId="0" type="noConversion"/>
  </si>
</sst>
</file>

<file path=xl/styles.xml><?xml version="1.0" encoding="utf-8"?>
<styleSheet xmlns="http://schemas.openxmlformats.org/spreadsheetml/2006/main">
  <numFmts count="12">
    <numFmt numFmtId="176" formatCode="_-* #,##0_-;\-* #,##0_-;_-* &quot;-&quot;_-;_-@_-"/>
    <numFmt numFmtId="177" formatCode="0.0"/>
    <numFmt numFmtId="178" formatCode="#,##0.0000"/>
    <numFmt numFmtId="179" formatCode="#,##0_ "/>
    <numFmt numFmtId="180" formatCode="0_ "/>
    <numFmt numFmtId="181" formatCode="0.0_ "/>
    <numFmt numFmtId="182" formatCode="_ * #,##0_ ;_ * \-#,##0_ ;_ * &quot;-&quot;??_ ;_ @_ "/>
    <numFmt numFmtId="183" formatCode="0_);[Red]\(0\)"/>
    <numFmt numFmtId="184" formatCode="#,##0_ ;[Red]\-#,##0\ "/>
    <numFmt numFmtId="185" formatCode="m/d;@"/>
    <numFmt numFmtId="186" formatCode="0.0%"/>
    <numFmt numFmtId="187" formatCode="#,##0.0_ "/>
  </numFmts>
  <fonts count="38">
    <font>
      <sz val="10"/>
      <name val="Times New Roman"/>
      <family val="1"/>
    </font>
    <font>
      <sz val="10"/>
      <name val="Times New Roman"/>
      <family val="1"/>
    </font>
    <font>
      <sz val="9"/>
      <name val="Times New Roman"/>
      <family val="1"/>
    </font>
    <font>
      <b/>
      <sz val="9"/>
      <name val="Times New Roman"/>
      <family val="1"/>
    </font>
    <font>
      <sz val="10"/>
      <name val="Helv"/>
      <family val="2"/>
    </font>
    <font>
      <sz val="10"/>
      <name val="Arial Cyr"/>
      <family val="2"/>
      <charset val="204"/>
    </font>
    <font>
      <b/>
      <sz val="10"/>
      <name val="Arial"/>
      <family val="2"/>
    </font>
    <font>
      <sz val="10"/>
      <name val="Arial"/>
      <family val="2"/>
    </font>
    <font>
      <b/>
      <sz val="12"/>
      <name val="Times New Roman"/>
      <family val="1"/>
    </font>
    <font>
      <sz val="10"/>
      <name val="Arial CE"/>
      <family val="2"/>
      <charset val="238"/>
    </font>
    <font>
      <sz val="8"/>
      <name val="Helvetica"/>
      <family val="2"/>
    </font>
    <font>
      <b/>
      <sz val="12"/>
      <name val="Arial"/>
      <family val="2"/>
    </font>
    <font>
      <sz val="10"/>
      <name val="Times New Roman"/>
      <family val="1"/>
    </font>
    <font>
      <sz val="6"/>
      <name val="ＭＳ Ｐゴシック"/>
      <family val="3"/>
      <charset val="128"/>
    </font>
    <font>
      <sz val="10"/>
      <name val="Times New Roman"/>
      <family val="1"/>
    </font>
    <font>
      <sz val="10"/>
      <name val="ＭＳ Ｐゴシック"/>
      <family val="3"/>
      <charset val="128"/>
    </font>
    <font>
      <sz val="10"/>
      <name val="ＭＳ Ｐ明朝"/>
      <family val="1"/>
      <charset val="128"/>
    </font>
    <font>
      <sz val="6"/>
      <name val="ＭＳ Ｐ明朝"/>
      <family val="1"/>
      <charset val="128"/>
    </font>
    <font>
      <b/>
      <sz val="14"/>
      <name val="Arial"/>
      <family val="2"/>
    </font>
    <font>
      <b/>
      <sz val="14"/>
      <name val="ＭＳ Ｐゴシック"/>
      <family val="3"/>
      <charset val="128"/>
    </font>
    <font>
      <sz val="10"/>
      <name val="Arial"/>
      <family val="2"/>
    </font>
    <font>
      <b/>
      <vertAlign val="subscript"/>
      <sz val="14"/>
      <name val="Arial"/>
      <family val="2"/>
    </font>
    <font>
      <sz val="10"/>
      <name val="Century"/>
      <family val="1"/>
    </font>
    <font>
      <sz val="10"/>
      <name val="ＭＳ 明朝"/>
      <family val="1"/>
      <charset val="128"/>
    </font>
    <font>
      <sz val="12"/>
      <name val="細明朝体"/>
      <family val="3"/>
      <charset val="128"/>
    </font>
    <font>
      <sz val="11"/>
      <name val="Century"/>
      <family val="1"/>
    </font>
    <font>
      <b/>
      <sz val="10"/>
      <name val="ＭＳ Ｐ明朝"/>
      <family val="1"/>
      <charset val="128"/>
    </font>
    <font>
      <b/>
      <sz val="10"/>
      <name val="Times New Roman"/>
      <family val="1"/>
    </font>
    <font>
      <sz val="12"/>
      <name val="Times New Roman"/>
      <family val="1"/>
    </font>
    <font>
      <sz val="10"/>
      <name val="ＭＳ Ｐゴシック"/>
      <family val="3"/>
      <charset val="128"/>
      <scheme val="major"/>
    </font>
    <font>
      <sz val="10"/>
      <color rgb="FFFF0000"/>
      <name val="Times New Roman"/>
      <family val="1"/>
    </font>
    <font>
      <sz val="10"/>
      <color theme="0" tint="-0.249977111117893"/>
      <name val="Times New Roman"/>
      <family val="1"/>
    </font>
    <font>
      <sz val="10"/>
      <color rgb="FFFF0000"/>
      <name val="ＭＳ Ｐ明朝"/>
      <family val="1"/>
      <charset val="128"/>
    </font>
    <font>
      <sz val="10"/>
      <color rgb="FFC00000"/>
      <name val="Times New Roman"/>
      <family val="1"/>
    </font>
    <font>
      <sz val="10"/>
      <color theme="0" tint="-0.249977111117893"/>
      <name val="ＭＳ Ｐ明朝"/>
      <family val="1"/>
      <charset val="128"/>
    </font>
    <font>
      <sz val="12"/>
      <name val="ＭＳ Ｐゴシック"/>
      <family val="3"/>
      <charset val="128"/>
    </font>
    <font>
      <sz val="11"/>
      <name val="Times New Roman"/>
      <family val="1"/>
    </font>
    <font>
      <b/>
      <sz val="11"/>
      <name val="ＭＳ Ｐゴシック"/>
      <family val="3"/>
      <charset val="128"/>
    </font>
  </fonts>
  <fills count="21">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6"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9FFCC"/>
        <bgColor indexed="64"/>
      </patternFill>
    </fill>
    <fill>
      <patternFill patternType="solid">
        <fgColor rgb="FF66FFFF"/>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49" fontId="2" fillId="0" borderId="1" applyNumberFormat="0" applyFont="0" applyFill="0" applyBorder="0" applyProtection="0">
      <alignment horizontal="left" vertical="center" indent="2"/>
    </xf>
    <xf numFmtId="49" fontId="2" fillId="0" borderId="2" applyNumberFormat="0" applyFont="0" applyFill="0" applyBorder="0" applyProtection="0">
      <alignment horizontal="left" vertical="center" indent="5"/>
    </xf>
    <xf numFmtId="4" fontId="2" fillId="2" borderId="1">
      <alignment horizontal="right" vertical="center"/>
    </xf>
    <xf numFmtId="4" fontId="3" fillId="0" borderId="3" applyFill="0" applyBorder="0" applyProtection="0">
      <alignment horizontal="right" vertical="center"/>
    </xf>
    <xf numFmtId="0" fontId="4" fillId="0" borderId="0"/>
    <xf numFmtId="0" fontId="4" fillId="0" borderId="0"/>
    <xf numFmtId="0" fontId="5" fillId="0" borderId="4"/>
    <xf numFmtId="0" fontId="6" fillId="0" borderId="0"/>
    <xf numFmtId="0" fontId="7" fillId="0" borderId="0">
      <alignment horizontal="left" indent="2"/>
    </xf>
    <xf numFmtId="0" fontId="8" fillId="0" borderId="0" applyNumberFormat="0" applyFill="0" applyBorder="0" applyAlignment="0" applyProtection="0"/>
    <xf numFmtId="4" fontId="2" fillId="0" borderId="5">
      <alignment horizontal="right" vertical="center"/>
    </xf>
    <xf numFmtId="0" fontId="9" fillId="0" borderId="0"/>
    <xf numFmtId="4" fontId="2" fillId="0" borderId="1" applyFill="0" applyBorder="0" applyProtection="0">
      <alignment horizontal="right" vertical="center"/>
    </xf>
    <xf numFmtId="49" fontId="3" fillId="0" borderId="1" applyNumberFormat="0" applyFill="0" applyBorder="0" applyProtection="0">
      <alignment horizontal="left" vertical="center"/>
    </xf>
    <xf numFmtId="0" fontId="2" fillId="0" borderId="1" applyNumberFormat="0" applyFill="0" applyAlignment="0" applyProtection="0"/>
    <xf numFmtId="0" fontId="10" fillId="3" borderId="0" applyNumberFormat="0" applyFont="0" applyBorder="0" applyAlignment="0" applyProtection="0"/>
    <xf numFmtId="4" fontId="20" fillId="0" borderId="0"/>
    <xf numFmtId="0" fontId="8" fillId="0" borderId="0" applyNumberFormat="0" applyFont="0" applyFill="0" applyBorder="0" applyAlignment="0">
      <protection locked="0"/>
    </xf>
    <xf numFmtId="178" fontId="2" fillId="4" borderId="1" applyNumberFormat="0" applyFont="0" applyBorder="0" applyAlignment="0" applyProtection="0">
      <alignment horizontal="right" vertical="center"/>
    </xf>
    <xf numFmtId="0" fontId="2" fillId="5" borderId="1"/>
    <xf numFmtId="0" fontId="2" fillId="0" borderId="0"/>
    <xf numFmtId="0" fontId="5" fillId="0" borderId="0"/>
    <xf numFmtId="4" fontId="2" fillId="0" borderId="0"/>
    <xf numFmtId="4" fontId="2" fillId="0" borderId="0"/>
    <xf numFmtId="9" fontId="1" fillId="0" borderId="0" applyFont="0" applyFill="0" applyBorder="0" applyAlignment="0" applyProtection="0"/>
    <xf numFmtId="176" fontId="1" fillId="0" borderId="0" applyFont="0" applyFill="0" applyBorder="0" applyAlignment="0" applyProtection="0"/>
    <xf numFmtId="0" fontId="14" fillId="0" borderId="0"/>
    <xf numFmtId="0" fontId="12" fillId="0" borderId="0"/>
    <xf numFmtId="0" fontId="24" fillId="0" borderId="0"/>
  </cellStyleXfs>
  <cellXfs count="277">
    <xf numFmtId="0" fontId="0" fillId="0" borderId="0" xfId="0"/>
    <xf numFmtId="0" fontId="0" fillId="0" borderId="0" xfId="0" applyFill="1"/>
    <xf numFmtId="0" fontId="0" fillId="0" borderId="0" xfId="0" applyFill="1" applyAlignment="1">
      <alignment horizontal="center"/>
    </xf>
    <xf numFmtId="0" fontId="0" fillId="0" borderId="6" xfId="0" applyNumberFormat="1" applyFill="1" applyBorder="1" applyAlignment="1">
      <alignment wrapText="1"/>
    </xf>
    <xf numFmtId="3" fontId="0" fillId="0" borderId="0" xfId="0" applyNumberFormat="1" applyFill="1" applyBorder="1"/>
    <xf numFmtId="177" fontId="0" fillId="0" borderId="7" xfId="0" applyNumberFormat="1" applyFill="1" applyBorder="1" applyAlignment="1">
      <alignment horizontal="center"/>
    </xf>
    <xf numFmtId="3" fontId="0" fillId="0" borderId="4" xfId="0" applyNumberFormat="1" applyFill="1" applyBorder="1"/>
    <xf numFmtId="177" fontId="0" fillId="0" borderId="8" xfId="0" applyNumberFormat="1" applyFill="1" applyBorder="1" applyAlignment="1">
      <alignment horizontal="center"/>
    </xf>
    <xf numFmtId="3" fontId="16" fillId="0" borderId="7" xfId="0" applyNumberFormat="1" applyFont="1" applyFill="1" applyBorder="1" applyAlignment="1">
      <alignment horizontal="right"/>
    </xf>
    <xf numFmtId="0" fontId="0" fillId="0" borderId="7" xfId="0" applyFill="1" applyBorder="1" applyAlignment="1">
      <alignment horizontal="center"/>
    </xf>
    <xf numFmtId="0" fontId="0" fillId="0" borderId="8" xfId="0" applyFill="1" applyBorder="1" applyAlignment="1">
      <alignment horizontal="center"/>
    </xf>
    <xf numFmtId="180" fontId="0" fillId="0" borderId="7" xfId="0" quotePrefix="1" applyNumberFormat="1" applyFill="1" applyBorder="1" applyAlignment="1">
      <alignment horizontal="center"/>
    </xf>
    <xf numFmtId="0" fontId="16" fillId="0" borderId="7" xfId="0" applyFont="1" applyFill="1" applyBorder="1" applyAlignment="1">
      <alignment horizontal="center"/>
    </xf>
    <xf numFmtId="2" fontId="11" fillId="6" borderId="0" xfId="0" applyNumberFormat="1" applyFont="1" applyFill="1"/>
    <xf numFmtId="0" fontId="11" fillId="6" borderId="0" xfId="0" applyFont="1" applyFill="1" applyAlignment="1">
      <alignment horizontal="center"/>
    </xf>
    <xf numFmtId="2" fontId="11" fillId="6" borderId="0" xfId="0" applyNumberFormat="1" applyFont="1" applyFill="1" applyAlignment="1">
      <alignment horizontal="right"/>
    </xf>
    <xf numFmtId="0" fontId="0" fillId="6" borderId="0" xfId="0" applyFill="1"/>
    <xf numFmtId="0" fontId="0" fillId="7" borderId="7" xfId="0" applyFill="1" applyBorder="1" applyAlignment="1">
      <alignment horizontal="center"/>
    </xf>
    <xf numFmtId="180" fontId="0" fillId="7" borderId="7" xfId="0" quotePrefix="1" applyNumberFormat="1" applyFill="1" applyBorder="1" applyAlignment="1">
      <alignment horizontal="center"/>
    </xf>
    <xf numFmtId="0" fontId="16" fillId="7" borderId="0" xfId="0" applyFont="1" applyFill="1" applyAlignment="1">
      <alignment horizontal="right"/>
    </xf>
    <xf numFmtId="0" fontId="0" fillId="7" borderId="0" xfId="0" applyFill="1" applyAlignment="1">
      <alignment horizontal="center"/>
    </xf>
    <xf numFmtId="177" fontId="0" fillId="0" borderId="0" xfId="0" applyNumberFormat="1" applyFill="1"/>
    <xf numFmtId="2" fontId="18" fillId="6" borderId="0" xfId="0" applyNumberFormat="1" applyFont="1" applyFill="1" applyAlignment="1">
      <alignment horizontal="left" vertical="top"/>
    </xf>
    <xf numFmtId="0" fontId="0" fillId="0" borderId="7" xfId="0" quotePrefix="1" applyFill="1" applyBorder="1" applyAlignment="1">
      <alignment horizontal="center"/>
    </xf>
    <xf numFmtId="0" fontId="16" fillId="0" borderId="0" xfId="0" applyFont="1" applyFill="1"/>
    <xf numFmtId="0" fontId="15" fillId="0" borderId="11" xfId="0" applyFont="1" applyFill="1" applyBorder="1"/>
    <xf numFmtId="0" fontId="15" fillId="8" borderId="11" xfId="0" applyFont="1" applyFill="1" applyBorder="1"/>
    <xf numFmtId="0" fontId="15" fillId="9" borderId="11" xfId="0" applyFont="1" applyFill="1" applyBorder="1"/>
    <xf numFmtId="0" fontId="15" fillId="10" borderId="11" xfId="0" applyFont="1" applyFill="1" applyBorder="1"/>
    <xf numFmtId="0" fontId="15" fillId="0" borderId="12" xfId="0" applyFont="1" applyFill="1" applyBorder="1"/>
    <xf numFmtId="0" fontId="0" fillId="0" borderId="0" xfId="0" applyFont="1" applyFill="1"/>
    <xf numFmtId="179" fontId="0" fillId="0" borderId="0" xfId="0" applyNumberFormat="1" applyFill="1"/>
    <xf numFmtId="0" fontId="16" fillId="0" borderId="8" xfId="0" applyFont="1" applyFill="1" applyBorder="1" applyAlignment="1">
      <alignment horizontal="center"/>
    </xf>
    <xf numFmtId="181" fontId="0" fillId="0" borderId="0" xfId="0" applyNumberFormat="1" applyFill="1"/>
    <xf numFmtId="177" fontId="16" fillId="0" borderId="7" xfId="0" applyNumberFormat="1" applyFont="1" applyFill="1" applyBorder="1" applyAlignment="1">
      <alignment horizontal="center"/>
    </xf>
    <xf numFmtId="180" fontId="16" fillId="0" borderId="7" xfId="0" applyNumberFormat="1" applyFont="1" applyFill="1" applyBorder="1" applyAlignment="1">
      <alignment horizontal="center"/>
    </xf>
    <xf numFmtId="181" fontId="16" fillId="0" borderId="0" xfId="0" applyNumberFormat="1" applyFont="1" applyFill="1" applyAlignment="1">
      <alignment horizontal="center"/>
    </xf>
    <xf numFmtId="3" fontId="0" fillId="0" borderId="0" xfId="0" applyNumberFormat="1" applyFill="1"/>
    <xf numFmtId="0" fontId="16" fillId="0" borderId="0" xfId="0" quotePrefix="1" applyFont="1" applyFill="1" applyAlignment="1">
      <alignment horizontal="center"/>
    </xf>
    <xf numFmtId="181" fontId="16" fillId="0" borderId="0" xfId="0" applyNumberFormat="1" applyFont="1" applyFill="1"/>
    <xf numFmtId="0" fontId="0" fillId="0" borderId="0" xfId="0" quotePrefix="1" applyFill="1" applyAlignment="1">
      <alignment horizontal="right"/>
    </xf>
    <xf numFmtId="3" fontId="16" fillId="0" borderId="15" xfId="0" applyNumberFormat="1" applyFont="1" applyFill="1" applyBorder="1" applyAlignment="1">
      <alignment horizontal="right"/>
    </xf>
    <xf numFmtId="177" fontId="0" fillId="0" borderId="11" xfId="0" applyNumberFormat="1" applyFill="1" applyBorder="1" applyAlignment="1">
      <alignment horizontal="center"/>
    </xf>
    <xf numFmtId="0" fontId="16" fillId="0" borderId="11" xfId="0" applyFont="1" applyFill="1" applyBorder="1" applyAlignment="1">
      <alignment horizontal="center"/>
    </xf>
    <xf numFmtId="177" fontId="0" fillId="0" borderId="12" xfId="0" applyNumberFormat="1" applyFill="1" applyBorder="1" applyAlignment="1">
      <alignment horizontal="center"/>
    </xf>
    <xf numFmtId="3" fontId="12" fillId="0" borderId="0" xfId="24" applyNumberFormat="1" applyFont="1" applyFill="1" applyBorder="1" applyAlignment="1">
      <alignment horizontal="right" vertical="center"/>
    </xf>
    <xf numFmtId="3" fontId="12" fillId="0" borderId="14" xfId="24" applyNumberFormat="1" applyFont="1" applyFill="1" applyBorder="1" applyAlignment="1">
      <alignment horizontal="right" vertical="center"/>
    </xf>
    <xf numFmtId="3" fontId="12" fillId="0" borderId="11" xfId="24" applyNumberFormat="1" applyFont="1" applyFill="1" applyBorder="1" applyAlignment="1">
      <alignment horizontal="right" vertical="center"/>
    </xf>
    <xf numFmtId="3" fontId="12" fillId="0" borderId="15" xfId="24" applyNumberFormat="1" applyFont="1" applyFill="1" applyBorder="1" applyAlignment="1">
      <alignment horizontal="right" vertical="center"/>
    </xf>
    <xf numFmtId="3" fontId="12" fillId="0" borderId="4" xfId="24" applyNumberFormat="1" applyFont="1" applyFill="1" applyBorder="1" applyAlignment="1">
      <alignment horizontal="right" vertical="center"/>
    </xf>
    <xf numFmtId="3" fontId="12" fillId="0" borderId="12" xfId="24" applyNumberFormat="1" applyFont="1" applyFill="1" applyBorder="1" applyAlignment="1">
      <alignment horizontal="right" vertical="center"/>
    </xf>
    <xf numFmtId="0" fontId="15" fillId="8" borderId="12" xfId="0" applyFont="1" applyFill="1" applyBorder="1"/>
    <xf numFmtId="0" fontId="0" fillId="7" borderId="8" xfId="0" applyFill="1" applyBorder="1" applyAlignment="1">
      <alignment horizontal="center"/>
    </xf>
    <xf numFmtId="184" fontId="0" fillId="0" borderId="0" xfId="26" applyNumberFormat="1" applyFont="1" applyFill="1"/>
    <xf numFmtId="184" fontId="16" fillId="0" borderId="0" xfId="0" applyNumberFormat="1" applyFont="1" applyFill="1" applyAlignment="1">
      <alignment horizontal="center"/>
    </xf>
    <xf numFmtId="3" fontId="12" fillId="0" borderId="14" xfId="0" applyNumberFormat="1" applyFont="1" applyFill="1" applyBorder="1"/>
    <xf numFmtId="3" fontId="12" fillId="0" borderId="0" xfId="0" applyNumberFormat="1" applyFont="1" applyFill="1" applyBorder="1"/>
    <xf numFmtId="3" fontId="12" fillId="0" borderId="11" xfId="0" applyNumberFormat="1" applyFont="1" applyFill="1" applyBorder="1"/>
    <xf numFmtId="3" fontId="12" fillId="0" borderId="14" xfId="0" applyNumberFormat="1" applyFont="1" applyFill="1" applyBorder="1" applyAlignment="1">
      <alignment horizontal="right"/>
    </xf>
    <xf numFmtId="0" fontId="0" fillId="0" borderId="0" xfId="0" applyFill="1" applyAlignment="1">
      <alignment horizontal="right"/>
    </xf>
    <xf numFmtId="0" fontId="0" fillId="0" borderId="0" xfId="0" applyFont="1" applyFill="1" applyAlignment="1"/>
    <xf numFmtId="0" fontId="0" fillId="0" borderId="0" xfId="0" applyFont="1" applyFill="1" applyAlignment="1">
      <alignment horizontal="center"/>
    </xf>
    <xf numFmtId="0" fontId="0" fillId="0" borderId="0" xfId="0" applyFill="1" applyBorder="1"/>
    <xf numFmtId="185" fontId="0" fillId="0" borderId="7" xfId="0" applyNumberFormat="1" applyFill="1" applyBorder="1" applyAlignment="1">
      <alignment horizontal="center"/>
    </xf>
    <xf numFmtId="185" fontId="0" fillId="0" borderId="8" xfId="0" applyNumberFormat="1" applyFill="1" applyBorder="1" applyAlignment="1">
      <alignment horizontal="center"/>
    </xf>
    <xf numFmtId="0" fontId="0" fillId="0" borderId="13" xfId="0" applyNumberFormat="1" applyFill="1" applyBorder="1" applyAlignment="1">
      <alignment wrapText="1"/>
    </xf>
    <xf numFmtId="0" fontId="0" fillId="0" borderId="10" xfId="0" applyNumberFormat="1" applyFill="1" applyBorder="1" applyAlignment="1">
      <alignment wrapText="1"/>
    </xf>
    <xf numFmtId="184" fontId="0" fillId="0" borderId="0" xfId="0" applyNumberFormat="1" applyFill="1"/>
    <xf numFmtId="0" fontId="16" fillId="0" borderId="0" xfId="0" applyFont="1" applyFill="1" applyAlignment="1">
      <alignment horizontal="left"/>
    </xf>
    <xf numFmtId="3" fontId="0" fillId="0" borderId="16" xfId="0" applyNumberFormat="1" applyFont="1" applyFill="1" applyBorder="1"/>
    <xf numFmtId="3" fontId="0" fillId="0" borderId="17" xfId="0" applyNumberFormat="1" applyFont="1" applyFill="1" applyBorder="1"/>
    <xf numFmtId="3" fontId="0" fillId="0" borderId="18" xfId="0" applyNumberFormat="1" applyFont="1" applyFill="1" applyBorder="1"/>
    <xf numFmtId="181" fontId="0" fillId="7" borderId="7" xfId="0" applyNumberFormat="1" applyFill="1" applyBorder="1" applyAlignment="1">
      <alignment horizontal="center"/>
    </xf>
    <xf numFmtId="0" fontId="0" fillId="0" borderId="14" xfId="0" applyFont="1" applyFill="1" applyBorder="1"/>
    <xf numFmtId="0" fontId="0" fillId="8" borderId="14" xfId="0" applyFont="1" applyFill="1" applyBorder="1"/>
    <xf numFmtId="0" fontId="0" fillId="9" borderId="14" xfId="0" applyFont="1" applyFill="1" applyBorder="1"/>
    <xf numFmtId="0" fontId="0" fillId="10" borderId="14" xfId="0" applyFont="1" applyFill="1" applyBorder="1"/>
    <xf numFmtId="0" fontId="0" fillId="0" borderId="15" xfId="0" applyFont="1" applyFill="1" applyBorder="1"/>
    <xf numFmtId="0" fontId="0" fillId="0" borderId="0" xfId="0" applyFont="1" applyFill="1" applyAlignment="1">
      <alignment horizontal="left"/>
    </xf>
    <xf numFmtId="0" fontId="0" fillId="8" borderId="0" xfId="0" applyFont="1" applyFill="1"/>
    <xf numFmtId="0" fontId="0" fillId="9" borderId="0" xfId="0" applyFont="1" applyFill="1"/>
    <xf numFmtId="0" fontId="0" fillId="11" borderId="0" xfId="0" applyFont="1" applyFill="1"/>
    <xf numFmtId="0" fontId="0" fillId="0" borderId="0" xfId="0" applyFill="1" applyAlignment="1"/>
    <xf numFmtId="0" fontId="16" fillId="0" borderId="0" xfId="0" applyFont="1" applyFill="1" applyAlignment="1"/>
    <xf numFmtId="0" fontId="0" fillId="0" borderId="0" xfId="0" applyFill="1" applyAlignment="1">
      <alignment horizontal="left"/>
    </xf>
    <xf numFmtId="0" fontId="0" fillId="0" borderId="1" xfId="0" applyFill="1" applyBorder="1"/>
    <xf numFmtId="0" fontId="15" fillId="0" borderId="1" xfId="0" applyFont="1" applyFill="1" applyBorder="1"/>
    <xf numFmtId="0" fontId="15" fillId="8" borderId="1" xfId="0" applyFont="1" applyFill="1" applyBorder="1"/>
    <xf numFmtId="0" fontId="15" fillId="9" borderId="1" xfId="0" applyFont="1" applyFill="1" applyBorder="1"/>
    <xf numFmtId="0" fontId="15" fillId="10" borderId="1" xfId="0" applyFont="1" applyFill="1" applyBorder="1"/>
    <xf numFmtId="0" fontId="0" fillId="0" borderId="0" xfId="0" applyBorder="1"/>
    <xf numFmtId="2" fontId="19" fillId="0" borderId="0" xfId="0" applyNumberFormat="1" applyFont="1" applyFill="1" applyAlignment="1">
      <alignment horizontal="left" vertical="top"/>
    </xf>
    <xf numFmtId="2" fontId="11" fillId="0" borderId="0" xfId="0" applyNumberFormat="1" applyFont="1" applyFill="1"/>
    <xf numFmtId="0" fontId="0" fillId="0" borderId="1" xfId="0" applyBorder="1"/>
    <xf numFmtId="0" fontId="16" fillId="12" borderId="1" xfId="0" applyFont="1" applyFill="1" applyBorder="1"/>
    <xf numFmtId="0" fontId="16" fillId="0" borderId="1" xfId="0" applyFont="1" applyFill="1" applyBorder="1"/>
    <xf numFmtId="182" fontId="0" fillId="0" borderId="7" xfId="0" applyNumberFormat="1" applyFont="1" applyFill="1" applyBorder="1"/>
    <xf numFmtId="182" fontId="0" fillId="10" borderId="7" xfId="0" applyNumberFormat="1" applyFont="1" applyFill="1" applyBorder="1"/>
    <xf numFmtId="182" fontId="0" fillId="0" borderId="8" xfId="0" applyNumberFormat="1" applyFont="1" applyFill="1" applyBorder="1"/>
    <xf numFmtId="0" fontId="0" fillId="0" borderId="16" xfId="0" applyFont="1" applyFill="1" applyBorder="1"/>
    <xf numFmtId="0" fontId="16" fillId="0" borderId="19" xfId="0" applyFont="1" applyFill="1" applyBorder="1" applyAlignment="1">
      <alignment horizontal="center"/>
    </xf>
    <xf numFmtId="3" fontId="0" fillId="0" borderId="7" xfId="0" applyNumberFormat="1" applyFont="1" applyFill="1" applyBorder="1" applyAlignment="1">
      <alignment horizontal="right"/>
    </xf>
    <xf numFmtId="0" fontId="15" fillId="0" borderId="18" xfId="0" applyFont="1" applyFill="1" applyBorder="1"/>
    <xf numFmtId="3" fontId="0" fillId="0" borderId="17" xfId="0" applyNumberFormat="1" applyFill="1" applyBorder="1"/>
    <xf numFmtId="185" fontId="0" fillId="0" borderId="1" xfId="0" applyNumberFormat="1" applyFill="1" applyBorder="1"/>
    <xf numFmtId="0" fontId="29" fillId="0" borderId="9" xfId="0" applyFont="1" applyFill="1" applyBorder="1" applyAlignment="1">
      <alignment horizontal="center" vertical="center" wrapText="1"/>
    </xf>
    <xf numFmtId="0" fontId="30" fillId="0" borderId="0" xfId="0" applyFont="1" applyFill="1" applyAlignment="1">
      <alignment horizontal="center"/>
    </xf>
    <xf numFmtId="0" fontId="0" fillId="0" borderId="7" xfId="0" applyFont="1" applyFill="1" applyBorder="1"/>
    <xf numFmtId="179" fontId="0" fillId="0" borderId="0" xfId="0" applyNumberFormat="1" applyFont="1" applyFill="1"/>
    <xf numFmtId="179" fontId="0" fillId="13" borderId="0" xfId="0" applyNumberFormat="1" applyFont="1" applyFill="1"/>
    <xf numFmtId="0" fontId="0" fillId="14" borderId="0" xfId="0" applyFont="1" applyFill="1"/>
    <xf numFmtId="185" fontId="0" fillId="0" borderId="19" xfId="0" applyNumberFormat="1" applyFill="1" applyBorder="1" applyAlignment="1">
      <alignment horizontal="center"/>
    </xf>
    <xf numFmtId="3" fontId="16" fillId="0" borderId="16" xfId="0" applyNumberFormat="1" applyFont="1" applyFill="1" applyBorder="1" applyAlignment="1">
      <alignment horizontal="right"/>
    </xf>
    <xf numFmtId="3" fontId="12" fillId="0" borderId="16" xfId="24" applyNumberFormat="1" applyFont="1" applyFill="1" applyBorder="1" applyAlignment="1">
      <alignment horizontal="right" vertical="center"/>
    </xf>
    <xf numFmtId="3" fontId="12" fillId="0" borderId="17" xfId="24" applyNumberFormat="1" applyFont="1" applyFill="1" applyBorder="1" applyAlignment="1">
      <alignment horizontal="right" vertical="center"/>
    </xf>
    <xf numFmtId="3" fontId="12" fillId="0" borderId="18" xfId="24" applyNumberFormat="1" applyFont="1" applyFill="1" applyBorder="1" applyAlignment="1">
      <alignment horizontal="right" vertical="center"/>
    </xf>
    <xf numFmtId="177" fontId="0" fillId="0" borderId="18" xfId="0" applyNumberFormat="1" applyFill="1" applyBorder="1" applyAlignment="1">
      <alignment horizontal="center"/>
    </xf>
    <xf numFmtId="177" fontId="16" fillId="0" borderId="19" xfId="0" applyNumberFormat="1" applyFont="1" applyFill="1" applyBorder="1" applyAlignment="1">
      <alignment horizontal="center"/>
    </xf>
    <xf numFmtId="180" fontId="16" fillId="0" borderId="19" xfId="0" applyNumberFormat="1" applyFont="1" applyFill="1" applyBorder="1" applyAlignment="1">
      <alignment horizontal="center"/>
    </xf>
    <xf numFmtId="185" fontId="16" fillId="0" borderId="1" xfId="0" applyNumberFormat="1" applyFont="1" applyFill="1" applyBorder="1"/>
    <xf numFmtId="185" fontId="0" fillId="16" borderId="1" xfId="0" applyNumberFormat="1" applyFill="1" applyBorder="1"/>
    <xf numFmtId="0" fontId="0" fillId="16" borderId="1" xfId="0" applyFill="1" applyBorder="1"/>
    <xf numFmtId="179" fontId="0" fillId="17" borderId="0" xfId="0" applyNumberFormat="1" applyFont="1" applyFill="1"/>
    <xf numFmtId="177" fontId="31" fillId="0" borderId="0" xfId="0" applyNumberFormat="1" applyFont="1" applyFill="1"/>
    <xf numFmtId="185" fontId="0" fillId="12" borderId="1" xfId="0" applyNumberFormat="1" applyFill="1" applyBorder="1"/>
    <xf numFmtId="0" fontId="16" fillId="0" borderId="0" xfId="0" applyFont="1"/>
    <xf numFmtId="3" fontId="0" fillId="0" borderId="14" xfId="0" applyNumberFormat="1" applyFont="1" applyFill="1" applyBorder="1" applyAlignment="1">
      <alignment horizontal="right"/>
    </xf>
    <xf numFmtId="183" fontId="0" fillId="0" borderId="1" xfId="0" applyNumberFormat="1" applyBorder="1"/>
    <xf numFmtId="0" fontId="32" fillId="0" borderId="0" xfId="0" applyFont="1"/>
    <xf numFmtId="176" fontId="12" fillId="0" borderId="0" xfId="26" applyFont="1" applyFill="1" applyBorder="1"/>
    <xf numFmtId="0" fontId="16" fillId="0" borderId="14" xfId="0" applyFont="1" applyFill="1" applyBorder="1" applyAlignment="1">
      <alignment horizontal="center"/>
    </xf>
    <xf numFmtId="0" fontId="0" fillId="0" borderId="14" xfId="0" applyFill="1" applyBorder="1" applyAlignment="1">
      <alignment horizontal="center"/>
    </xf>
    <xf numFmtId="176" fontId="12" fillId="0" borderId="14" xfId="26" applyFont="1" applyFill="1" applyBorder="1"/>
    <xf numFmtId="0" fontId="0" fillId="0" borderId="9" xfId="0" applyFont="1" applyFill="1" applyBorder="1" applyAlignment="1">
      <alignment horizontal="center" vertical="center" wrapText="1"/>
    </xf>
    <xf numFmtId="0" fontId="0" fillId="0" borderId="0" xfId="0" applyFont="1" applyFill="1" applyBorder="1"/>
    <xf numFmtId="0" fontId="33" fillId="0" borderId="0" xfId="0" applyFont="1"/>
    <xf numFmtId="0" fontId="0" fillId="0" borderId="13" xfId="0" applyFont="1" applyFill="1" applyBorder="1"/>
    <xf numFmtId="185" fontId="16" fillId="15" borderId="1" xfId="0" applyNumberFormat="1" applyFont="1" applyFill="1" applyBorder="1"/>
    <xf numFmtId="0" fontId="0" fillId="8" borderId="15" xfId="0" applyFont="1" applyFill="1" applyBorder="1"/>
    <xf numFmtId="0" fontId="16" fillId="0" borderId="15" xfId="0" applyFont="1" applyFill="1" applyBorder="1"/>
    <xf numFmtId="0" fontId="34" fillId="0" borderId="0" xfId="0" applyFont="1" applyFill="1" applyAlignment="1">
      <alignment wrapText="1"/>
    </xf>
    <xf numFmtId="181" fontId="31" fillId="0" borderId="0" xfId="0" applyNumberFormat="1" applyFont="1" applyFill="1"/>
    <xf numFmtId="3" fontId="0" fillId="0" borderId="7" xfId="0" applyNumberFormat="1" applyFill="1" applyBorder="1" applyAlignment="1">
      <alignment horizontal="right"/>
    </xf>
    <xf numFmtId="3" fontId="0" fillId="0" borderId="7" xfId="0" quotePrefix="1" applyNumberFormat="1" applyFill="1" applyBorder="1" applyAlignment="1">
      <alignment horizontal="right"/>
    </xf>
    <xf numFmtId="3" fontId="0" fillId="0" borderId="7" xfId="0" applyNumberFormat="1" applyFill="1" applyBorder="1"/>
    <xf numFmtId="3" fontId="0" fillId="0" borderId="8" xfId="0" applyNumberFormat="1" applyFill="1" applyBorder="1" applyAlignment="1">
      <alignment horizontal="right"/>
    </xf>
    <xf numFmtId="0" fontId="22" fillId="0" borderId="0" xfId="0" applyFont="1" applyFill="1" applyBorder="1" applyAlignment="1">
      <alignment vertical="center" wrapText="1"/>
    </xf>
    <xf numFmtId="0" fontId="25" fillId="0" borderId="0" xfId="29" applyFont="1" applyFill="1" applyAlignment="1">
      <alignment vertical="center"/>
    </xf>
    <xf numFmtId="1" fontId="0" fillId="0" borderId="7" xfId="0" applyNumberFormat="1" applyFill="1" applyBorder="1"/>
    <xf numFmtId="186" fontId="12" fillId="0" borderId="7" xfId="25" applyNumberFormat="1" applyFont="1" applyFill="1" applyBorder="1"/>
    <xf numFmtId="186" fontId="12" fillId="10" borderId="7" xfId="25" applyNumberFormat="1" applyFont="1" applyFill="1" applyBorder="1"/>
    <xf numFmtId="186" fontId="12" fillId="0" borderId="8" xfId="25" applyNumberFormat="1" applyFont="1" applyFill="1" applyBorder="1"/>
    <xf numFmtId="182" fontId="0" fillId="14" borderId="7" xfId="0" applyNumberFormat="1" applyFont="1" applyFill="1" applyBorder="1"/>
    <xf numFmtId="1" fontId="0" fillId="15" borderId="7" xfId="0" applyNumberFormat="1" applyFont="1" applyFill="1" applyBorder="1" applyAlignment="1">
      <alignment horizontal="right"/>
    </xf>
    <xf numFmtId="1" fontId="0" fillId="15" borderId="8" xfId="0" applyNumberFormat="1" applyFont="1" applyFill="1" applyBorder="1" applyAlignment="1">
      <alignment horizontal="right"/>
    </xf>
    <xf numFmtId="1" fontId="0" fillId="10" borderId="7" xfId="0" applyNumberFormat="1" applyFont="1" applyFill="1" applyBorder="1" applyAlignment="1">
      <alignment horizontal="right"/>
    </xf>
    <xf numFmtId="0" fontId="16" fillId="0" borderId="9" xfId="0" applyFont="1" applyFill="1" applyBorder="1" applyAlignment="1">
      <alignment horizontal="center" vertical="center" wrapText="1"/>
    </xf>
    <xf numFmtId="0" fontId="0" fillId="14" borderId="0" xfId="0" applyFill="1"/>
    <xf numFmtId="0" fontId="0" fillId="13" borderId="0" xfId="0" applyFill="1"/>
    <xf numFmtId="0" fontId="0" fillId="17" borderId="0" xfId="0" applyFill="1"/>
    <xf numFmtId="179" fontId="0" fillId="0" borderId="7" xfId="0" applyNumberFormat="1" applyFill="1" applyBorder="1"/>
    <xf numFmtId="179" fontId="0" fillId="0" borderId="7" xfId="26" applyNumberFormat="1" applyFont="1" applyFill="1" applyBorder="1"/>
    <xf numFmtId="179" fontId="12" fillId="10" borderId="7" xfId="26" applyNumberFormat="1" applyFont="1" applyFill="1" applyBorder="1"/>
    <xf numFmtId="179" fontId="12" fillId="15" borderId="7" xfId="26" applyNumberFormat="1" applyFont="1" applyFill="1" applyBorder="1"/>
    <xf numFmtId="179" fontId="12" fillId="15" borderId="11" xfId="26" applyNumberFormat="1" applyFont="1" applyFill="1" applyBorder="1"/>
    <xf numFmtId="179" fontId="12" fillId="10" borderId="11" xfId="26" applyNumberFormat="1" applyFont="1" applyFill="1" applyBorder="1"/>
    <xf numFmtId="179" fontId="0" fillId="0" borderId="11" xfId="26" applyNumberFormat="1" applyFont="1" applyFill="1" applyBorder="1"/>
    <xf numFmtId="179" fontId="12" fillId="15" borderId="8" xfId="26" applyNumberFormat="1" applyFont="1" applyFill="1" applyBorder="1"/>
    <xf numFmtId="179" fontId="12" fillId="15" borderId="12" xfId="26" applyNumberFormat="1" applyFont="1" applyFill="1" applyBorder="1"/>
    <xf numFmtId="179" fontId="0" fillId="14" borderId="7" xfId="0" applyNumberFormat="1" applyFill="1" applyBorder="1" applyAlignment="1">
      <alignment horizontal="right"/>
    </xf>
    <xf numFmtId="179" fontId="0" fillId="14" borderId="7" xfId="0" applyNumberFormat="1" applyFill="1" applyBorder="1"/>
    <xf numFmtId="179" fontId="0" fillId="17" borderId="7" xfId="0" applyNumberFormat="1" applyFill="1" applyBorder="1" applyAlignment="1">
      <alignment horizontal="right"/>
    </xf>
    <xf numFmtId="179" fontId="0" fillId="17" borderId="7" xfId="0" applyNumberFormat="1" applyFont="1" applyFill="1" applyBorder="1" applyAlignment="1">
      <alignment horizontal="right"/>
    </xf>
    <xf numFmtId="179" fontId="0" fillId="17" borderId="7" xfId="0" applyNumberFormat="1" applyFont="1" applyFill="1" applyBorder="1"/>
    <xf numFmtId="179" fontId="0" fillId="13" borderId="7" xfId="0" applyNumberFormat="1" applyFill="1" applyBorder="1" applyAlignment="1">
      <alignment horizontal="right"/>
    </xf>
    <xf numFmtId="179" fontId="0" fillId="13" borderId="7" xfId="0" applyNumberFormat="1" applyFont="1" applyFill="1" applyBorder="1" applyAlignment="1">
      <alignment horizontal="right"/>
    </xf>
    <xf numFmtId="179" fontId="0" fillId="13" borderId="7" xfId="0" applyNumberFormat="1" applyFont="1" applyFill="1" applyBorder="1"/>
    <xf numFmtId="179" fontId="0" fillId="10" borderId="7" xfId="0" applyNumberFormat="1" applyFill="1" applyBorder="1" applyAlignment="1">
      <alignment horizontal="right"/>
    </xf>
    <xf numFmtId="179" fontId="0" fillId="10" borderId="7" xfId="0" applyNumberFormat="1" applyFont="1" applyFill="1" applyBorder="1"/>
    <xf numFmtId="179" fontId="0" fillId="13" borderId="8" xfId="0" applyNumberFormat="1" applyFill="1" applyBorder="1" applyAlignment="1">
      <alignment horizontal="right"/>
    </xf>
    <xf numFmtId="179" fontId="0" fillId="13" borderId="8" xfId="0" applyNumberFormat="1" applyFont="1" applyFill="1" applyBorder="1" applyAlignment="1">
      <alignment horizontal="right"/>
    </xf>
    <xf numFmtId="179" fontId="0" fillId="13" borderId="8" xfId="0" applyNumberFormat="1" applyFont="1" applyFill="1" applyBorder="1"/>
    <xf numFmtId="179" fontId="0" fillId="0" borderId="7" xfId="0" quotePrefix="1" applyNumberFormat="1" applyFill="1" applyBorder="1" applyAlignment="1">
      <alignment horizontal="right"/>
    </xf>
    <xf numFmtId="179" fontId="0" fillId="10" borderId="7" xfId="0" applyNumberFormat="1" applyFill="1" applyBorder="1"/>
    <xf numFmtId="179" fontId="0" fillId="0" borderId="8" xfId="0" applyNumberFormat="1" applyFill="1" applyBorder="1"/>
    <xf numFmtId="176" fontId="0" fillId="0" borderId="7" xfId="26" applyFont="1" applyFill="1" applyBorder="1" applyAlignment="1"/>
    <xf numFmtId="179" fontId="0" fillId="0" borderId="7" xfId="26" applyNumberFormat="1" applyFont="1" applyFill="1" applyBorder="1" applyAlignment="1"/>
    <xf numFmtId="179" fontId="0" fillId="0" borderId="7" xfId="26" quotePrefix="1" applyNumberFormat="1" applyFont="1" applyFill="1" applyBorder="1" applyAlignment="1"/>
    <xf numFmtId="179" fontId="0" fillId="0" borderId="8" xfId="26" applyNumberFormat="1" applyFont="1" applyFill="1" applyBorder="1" applyAlignment="1"/>
    <xf numFmtId="179" fontId="16" fillId="0" borderId="7" xfId="26" applyNumberFormat="1" applyFont="1" applyFill="1" applyBorder="1" applyAlignment="1"/>
    <xf numFmtId="187" fontId="0" fillId="0" borderId="7" xfId="26" applyNumberFormat="1" applyFont="1" applyFill="1" applyBorder="1" applyAlignment="1">
      <alignment horizontal="center" vertical="center"/>
    </xf>
    <xf numFmtId="187" fontId="0" fillId="0" borderId="7" xfId="26" applyNumberFormat="1" applyFont="1" applyFill="1" applyBorder="1" applyAlignment="1">
      <alignment horizontal="center"/>
    </xf>
    <xf numFmtId="187" fontId="0" fillId="0" borderId="7" xfId="26" quotePrefix="1" applyNumberFormat="1" applyFont="1" applyFill="1" applyBorder="1" applyAlignment="1">
      <alignment horizontal="center"/>
    </xf>
    <xf numFmtId="187" fontId="16" fillId="0" borderId="7" xfId="26" applyNumberFormat="1" applyFont="1" applyFill="1" applyBorder="1" applyAlignment="1">
      <alignment horizontal="center"/>
    </xf>
    <xf numFmtId="187" fontId="0" fillId="0" borderId="8" xfId="26" applyNumberFormat="1" applyFont="1" applyFill="1" applyBorder="1" applyAlignment="1">
      <alignment horizontal="center"/>
    </xf>
    <xf numFmtId="2" fontId="11" fillId="18" borderId="0" xfId="0" applyNumberFormat="1" applyFont="1" applyFill="1"/>
    <xf numFmtId="2" fontId="18" fillId="18" borderId="0" xfId="0" applyNumberFormat="1" applyFont="1" applyFill="1" applyAlignment="1">
      <alignment horizontal="left" vertical="top"/>
    </xf>
    <xf numFmtId="0" fontId="0" fillId="18" borderId="0" xfId="0" applyFill="1"/>
    <xf numFmtId="0" fontId="11" fillId="18" borderId="0" xfId="0" applyFont="1" applyFill="1" applyAlignment="1">
      <alignment horizontal="center"/>
    </xf>
    <xf numFmtId="0" fontId="0" fillId="18" borderId="0" xfId="0" applyFont="1" applyFill="1"/>
    <xf numFmtId="2" fontId="15" fillId="18" borderId="0" xfId="0" applyNumberFormat="1" applyFont="1" applyFill="1"/>
    <xf numFmtId="187" fontId="12" fillId="0" borderId="7" xfId="26" applyNumberFormat="1" applyFont="1" applyFill="1" applyBorder="1" applyAlignment="1">
      <alignment horizontal="center" vertical="center"/>
    </xf>
    <xf numFmtId="187" fontId="12" fillId="0" borderId="7" xfId="26" applyNumberFormat="1" applyFont="1" applyFill="1" applyBorder="1" applyAlignment="1">
      <alignment horizontal="center"/>
    </xf>
    <xf numFmtId="187" fontId="12" fillId="0" borderId="7" xfId="26" quotePrefix="1" applyNumberFormat="1" applyFont="1" applyFill="1" applyBorder="1" applyAlignment="1">
      <alignment horizontal="center"/>
    </xf>
    <xf numFmtId="187" fontId="12" fillId="0" borderId="8" xfId="26" applyNumberFormat="1" applyFont="1" applyFill="1" applyBorder="1" applyAlignment="1">
      <alignment horizontal="center"/>
    </xf>
    <xf numFmtId="0" fontId="27" fillId="0" borderId="19" xfId="0" applyFont="1" applyFill="1" applyBorder="1" applyAlignment="1">
      <alignment horizontal="center" vertical="center" wrapText="1"/>
    </xf>
    <xf numFmtId="0" fontId="26" fillId="0" borderId="18" xfId="0" applyFont="1" applyFill="1" applyBorder="1" applyAlignment="1">
      <alignment horizontal="center" vertical="center" wrapText="1"/>
    </xf>
    <xf numFmtId="179" fontId="27" fillId="0" borderId="7" xfId="26" applyNumberFormat="1" applyFont="1" applyFill="1" applyBorder="1"/>
    <xf numFmtId="186" fontId="27" fillId="0" borderId="11" xfId="25" applyNumberFormat="1" applyFont="1" applyFill="1" applyBorder="1"/>
    <xf numFmtId="179" fontId="27" fillId="10" borderId="7" xfId="26" applyNumberFormat="1" applyFont="1" applyFill="1" applyBorder="1"/>
    <xf numFmtId="186" fontId="27" fillId="10" borderId="11" xfId="25" applyNumberFormat="1" applyFont="1" applyFill="1" applyBorder="1"/>
    <xf numFmtId="179" fontId="27" fillId="0" borderId="7" xfId="26" applyNumberFormat="1" applyFont="1" applyFill="1" applyBorder="1" applyAlignment="1">
      <alignment horizontal="right"/>
    </xf>
    <xf numFmtId="1" fontId="27" fillId="0" borderId="11" xfId="0" applyNumberFormat="1" applyFont="1" applyFill="1" applyBorder="1" applyAlignment="1">
      <alignment horizontal="right"/>
    </xf>
    <xf numFmtId="179" fontId="27" fillId="0" borderId="8" xfId="26" applyNumberFormat="1" applyFont="1" applyFill="1" applyBorder="1"/>
    <xf numFmtId="186" fontId="27" fillId="0" borderId="12" xfId="25" applyNumberFormat="1" applyFont="1" applyFill="1" applyBorder="1"/>
    <xf numFmtId="180" fontId="29" fillId="0" borderId="9" xfId="26" applyNumberFormat="1" applyFont="1" applyFill="1" applyBorder="1" applyAlignment="1">
      <alignment horizontal="center" vertical="center" wrapText="1"/>
    </xf>
    <xf numFmtId="187" fontId="0" fillId="0" borderId="7" xfId="26" applyNumberFormat="1" applyFont="1" applyFill="1" applyBorder="1"/>
    <xf numFmtId="187" fontId="0" fillId="0" borderId="8" xfId="26" applyNumberFormat="1" applyFont="1" applyFill="1" applyBorder="1"/>
    <xf numFmtId="179" fontId="0" fillId="0" borderId="8" xfId="26" applyNumberFormat="1" applyFont="1" applyFill="1" applyBorder="1"/>
    <xf numFmtId="187" fontId="12" fillId="0" borderId="8" xfId="26" applyNumberFormat="1" applyFont="1" applyFill="1" applyBorder="1" applyAlignment="1">
      <alignment horizontal="center" vertical="center"/>
    </xf>
    <xf numFmtId="0" fontId="0" fillId="19" borderId="0" xfId="0" applyFill="1"/>
    <xf numFmtId="0" fontId="28" fillId="0" borderId="0" xfId="0" applyFont="1"/>
    <xf numFmtId="0" fontId="0" fillId="0" borderId="0" xfId="0" applyFont="1"/>
    <xf numFmtId="0" fontId="16" fillId="0" borderId="16" xfId="0" applyFont="1" applyFill="1" applyBorder="1"/>
    <xf numFmtId="0" fontId="0" fillId="0" borderId="10" xfId="0" applyFont="1" applyFill="1" applyBorder="1"/>
    <xf numFmtId="0" fontId="0" fillId="0" borderId="11" xfId="0" applyFont="1" applyFill="1" applyBorder="1"/>
    <xf numFmtId="3" fontId="0" fillId="0" borderId="0" xfId="0" applyNumberFormat="1" applyFont="1" applyFill="1" applyBorder="1"/>
    <xf numFmtId="0" fontId="0" fillId="8" borderId="11" xfId="0" applyFont="1" applyFill="1" applyBorder="1"/>
    <xf numFmtId="0" fontId="0" fillId="9" borderId="11" xfId="0" applyFont="1" applyFill="1" applyBorder="1"/>
    <xf numFmtId="3" fontId="0" fillId="11" borderId="7" xfId="0" quotePrefix="1" applyNumberFormat="1" applyFont="1" applyFill="1" applyBorder="1" applyAlignment="1">
      <alignment horizontal="right"/>
    </xf>
    <xf numFmtId="3" fontId="0" fillId="0" borderId="14" xfId="0" quotePrefix="1" applyNumberFormat="1" applyFont="1" applyFill="1" applyBorder="1" applyAlignment="1">
      <alignment horizontal="right"/>
    </xf>
    <xf numFmtId="0" fontId="0" fillId="10" borderId="11" xfId="0" applyFont="1" applyFill="1" applyBorder="1"/>
    <xf numFmtId="3" fontId="0" fillId="0" borderId="14" xfId="0" applyNumberFormat="1" applyFont="1" applyFill="1" applyBorder="1"/>
    <xf numFmtId="3" fontId="0" fillId="11" borderId="7" xfId="0" applyNumberFormat="1" applyFont="1" applyFill="1" applyBorder="1" applyAlignment="1">
      <alignment horizontal="right"/>
    </xf>
    <xf numFmtId="0" fontId="0" fillId="8" borderId="12" xfId="0" applyFont="1" applyFill="1" applyBorder="1"/>
    <xf numFmtId="3" fontId="0" fillId="0" borderId="4" xfId="0" applyNumberFormat="1" applyFont="1" applyFill="1" applyBorder="1"/>
    <xf numFmtId="3" fontId="0" fillId="0" borderId="15" xfId="0" applyNumberFormat="1" applyFont="1" applyFill="1" applyBorder="1" applyAlignment="1">
      <alignment horizontal="right"/>
    </xf>
    <xf numFmtId="0" fontId="0" fillId="0" borderId="12" xfId="0" applyFont="1" applyFill="1" applyBorder="1"/>
    <xf numFmtId="2" fontId="15" fillId="6" borderId="0" xfId="0" applyNumberFormat="1" applyFont="1" applyFill="1"/>
    <xf numFmtId="3" fontId="0" fillId="0" borderId="16" xfId="0" applyNumberFormat="1" applyFont="1" applyFill="1" applyBorder="1" applyAlignment="1">
      <alignment horizontal="right"/>
    </xf>
    <xf numFmtId="176" fontId="12" fillId="0" borderId="11" xfId="26" applyFont="1" applyFill="1" applyBorder="1"/>
    <xf numFmtId="3" fontId="12" fillId="0" borderId="13" xfId="24" applyNumberFormat="1" applyFont="1" applyFill="1" applyBorder="1" applyAlignment="1">
      <alignment horizontal="right" vertical="center"/>
    </xf>
    <xf numFmtId="3" fontId="12" fillId="0" borderId="6" xfId="24" applyNumberFormat="1" applyFont="1" applyFill="1" applyBorder="1" applyAlignment="1">
      <alignment horizontal="right" vertical="center"/>
    </xf>
    <xf numFmtId="0" fontId="0" fillId="0" borderId="6" xfId="0" applyFill="1" applyBorder="1" applyAlignment="1">
      <alignment horizontal="center"/>
    </xf>
    <xf numFmtId="3" fontId="12" fillId="0" borderId="10" xfId="24" applyNumberFormat="1" applyFont="1" applyFill="1" applyBorder="1" applyAlignment="1">
      <alignment horizontal="right" vertical="center"/>
    </xf>
    <xf numFmtId="177" fontId="0" fillId="20" borderId="7" xfId="0" applyNumberFormat="1" applyFill="1" applyBorder="1" applyAlignment="1">
      <alignment horizontal="center"/>
    </xf>
    <xf numFmtId="0" fontId="0" fillId="20" borderId="0" xfId="0" applyFill="1"/>
    <xf numFmtId="0" fontId="0" fillId="20" borderId="0" xfId="0" applyFont="1" applyFill="1"/>
    <xf numFmtId="0" fontId="0" fillId="0" borderId="19"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29" applyFont="1" applyFill="1" applyAlignment="1">
      <alignment vertical="center"/>
    </xf>
    <xf numFmtId="0" fontId="36" fillId="0" borderId="0" xfId="29" applyFont="1" applyFill="1" applyAlignment="1">
      <alignment vertical="center"/>
    </xf>
    <xf numFmtId="0" fontId="1" fillId="0" borderId="0" xfId="29" applyFont="1" applyFill="1" applyAlignment="1">
      <alignment vertical="center"/>
    </xf>
    <xf numFmtId="0" fontId="1" fillId="0" borderId="0" xfId="0" applyFont="1" applyFill="1"/>
    <xf numFmtId="0" fontId="0" fillId="0" borderId="18" xfId="0" applyFont="1" applyFill="1" applyBorder="1" applyAlignment="1">
      <alignment horizontal="center" vertical="center" wrapText="1"/>
    </xf>
    <xf numFmtId="2" fontId="37" fillId="6" borderId="0" xfId="0" applyNumberFormat="1" applyFont="1" applyFill="1" applyAlignment="1">
      <alignment horizontal="left" vertical="top"/>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26" fillId="0" borderId="13" xfId="0" applyFont="1" applyFill="1" applyBorder="1" applyAlignment="1">
      <alignment horizontal="center"/>
    </xf>
    <xf numFmtId="0" fontId="26" fillId="0" borderId="10" xfId="0" applyFont="1" applyFill="1" applyBorder="1" applyAlignment="1">
      <alignment horizontal="center"/>
    </xf>
    <xf numFmtId="0" fontId="16" fillId="0" borderId="13" xfId="0" applyFont="1" applyFill="1" applyBorder="1" applyAlignment="1">
      <alignment horizontal="center"/>
    </xf>
    <xf numFmtId="0" fontId="16" fillId="0" borderId="6" xfId="0" applyFont="1" applyFill="1" applyBorder="1" applyAlignment="1">
      <alignment horizontal="center"/>
    </xf>
    <xf numFmtId="0" fontId="16" fillId="0" borderId="10" xfId="0" applyFont="1" applyFill="1" applyBorder="1" applyAlignment="1">
      <alignment horizontal="center"/>
    </xf>
    <xf numFmtId="0" fontId="16" fillId="0" borderId="16" xfId="0" applyFont="1" applyFill="1" applyBorder="1" applyAlignment="1">
      <alignment horizontal="center"/>
    </xf>
    <xf numFmtId="0" fontId="16" fillId="0" borderId="17" xfId="0" applyFont="1" applyFill="1" applyBorder="1" applyAlignment="1">
      <alignment horizontal="center"/>
    </xf>
    <xf numFmtId="0" fontId="16" fillId="0" borderId="18" xfId="0" applyFont="1" applyFill="1" applyBorder="1" applyAlignment="1">
      <alignment horizontal="center"/>
    </xf>
    <xf numFmtId="0" fontId="29" fillId="0" borderId="19"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1" xfId="0" applyFont="1" applyBorder="1" applyAlignment="1">
      <alignment horizontal="center"/>
    </xf>
    <xf numFmtId="0" fontId="16" fillId="0" borderId="20" xfId="0" applyFont="1"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cellXfs>
  <cellStyles count="30">
    <cellStyle name="2x indented GHG Textfiels" xfId="1"/>
    <cellStyle name="5x indented GHG Textfiels" xfId="2"/>
    <cellStyle name="AggblueCels_1x" xfId="3"/>
    <cellStyle name="Bold GHG Numbers (0.00)" xfId="4"/>
    <cellStyle name="Comma0 - Stil2" xfId="5"/>
    <cellStyle name="Comma0 - Stil3" xfId="6"/>
    <cellStyle name="Empty_B_border" xfId="7"/>
    <cellStyle name="H1" xfId="8"/>
    <cellStyle name="H3" xfId="9"/>
    <cellStyle name="Headline" xfId="10"/>
    <cellStyle name="InputCells12_BBorder_CRFReport-template" xfId="11"/>
    <cellStyle name="Navadno_Table2(I).A-Gs1" xfId="12"/>
    <cellStyle name="Normal GHG Numbers (0.00)" xfId="13"/>
    <cellStyle name="Normal GHG Textfiels Bold" xfId="14"/>
    <cellStyle name="Normal GHG whole table" xfId="15"/>
    <cellStyle name="Normal GHG-Shade" xfId="16"/>
    <cellStyle name="Normal_INF 11 kyoto CRF_LDR 311003_CRFReport-templateKP" xfId="17"/>
    <cellStyle name="Not Locked" xfId="18"/>
    <cellStyle name="Pattern" xfId="19"/>
    <cellStyle name="Shade" xfId="20"/>
    <cellStyle name="Standaard_1990" xfId="21"/>
    <cellStyle name="Standard_CRFReport-template" xfId="22"/>
    <cellStyle name="Обычный_2++" xfId="23"/>
    <cellStyle name="Обычный_CRF2002 (1)" xfId="24"/>
    <cellStyle name="パーセント" xfId="25" builtinId="5"/>
    <cellStyle name="桁区切り" xfId="26" builtinId="6"/>
    <cellStyle name="標準" xfId="0" builtinId="0"/>
    <cellStyle name="標準 2" xfId="27"/>
    <cellStyle name="標準 3" xfId="28"/>
    <cellStyle name="標準_6gasデータ2001q" xfId="29"/>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FF99"/>
      <color rgb="FF99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6.3781292457611174E-2"/>
          <c:y val="4.5967269786402302E-2"/>
          <c:w val="0.90318906605922555"/>
          <c:h val="0.55795376800781948"/>
        </c:manualLayout>
      </c:layout>
      <c:barChart>
        <c:barDir val="col"/>
        <c:grouping val="clustered"/>
        <c:ser>
          <c:idx val="0"/>
          <c:order val="1"/>
          <c:tx>
            <c:strRef>
              <c:f>GHG排出量とKP達成状況!$AE$5</c:f>
              <c:strCache>
                <c:ptCount val="1"/>
                <c:pt idx="0">
                  <c:v>京都議定書の達成状況（排出量のみ、%）</c:v>
                </c:pt>
              </c:strCache>
            </c:strRef>
          </c:tx>
          <c:spPr>
            <a:solidFill>
              <a:schemeClr val="accent2"/>
            </a:solidFill>
            <a:ln>
              <a:noFill/>
            </a:ln>
          </c:spPr>
          <c:dPt>
            <c:idx val="0"/>
          </c:dPt>
          <c:dPt>
            <c:idx val="2"/>
          </c:dPt>
          <c:dPt>
            <c:idx val="5"/>
          </c:dPt>
          <c:dPt>
            <c:idx val="8"/>
          </c:dPt>
          <c:dPt>
            <c:idx val="10"/>
          </c:dPt>
          <c:dPt>
            <c:idx val="11"/>
          </c:dPt>
          <c:dPt>
            <c:idx val="12"/>
          </c:dPt>
          <c:dPt>
            <c:idx val="14"/>
          </c:dPt>
          <c:dPt>
            <c:idx val="15"/>
          </c:dPt>
          <c:dPt>
            <c:idx val="17"/>
          </c:dPt>
          <c:dPt>
            <c:idx val="18"/>
          </c:dPt>
          <c:dPt>
            <c:idx val="19"/>
          </c:dPt>
          <c:dPt>
            <c:idx val="22"/>
          </c:dPt>
          <c:dPt>
            <c:idx val="37"/>
            <c:spPr>
              <a:solidFill>
                <a:schemeClr val="accent1"/>
              </a:solidFill>
              <a:ln>
                <a:noFill/>
              </a:ln>
            </c:spPr>
          </c:dPt>
          <c:dPt>
            <c:idx val="38"/>
            <c:spPr>
              <a:solidFill>
                <a:schemeClr val="accent1"/>
              </a:solidFill>
              <a:ln>
                <a:noFill/>
              </a:ln>
            </c:spPr>
          </c:dPt>
          <c:dPt>
            <c:idx val="40"/>
          </c:dPt>
          <c:dPt>
            <c:idx val="41"/>
          </c:dPt>
          <c:dPt>
            <c:idx val="43"/>
          </c:dPt>
          <c:dLbls>
            <c:dLbl>
              <c:idx val="6"/>
              <c:layout>
                <c:manualLayout>
                  <c:x val="1.2857602057216564E-3"/>
                  <c:y val="0.10419681620839363"/>
                </c:manualLayout>
              </c:layout>
              <c:dLblPos val="outEnd"/>
              <c:showVal val="1"/>
              <c:extLst>
                <c:ext xmlns:c15="http://schemas.microsoft.com/office/drawing/2012/chart" uri="{CE6537A1-D6FC-4f65-9D91-7224C49458BB}"/>
              </c:extLst>
            </c:dLbl>
            <c:dLbl>
              <c:idx val="12"/>
              <c:layout>
                <c:manualLayout>
                  <c:x val="0"/>
                  <c:y val="8.683068017366137E-2"/>
                </c:manualLayout>
              </c:layout>
              <c:dLblPos val="outEnd"/>
              <c:showVal val="1"/>
              <c:extLst>
                <c:ext xmlns:c15="http://schemas.microsoft.com/office/drawing/2012/chart" uri="{CE6537A1-D6FC-4f65-9D91-7224C49458BB}"/>
              </c:extLst>
            </c:dLbl>
            <c:dLbl>
              <c:idx val="15"/>
              <c:layout>
                <c:manualLayout>
                  <c:x val="-2.5715204114432652E-3"/>
                  <c:y val="8.2971538832609729E-2"/>
                </c:manualLayout>
              </c:layout>
              <c:dLblPos val="outEnd"/>
              <c:showVal val="1"/>
              <c:extLst>
                <c:ext xmlns:c15="http://schemas.microsoft.com/office/drawing/2012/chart" uri="{CE6537A1-D6FC-4f65-9D91-7224C49458BB}"/>
              </c:extLst>
            </c:dLbl>
            <c:dLbl>
              <c:idx val="16"/>
              <c:layout>
                <c:manualLayout>
                  <c:x val="0"/>
                  <c:y val="5.0168837433671051E-2"/>
                </c:manualLayout>
              </c:layout>
              <c:dLblPos val="outEnd"/>
              <c:showVal val="1"/>
              <c:extLst>
                <c:ext xmlns:c15="http://schemas.microsoft.com/office/drawing/2012/chart" uri="{CE6537A1-D6FC-4f65-9D91-7224C49458BB}"/>
              </c:extLst>
            </c:dLbl>
            <c:dLbl>
              <c:idx val="21"/>
              <c:layout>
                <c:manualLayout>
                  <c:x val="0"/>
                  <c:y val="7.3323685479980721E-2"/>
                </c:manualLayout>
              </c:layout>
              <c:dLblPos val="outEnd"/>
              <c:showVal val="1"/>
              <c:extLst>
                <c:ext xmlns:c15="http://schemas.microsoft.com/office/drawing/2012/chart" uri="{CE6537A1-D6FC-4f65-9D91-7224C49458BB}"/>
              </c:extLst>
            </c:dLbl>
            <c:dLbl>
              <c:idx val="27"/>
              <c:layout>
                <c:manualLayout>
                  <c:x val="-1.2857602057216328E-3"/>
                  <c:y val="0.12735166425470329"/>
                </c:manualLayout>
              </c:layout>
              <c:dLblPos val="outEnd"/>
              <c:showVal val="1"/>
              <c:extLst>
                <c:ext xmlns:c15="http://schemas.microsoft.com/office/drawing/2012/chart" uri="{CE6537A1-D6FC-4f65-9D91-7224C49458BB}"/>
              </c:extLst>
            </c:dLbl>
            <c:dLbl>
              <c:idx val="29"/>
              <c:layout>
                <c:manualLayout>
                  <c:x val="0"/>
                  <c:y val="5.7887120115774245E-3"/>
                </c:manualLayout>
              </c:layout>
              <c:dLblPos val="outEnd"/>
              <c:showVal val="1"/>
              <c:extLst>
                <c:ext xmlns:c15="http://schemas.microsoft.com/office/drawing/2012/chart" uri="{CE6537A1-D6FC-4f65-9D91-7224C49458BB}"/>
              </c:extLst>
            </c:dLbl>
            <c:dLbl>
              <c:idx val="30"/>
              <c:layout>
                <c:manualLayout>
                  <c:x val="1.2857602057216328E-3"/>
                  <c:y val="1.1577424023154847E-2"/>
                </c:manualLayout>
              </c:layout>
              <c:dLblPos val="outEnd"/>
              <c:showVal val="1"/>
              <c:extLst>
                <c:ext xmlns:c15="http://schemas.microsoft.com/office/drawing/2012/chart" uri="{CE6537A1-D6FC-4f65-9D91-7224C49458BB}"/>
              </c:extLst>
            </c:dLbl>
            <c:dLbl>
              <c:idx val="31"/>
              <c:layout>
                <c:manualLayout>
                  <c:x val="9.4287992529984225E-17"/>
                  <c:y val="-2.1225277375783894E-2"/>
                </c:manualLayout>
              </c:layout>
              <c:dLblPos val="outEnd"/>
              <c:showVal val="1"/>
              <c:extLst>
                <c:ext xmlns:c15="http://schemas.microsoft.com/office/drawing/2012/chart" uri="{CE6537A1-D6FC-4f65-9D91-7224C49458BB}"/>
              </c:extLst>
            </c:dLbl>
            <c:dLbl>
              <c:idx val="32"/>
              <c:layout>
                <c:manualLayout>
                  <c:x val="-1.0124096098615559E-7"/>
                  <c:y val="5.7887120115774245E-3"/>
                </c:manualLayout>
              </c:layout>
              <c:dLblPos val="outEnd"/>
              <c:showVal val="1"/>
              <c:extLst>
                <c:ext xmlns:c15="http://schemas.microsoft.com/office/drawing/2012/chart" uri="{CE6537A1-D6FC-4f65-9D91-7224C49458BB}"/>
              </c:extLst>
            </c:dLbl>
            <c:dLbl>
              <c:idx val="33"/>
              <c:layout>
                <c:manualLayout>
                  <c:x val="0"/>
                  <c:y val="5.7887120115774245E-3"/>
                </c:manualLayout>
              </c:layout>
              <c:dLblPos val="outEnd"/>
              <c:showVal val="1"/>
              <c:extLst>
                <c:ext xmlns:c15="http://schemas.microsoft.com/office/drawing/2012/chart" uri="{CE6537A1-D6FC-4f65-9D91-7224C49458BB}"/>
              </c:extLst>
            </c:dLbl>
            <c:dLbl>
              <c:idx val="34"/>
              <c:layout>
                <c:manualLayout>
                  <c:x val="0"/>
                  <c:y val="3.6661842739990361E-2"/>
                </c:manualLayout>
              </c:layout>
              <c:dLblPos val="outEnd"/>
              <c:showVal val="1"/>
              <c:extLst>
                <c:ext xmlns:c15="http://schemas.microsoft.com/office/drawing/2012/chart" uri="{CE6537A1-D6FC-4f65-9D91-7224C49458BB}"/>
              </c:extLst>
            </c:dLbl>
            <c:dLbl>
              <c:idx val="35"/>
              <c:layout>
                <c:manualLayout>
                  <c:x val="0"/>
                  <c:y val="9.648309156724438E-3"/>
                </c:manualLayout>
              </c:layout>
              <c:dLblPos val="outEnd"/>
              <c:showVal val="1"/>
              <c:extLst>
                <c:ext xmlns:c15="http://schemas.microsoft.com/office/drawing/2012/chart" uri="{CE6537A1-D6FC-4f65-9D91-7224C49458BB}"/>
              </c:extLst>
            </c:dLbl>
            <c:spPr>
              <a:noFill/>
              <a:ln>
                <a:noFill/>
              </a:ln>
              <a:effectLst/>
            </c:spPr>
            <c:txPr>
              <a:bodyPr/>
              <a:lstStyle/>
              <a:p>
                <a:pPr>
                  <a:defRPr sz="900"/>
                </a:pPr>
                <a:endParaRPr lang="ja-JP"/>
              </a:p>
            </c:txPr>
            <c:dLblPos val="outEnd"/>
            <c:showVal val="1"/>
            <c:extLst>
              <c:ext xmlns:c15="http://schemas.microsoft.com/office/drawing/2012/chart" uri="{CE6537A1-D6FC-4f65-9D91-7224C49458BB}">
                <c15:showLeaderLines val="0"/>
              </c:ext>
            </c:extLst>
          </c:dLbls>
          <c:cat>
            <c:strRef>
              <c:f>GHG排出量とKP達成状況!$C$6:$C$42</c:f>
              <c:strCache>
                <c:ptCount val="37"/>
                <c:pt idx="0">
                  <c:v>オーストラリア</c:v>
                </c:pt>
                <c:pt idx="1">
                  <c:v>オーストリア</c:v>
                </c:pt>
                <c:pt idx="2">
                  <c:v>ベルギー</c:v>
                </c:pt>
                <c:pt idx="3">
                  <c:v>ブルガリア</c:v>
                </c:pt>
                <c:pt idx="4">
                  <c:v>クロアチア</c:v>
                </c:pt>
                <c:pt idx="5">
                  <c:v>チェコ</c:v>
                </c:pt>
                <c:pt idx="6">
                  <c:v>デンマーク（KP）</c:v>
                </c:pt>
                <c:pt idx="7">
                  <c:v>エストニア</c:v>
                </c:pt>
                <c:pt idx="8">
                  <c:v>欧州連合(15カ国,KP)</c:v>
                </c:pt>
                <c:pt idx="9">
                  <c:v>フィンランド</c:v>
                </c:pt>
                <c:pt idx="10">
                  <c:v>フランス（KP)</c:v>
                </c:pt>
                <c:pt idx="11">
                  <c:v>ドイツ</c:v>
                </c:pt>
                <c:pt idx="12">
                  <c:v>ギリシャ</c:v>
                </c:pt>
                <c:pt idx="13">
                  <c:v>ハンガリー</c:v>
                </c:pt>
                <c:pt idx="14">
                  <c:v>アイスランド</c:v>
                </c:pt>
                <c:pt idx="15">
                  <c:v>アイルランド</c:v>
                </c:pt>
                <c:pt idx="16">
                  <c:v>イタリア</c:v>
                </c:pt>
                <c:pt idx="17">
                  <c:v>日本</c:v>
                </c:pt>
                <c:pt idx="18">
                  <c:v>ラトビア</c:v>
                </c:pt>
                <c:pt idx="19">
                  <c:v>リヒテンシュタイン</c:v>
                </c:pt>
                <c:pt idx="20">
                  <c:v>リトアニア</c:v>
                </c:pt>
                <c:pt idx="21">
                  <c:v>ルクセンブルク</c:v>
                </c:pt>
                <c:pt idx="22">
                  <c:v>モナコ</c:v>
                </c:pt>
                <c:pt idx="23">
                  <c:v>オランダ</c:v>
                </c:pt>
                <c:pt idx="24">
                  <c:v>ニュージーランド</c:v>
                </c:pt>
                <c:pt idx="25">
                  <c:v>ノルウェー</c:v>
                </c:pt>
                <c:pt idx="26">
                  <c:v>ポーランド</c:v>
                </c:pt>
                <c:pt idx="27">
                  <c:v>ポルトガル</c:v>
                </c:pt>
                <c:pt idx="28">
                  <c:v>ルーマニア</c:v>
                </c:pt>
                <c:pt idx="29">
                  <c:v>ロシア</c:v>
                </c:pt>
                <c:pt idx="30">
                  <c:v>スロバキア</c:v>
                </c:pt>
                <c:pt idx="31">
                  <c:v>スロベニア</c:v>
                </c:pt>
                <c:pt idx="32">
                  <c:v>スペイン</c:v>
                </c:pt>
                <c:pt idx="33">
                  <c:v>スウェーデン</c:v>
                </c:pt>
                <c:pt idx="34">
                  <c:v>スイス</c:v>
                </c:pt>
                <c:pt idx="35">
                  <c:v>ウクライナ</c:v>
                </c:pt>
                <c:pt idx="36">
                  <c:v>イギリス</c:v>
                </c:pt>
              </c:strCache>
            </c:strRef>
          </c:cat>
          <c:val>
            <c:numRef>
              <c:f>GHG排出量とKP達成状況!$AE$6:$AE$42</c:f>
              <c:numCache>
                <c:formatCode>0.0</c:formatCode>
                <c:ptCount val="37"/>
                <c:pt idx="0">
                  <c:v>-0.99856620717889699</c:v>
                </c:pt>
                <c:pt idx="1">
                  <c:v>4.9107785536807835</c:v>
                </c:pt>
                <c:pt idx="2">
                  <c:v>-14.044590304396321</c:v>
                </c:pt>
                <c:pt idx="3">
                  <c:v>-52.818115481515385</c:v>
                </c:pt>
                <c:pt idx="4">
                  <c:v>-7.5275351989946166</c:v>
                </c:pt>
                <c:pt idx="5">
                  <c:v>-29.971047017546894</c:v>
                </c:pt>
                <c:pt idx="6">
                  <c:v>-14.845438957505097</c:v>
                </c:pt>
                <c:pt idx="7">
                  <c:v>-55.279518138317918</c:v>
                </c:pt>
                <c:pt idx="8">
                  <c:v>-11.74687653523323</c:v>
                </c:pt>
                <c:pt idx="9">
                  <c:v>-4.6938561501969396</c:v>
                </c:pt>
                <c:pt idx="10">
                  <c:v>-9.9577051922180573</c:v>
                </c:pt>
                <c:pt idx="11">
                  <c:v>-23.62119690584904</c:v>
                </c:pt>
                <c:pt idx="12">
                  <c:v>11.883340218741957</c:v>
                </c:pt>
                <c:pt idx="13">
                  <c:v>-41.77389288073914</c:v>
                </c:pt>
                <c:pt idx="14">
                  <c:v>19.156607220966272</c:v>
                </c:pt>
                <c:pt idx="15">
                  <c:v>10.958767083250475</c:v>
                </c:pt>
                <c:pt idx="16">
                  <c:v>-4.0481925125624096</c:v>
                </c:pt>
                <c:pt idx="17">
                  <c:v>1.3597477739491381</c:v>
                </c:pt>
                <c:pt idx="18">
                  <c:v>-56.421665578582633</c:v>
                </c:pt>
                <c:pt idx="19">
                  <c:v>2.4136119179092308</c:v>
                </c:pt>
                <c:pt idx="20">
                  <c:v>-55.565037098659033</c:v>
                </c:pt>
                <c:pt idx="21">
                  <c:v>-8.690128662295427</c:v>
                </c:pt>
                <c:pt idx="22">
                  <c:v>-12.453243881871167</c:v>
                </c:pt>
                <c:pt idx="23">
                  <c:v>-6.3889391787104399</c:v>
                </c:pt>
                <c:pt idx="24">
                  <c:v>20.426385588259109</c:v>
                </c:pt>
                <c:pt idx="25">
                  <c:v>7.5489624716486237</c:v>
                </c:pt>
                <c:pt idx="26">
                  <c:v>-28.785472901453268</c:v>
                </c:pt>
                <c:pt idx="27">
                  <c:v>20.403082389842385</c:v>
                </c:pt>
                <c:pt idx="28">
                  <c:v>-55.724330256619893</c:v>
                </c:pt>
                <c:pt idx="29">
                  <c:v>-32.674494528432831</c:v>
                </c:pt>
                <c:pt idx="30">
                  <c:v>-36.79733213940213</c:v>
                </c:pt>
                <c:pt idx="31">
                  <c:v>-3.1716243420002677</c:v>
                </c:pt>
                <c:pt idx="32">
                  <c:v>23.681556353085998</c:v>
                </c:pt>
                <c:pt idx="33">
                  <c:v>-15.296804303091383</c:v>
                </c:pt>
                <c:pt idx="34">
                  <c:v>-0.84599902604779453</c:v>
                </c:pt>
                <c:pt idx="35">
                  <c:v>-56.573543516616141</c:v>
                </c:pt>
                <c:pt idx="36">
                  <c:v>-22.625451267504925</c:v>
                </c:pt>
              </c:numCache>
            </c:numRef>
          </c:val>
        </c:ser>
        <c:dLbls/>
        <c:gapWidth val="91"/>
        <c:axId val="110899968"/>
        <c:axId val="110901120"/>
      </c:barChart>
      <c:scatterChart>
        <c:scatterStyle val="lineMarker"/>
        <c:ser>
          <c:idx val="1"/>
          <c:order val="0"/>
          <c:tx>
            <c:strRef>
              <c:f>GHG排出量とKP達成状況!$AF$5</c:f>
              <c:strCache>
                <c:ptCount val="1"/>
                <c:pt idx="0">
                  <c:v>京都議定書目標値(%)</c:v>
                </c:pt>
              </c:strCache>
            </c:strRef>
          </c:tx>
          <c:spPr>
            <a:ln w="28575">
              <a:noFill/>
            </a:ln>
          </c:spPr>
          <c:marker>
            <c:symbol val="dash"/>
            <c:size val="14"/>
            <c:spPr>
              <a:solidFill>
                <a:schemeClr val="tx1"/>
              </a:solidFill>
              <a:ln>
                <a:noFill/>
              </a:ln>
            </c:spPr>
          </c:marker>
          <c:dLbls>
            <c:dLbl>
              <c:idx val="0"/>
              <c:layout>
                <c:manualLayout>
                  <c:x val="-2.0501930346496191E-2"/>
                  <c:y val="-2.4860132468727758E-2"/>
                </c:manualLayout>
              </c:layout>
              <c:dLblPos val="r"/>
              <c:showVal val="1"/>
              <c:extLst>
                <c:ext xmlns:c15="http://schemas.microsoft.com/office/drawing/2012/chart" uri="{CE6537A1-D6FC-4f65-9D91-7224C49458BB}"/>
              </c:extLst>
            </c:dLbl>
            <c:dLbl>
              <c:idx val="1"/>
              <c:layout>
                <c:manualLayout>
                  <c:x val="-2.6894863792941991E-2"/>
                  <c:y val="1.3844745528371906E-2"/>
                </c:manualLayout>
              </c:layout>
              <c:dLblPos val="r"/>
              <c:showVal val="1"/>
              <c:extLst>
                <c:ext xmlns:c15="http://schemas.microsoft.com/office/drawing/2012/chart" uri="{CE6537A1-D6FC-4f65-9D91-7224C49458BB}"/>
              </c:extLst>
            </c:dLbl>
            <c:dLbl>
              <c:idx val="2"/>
              <c:layout>
                <c:manualLayout>
                  <c:x val="-2.8955319832851177E-2"/>
                  <c:y val="-5.5619798610557214E-2"/>
                </c:manualLayout>
              </c:layout>
              <c:dLblPos val="r"/>
              <c:showVal val="1"/>
              <c:extLst>
                <c:ext xmlns:c15="http://schemas.microsoft.com/office/drawing/2012/chart" uri="{CE6537A1-D6FC-4f65-9D91-7224C49458BB}"/>
              </c:extLst>
            </c:dLbl>
            <c:dLbl>
              <c:idx val="3"/>
              <c:layout>
                <c:manualLayout>
                  <c:x val="-2.2986152767548222E-2"/>
                  <c:y val="-5.3690227940031428E-2"/>
                </c:manualLayout>
              </c:layout>
              <c:dLblPos val="r"/>
              <c:showVal val="1"/>
              <c:extLst>
                <c:ext xmlns:c15="http://schemas.microsoft.com/office/drawing/2012/chart" uri="{CE6537A1-D6FC-4f65-9D91-7224C49458BB}"/>
              </c:extLst>
            </c:dLbl>
            <c:dLbl>
              <c:idx val="4"/>
              <c:layout>
                <c:manualLayout>
                  <c:x val="-2.2850552131432635E-2"/>
                  <c:y val="-4.0367475180238525E-2"/>
                </c:manualLayout>
              </c:layout>
              <c:dLblPos val="r"/>
              <c:showVal val="1"/>
              <c:extLst>
                <c:ext xmlns:c15="http://schemas.microsoft.com/office/drawing/2012/chart" uri="{CE6537A1-D6FC-4f65-9D91-7224C49458BB}"/>
              </c:extLst>
            </c:dLbl>
            <c:dLbl>
              <c:idx val="5"/>
              <c:layout>
                <c:manualLayout>
                  <c:x val="-2.2986119218521645E-2"/>
                  <c:y val="-5.5602065712364694E-2"/>
                </c:manualLayout>
              </c:layout>
              <c:dLblPos val="r"/>
              <c:showVal val="1"/>
              <c:extLst>
                <c:ext xmlns:c15="http://schemas.microsoft.com/office/drawing/2012/chart" uri="{CE6537A1-D6FC-4f65-9D91-7224C49458BB}"/>
              </c:extLst>
            </c:dLbl>
            <c:dLbl>
              <c:idx val="6"/>
              <c:layout>
                <c:manualLayout>
                  <c:x val="-3.2864030858244943E-2"/>
                  <c:y val="1.9633457539949332E-2"/>
                </c:manualLayout>
              </c:layout>
              <c:dLblPos val="r"/>
              <c:showVal val="1"/>
              <c:extLst>
                <c:ext xmlns:c15="http://schemas.microsoft.com/office/drawing/2012/chart" uri="{CE6537A1-D6FC-4f65-9D91-7224C49458BB}"/>
              </c:extLst>
            </c:dLbl>
            <c:dLbl>
              <c:idx val="7"/>
              <c:layout>
                <c:manualLayout>
                  <c:x val="-2.1700392561826598E-2"/>
                  <c:y val="-5.5619950545255654E-2"/>
                </c:manualLayout>
              </c:layout>
              <c:dLblPos val="r"/>
              <c:showVal val="1"/>
              <c:extLst>
                <c:ext xmlns:c15="http://schemas.microsoft.com/office/drawing/2012/chart" uri="{CE6537A1-D6FC-4f65-9D91-7224C49458BB}"/>
              </c:extLst>
            </c:dLbl>
            <c:dLbl>
              <c:idx val="8"/>
              <c:layout>
                <c:manualLayout>
                  <c:x val="-2.2986152767548222E-2"/>
                  <c:y val="-5.3690379874729847E-2"/>
                </c:manualLayout>
              </c:layout>
              <c:dLblPos val="r"/>
              <c:showVal val="1"/>
              <c:extLst>
                <c:ext xmlns:c15="http://schemas.microsoft.com/office/drawing/2012/chart" uri="{CE6537A1-D6FC-4f65-9D91-7224C49458BB}"/>
              </c:extLst>
            </c:dLbl>
            <c:dLbl>
              <c:idx val="9"/>
              <c:layout>
                <c:manualLayout>
                  <c:x val="-2.0623593699774994E-2"/>
                  <c:y val="-2.0887526541092674E-2"/>
                </c:manualLayout>
              </c:layout>
              <c:dLblPos val="r"/>
              <c:showVal val="1"/>
              <c:extLst>
                <c:ext xmlns:c15="http://schemas.microsoft.com/office/drawing/2012/chart" uri="{CE6537A1-D6FC-4f65-9D91-7224C49458BB}"/>
              </c:extLst>
            </c:dLbl>
            <c:dLbl>
              <c:idx val="10"/>
              <c:layout>
                <c:manualLayout>
                  <c:x val="-2.0623593699774994E-2"/>
                  <c:y val="-2.0887526541092674E-2"/>
                </c:manualLayout>
              </c:layout>
              <c:dLblPos val="r"/>
              <c:showVal val="1"/>
              <c:extLst>
                <c:ext xmlns:c15="http://schemas.microsoft.com/office/drawing/2012/chart" uri="{CE6537A1-D6FC-4f65-9D91-7224C49458BB}"/>
              </c:extLst>
            </c:dLbl>
            <c:dLbl>
              <c:idx val="11"/>
              <c:layout>
                <c:manualLayout>
                  <c:x val="-2.6894863792941991E-2"/>
                  <c:y val="-0.11543648939685722"/>
                </c:manualLayout>
              </c:layout>
              <c:dLblPos val="r"/>
              <c:showVal val="1"/>
              <c:extLst>
                <c:ext xmlns:c15="http://schemas.microsoft.com/office/drawing/2012/chart" uri="{CE6537A1-D6FC-4f65-9D91-7224C49458BB}"/>
              </c:extLst>
            </c:dLbl>
            <c:dLbl>
              <c:idx val="12"/>
              <c:layout>
                <c:manualLayout>
                  <c:x val="-2.4532304725168756E-2"/>
                  <c:y val="-1.8957955870566829E-2"/>
                </c:manualLayout>
              </c:layout>
              <c:dLblPos val="r"/>
              <c:showVal val="1"/>
              <c:extLst>
                <c:ext xmlns:c15="http://schemas.microsoft.com/office/drawing/2012/chart" uri="{CE6537A1-D6FC-4f65-9D91-7224C49458BB}"/>
              </c:extLst>
            </c:dLbl>
            <c:dLbl>
              <c:idx val="13"/>
              <c:layout>
                <c:manualLayout>
                  <c:x val="-2.2986152767548222E-2"/>
                  <c:y val="-4.5971945257928144E-2"/>
                </c:manualLayout>
              </c:layout>
              <c:dLblPos val="r"/>
              <c:showVal val="1"/>
              <c:extLst>
                <c:ext xmlns:c15="http://schemas.microsoft.com/office/drawing/2012/chart" uri="{CE6537A1-D6FC-4f65-9D91-7224C49458BB}"/>
              </c:extLst>
            </c:dLbl>
            <c:dLbl>
              <c:idx val="14"/>
              <c:layout>
                <c:manualLayout>
                  <c:x val="-2.4532304725168805E-2"/>
                  <c:y val="6.015444162099131E-2"/>
                </c:manualLayout>
              </c:layout>
              <c:dLblPos val="r"/>
              <c:showVal val="1"/>
              <c:extLst>
                <c:ext xmlns:c15="http://schemas.microsoft.com/office/drawing/2012/chart" uri="{CE6537A1-D6FC-4f65-9D91-7224C49458BB}"/>
              </c:extLst>
            </c:dLbl>
            <c:dLbl>
              <c:idx val="15"/>
              <c:layout>
                <c:manualLayout>
                  <c:x val="-2.3109407772110419E-2"/>
                  <c:y val="-1.9044878951911214E-2"/>
                </c:manualLayout>
              </c:layout>
              <c:dLblPos val="r"/>
              <c:showVal val="1"/>
              <c:extLst>
                <c:ext xmlns:c15="http://schemas.microsoft.com/office/drawing/2012/chart" uri="{CE6537A1-D6FC-4f65-9D91-7224C49458BB}"/>
              </c:extLst>
            </c:dLbl>
            <c:dLbl>
              <c:idx val="16"/>
              <c:layout>
                <c:manualLayout>
                  <c:x val="-2.8955319832851177E-2"/>
                  <c:y val="1.7703886869423521E-2"/>
                </c:manualLayout>
              </c:layout>
              <c:dLblPos val="r"/>
              <c:showVal val="1"/>
              <c:extLst>
                <c:ext xmlns:c15="http://schemas.microsoft.com/office/drawing/2012/chart" uri="{CE6537A1-D6FC-4f65-9D91-7224C49458BB}"/>
              </c:extLst>
            </c:dLbl>
            <c:dLbl>
              <c:idx val="17"/>
              <c:layout>
                <c:manualLayout>
                  <c:x val="-2.2986152767548222E-2"/>
                  <c:y val="1.9633457539949332E-2"/>
                </c:manualLayout>
              </c:layout>
              <c:dLblPos val="r"/>
              <c:showVal val="1"/>
              <c:extLst>
                <c:ext xmlns:c15="http://schemas.microsoft.com/office/drawing/2012/chart" uri="{CE6537A1-D6FC-4f65-9D91-7224C49458BB}"/>
              </c:extLst>
            </c:dLbl>
            <c:dLbl>
              <c:idx val="18"/>
              <c:layout>
                <c:manualLayout>
                  <c:x val="-2.2986152767548222E-2"/>
                  <c:y val="-4.9831086598979793E-2"/>
                </c:manualLayout>
              </c:layout>
              <c:dLblPos val="r"/>
              <c:showVal val="1"/>
              <c:extLst>
                <c:ext xmlns:c15="http://schemas.microsoft.com/office/drawing/2012/chart" uri="{CE6537A1-D6FC-4f65-9D91-7224C49458BB}"/>
              </c:extLst>
            </c:dLbl>
            <c:dLbl>
              <c:idx val="19"/>
              <c:layout>
                <c:manualLayout>
                  <c:x val="-2.2986152767548222E-2"/>
                  <c:y val="1.5774316198897714E-2"/>
                </c:manualLayout>
              </c:layout>
              <c:dLblPos val="r"/>
              <c:showVal val="1"/>
              <c:extLst>
                <c:ext xmlns:c15="http://schemas.microsoft.com/office/drawing/2012/chart" uri="{CE6537A1-D6FC-4f65-9D91-7224C49458BB}"/>
              </c:extLst>
            </c:dLbl>
            <c:dLbl>
              <c:idx val="20"/>
              <c:layout>
                <c:manualLayout>
                  <c:x val="-2.2986152767548222E-2"/>
                  <c:y val="-5.3690227940031428E-2"/>
                </c:manualLayout>
              </c:layout>
              <c:dLblPos val="r"/>
              <c:showVal val="1"/>
              <c:extLst>
                <c:ext xmlns:c15="http://schemas.microsoft.com/office/drawing/2012/chart" uri="{CE6537A1-D6FC-4f65-9D91-7224C49458BB}"/>
              </c:extLst>
            </c:dLbl>
            <c:dLbl>
              <c:idx val="21"/>
              <c:layout>
                <c:manualLayout>
                  <c:x val="-2.6894863792941991E-2"/>
                  <c:y val="1.9633457539949332E-2"/>
                </c:manualLayout>
              </c:layout>
              <c:dLblPos val="r"/>
              <c:showVal val="1"/>
              <c:extLst>
                <c:ext xmlns:c15="http://schemas.microsoft.com/office/drawing/2012/chart" uri="{CE6537A1-D6FC-4f65-9D91-7224C49458BB}"/>
              </c:extLst>
            </c:dLbl>
            <c:dLbl>
              <c:idx val="22"/>
              <c:layout>
                <c:manualLayout>
                  <c:x val="-2.2986152767548222E-2"/>
                  <c:y val="-5.5619798610557214E-2"/>
                </c:manualLayout>
              </c:layout>
              <c:dLblPos val="r"/>
              <c:showVal val="1"/>
              <c:extLst>
                <c:ext xmlns:c15="http://schemas.microsoft.com/office/drawing/2012/chart" uri="{CE6537A1-D6FC-4f65-9D91-7224C49458BB}"/>
              </c:extLst>
            </c:dLbl>
            <c:dLbl>
              <c:idx val="23"/>
              <c:layout>
                <c:manualLayout>
                  <c:x val="-2.2986152767548222E-2"/>
                  <c:y val="-4.5971945257928144E-2"/>
                </c:manualLayout>
              </c:layout>
              <c:dLblPos val="r"/>
              <c:showVal val="1"/>
              <c:extLst>
                <c:ext xmlns:c15="http://schemas.microsoft.com/office/drawing/2012/chart" uri="{CE6537A1-D6FC-4f65-9D91-7224C49458BB}"/>
              </c:extLst>
            </c:dLbl>
            <c:dLbl>
              <c:idx val="24"/>
              <c:layout>
                <c:manualLayout>
                  <c:x val="-2.0623593699774994E-2"/>
                  <c:y val="1.1915174857846102E-2"/>
                </c:manualLayout>
              </c:layout>
              <c:dLblPos val="r"/>
              <c:showVal val="1"/>
              <c:extLst>
                <c:ext xmlns:c15="http://schemas.microsoft.com/office/drawing/2012/chart" uri="{CE6537A1-D6FC-4f65-9D91-7224C49458BB}"/>
              </c:extLst>
            </c:dLbl>
            <c:dLbl>
              <c:idx val="25"/>
              <c:layout>
                <c:manualLayout>
                  <c:x val="-2.0623593699774994E-2"/>
                  <c:y val="2.1563028210475142E-2"/>
                </c:manualLayout>
              </c:layout>
              <c:dLblPos val="r"/>
              <c:showVal val="1"/>
              <c:extLst>
                <c:ext xmlns:c15="http://schemas.microsoft.com/office/drawing/2012/chart" uri="{CE6537A1-D6FC-4f65-9D91-7224C49458BB}"/>
              </c:extLst>
            </c:dLbl>
            <c:dLbl>
              <c:idx val="26"/>
              <c:layout>
                <c:manualLayout>
                  <c:x val="-2.2986152767548135E-2"/>
                  <c:y val="-4.211280391687653E-2"/>
                </c:manualLayout>
              </c:layout>
              <c:dLblPos val="r"/>
              <c:showVal val="1"/>
              <c:extLst>
                <c:ext xmlns:c15="http://schemas.microsoft.com/office/drawing/2012/chart" uri="{CE6537A1-D6FC-4f65-9D91-7224C49458BB}"/>
              </c:extLst>
            </c:dLbl>
            <c:dLbl>
              <c:idx val="28"/>
              <c:layout>
                <c:manualLayout>
                  <c:x val="-2.2986152767548222E-2"/>
                  <c:y val="-5.3690227940031428E-2"/>
                </c:manualLayout>
              </c:layout>
              <c:dLblPos val="r"/>
              <c:showVal val="1"/>
              <c:extLst>
                <c:ext xmlns:c15="http://schemas.microsoft.com/office/drawing/2012/chart" uri="{CE6537A1-D6FC-4f65-9D91-7224C49458BB}"/>
              </c:extLst>
            </c:dLbl>
            <c:dLbl>
              <c:idx val="29"/>
              <c:layout>
                <c:manualLayout>
                  <c:x val="-2.06235936997749E-2"/>
                  <c:y val="-1.8957955870566867E-2"/>
                </c:manualLayout>
              </c:layout>
              <c:dLblPos val="r"/>
              <c:showVal val="1"/>
              <c:extLst>
                <c:ext xmlns:c15="http://schemas.microsoft.com/office/drawing/2012/chart" uri="{CE6537A1-D6FC-4f65-9D91-7224C49458BB}"/>
              </c:extLst>
            </c:dLbl>
            <c:dLbl>
              <c:idx val="30"/>
              <c:layout>
                <c:manualLayout>
                  <c:x val="-2.2986152767548222E-2"/>
                  <c:y val="-5.1760657269505614E-2"/>
                </c:manualLayout>
              </c:layout>
              <c:dLblPos val="r"/>
              <c:showVal val="1"/>
              <c:extLst>
                <c:ext xmlns:c15="http://schemas.microsoft.com/office/drawing/2012/chart" uri="{CE6537A1-D6FC-4f65-9D91-7224C49458BB}"/>
              </c:extLst>
            </c:dLbl>
            <c:dLbl>
              <c:idx val="31"/>
              <c:layout>
                <c:manualLayout>
                  <c:x val="-2.2986152767548222E-2"/>
                  <c:y val="-5.3690227940031428E-2"/>
                </c:manualLayout>
              </c:layout>
              <c:dLblPos val="r"/>
              <c:showVal val="1"/>
              <c:extLst>
                <c:ext xmlns:c15="http://schemas.microsoft.com/office/drawing/2012/chart" uri="{CE6537A1-D6FC-4f65-9D91-7224C49458BB}"/>
              </c:extLst>
            </c:dLbl>
            <c:dLbl>
              <c:idx val="32"/>
              <c:layout>
                <c:manualLayout>
                  <c:x val="-2.4532304725168669E-2"/>
                  <c:y val="8.7168431008352615E-2"/>
                </c:manualLayout>
              </c:layout>
              <c:dLblPos val="r"/>
              <c:showVal val="1"/>
              <c:extLst>
                <c:ext xmlns:c15="http://schemas.microsoft.com/office/drawing/2012/chart" uri="{CE6537A1-D6FC-4f65-9D91-7224C49458BB}"/>
              </c:extLst>
            </c:dLbl>
            <c:dLbl>
              <c:idx val="33"/>
              <c:layout>
                <c:manualLayout>
                  <c:x val="-2.0623593699774994E-2"/>
                  <c:y val="-1.7028385200041022E-2"/>
                </c:manualLayout>
              </c:layout>
              <c:dLblPos val="r"/>
              <c:showVal val="1"/>
              <c:extLst>
                <c:ext xmlns:c15="http://schemas.microsoft.com/office/drawing/2012/chart" uri="{CE6537A1-D6FC-4f65-9D91-7224C49458BB}"/>
              </c:extLst>
            </c:dLbl>
            <c:dLbl>
              <c:idx val="34"/>
              <c:layout>
                <c:manualLayout>
                  <c:x val="-2.2986152767548222E-2"/>
                  <c:y val="1.9633457539949332E-2"/>
                </c:manualLayout>
              </c:layout>
              <c:dLblPos val="r"/>
              <c:showVal val="1"/>
              <c:extLst>
                <c:ext xmlns:c15="http://schemas.microsoft.com/office/drawing/2012/chart" uri="{CE6537A1-D6FC-4f65-9D91-7224C49458BB}"/>
              </c:extLst>
            </c:dLbl>
            <c:dLbl>
              <c:idx val="35"/>
              <c:layout>
                <c:manualLayout>
                  <c:x val="-2.0623593699774994E-2"/>
                  <c:y val="-1.7028385200041057E-2"/>
                </c:manualLayout>
              </c:layout>
              <c:dLblPos val="r"/>
              <c:showVal val="1"/>
              <c:extLst>
                <c:ext xmlns:c15="http://schemas.microsoft.com/office/drawing/2012/chart" uri="{CE6537A1-D6FC-4f65-9D91-7224C49458BB}"/>
              </c:extLst>
            </c:dLbl>
            <c:dLbl>
              <c:idx val="36"/>
              <c:layout>
                <c:manualLayout>
                  <c:x val="-2.5228538814518971E-2"/>
                  <c:y val="-7.1056363974763614E-2"/>
                </c:manualLayout>
              </c:layout>
              <c:dLblPos val="r"/>
              <c:showVal val="1"/>
              <c:extLst>
                <c:ext xmlns:c15="http://schemas.microsoft.com/office/drawing/2012/chart" uri="{CE6537A1-D6FC-4f65-9D91-7224C49458BB}"/>
              </c:extLst>
            </c:dLbl>
            <c:spPr>
              <a:noFill/>
              <a:ln>
                <a:noFill/>
              </a:ln>
              <a:effectLst/>
            </c:spPr>
            <c:txPr>
              <a:bodyPr/>
              <a:lstStyle/>
              <a:p>
                <a:pPr>
                  <a:defRPr sz="1200" b="1" i="1"/>
                </a:pPr>
                <a:endParaRPr lang="ja-JP"/>
              </a:p>
            </c:txPr>
            <c:dLblPos val="t"/>
            <c:showVal val="1"/>
            <c:extLst>
              <c:ext xmlns:c15="http://schemas.microsoft.com/office/drawing/2012/chart" uri="{CE6537A1-D6FC-4f65-9D91-7224C49458BB}">
                <c15:showLeaderLines val="0"/>
              </c:ext>
            </c:extLst>
          </c:dLbls>
          <c:xVal>
            <c:strRef>
              <c:f>GHG排出量とKP達成状況!$C$6:$C$44</c:f>
              <c:strCache>
                <c:ptCount val="39"/>
                <c:pt idx="0">
                  <c:v>オーストラリア</c:v>
                </c:pt>
                <c:pt idx="1">
                  <c:v>オーストリア</c:v>
                </c:pt>
                <c:pt idx="2">
                  <c:v>ベルギー</c:v>
                </c:pt>
                <c:pt idx="3">
                  <c:v>ブルガリア</c:v>
                </c:pt>
                <c:pt idx="4">
                  <c:v>クロアチア</c:v>
                </c:pt>
                <c:pt idx="5">
                  <c:v>チェコ</c:v>
                </c:pt>
                <c:pt idx="6">
                  <c:v>デンマーク（KP）</c:v>
                </c:pt>
                <c:pt idx="7">
                  <c:v>エストニア</c:v>
                </c:pt>
                <c:pt idx="8">
                  <c:v>欧州連合(15カ国,KP)</c:v>
                </c:pt>
                <c:pt idx="9">
                  <c:v>フィンランド</c:v>
                </c:pt>
                <c:pt idx="10">
                  <c:v>フランス（KP)</c:v>
                </c:pt>
                <c:pt idx="11">
                  <c:v>ドイツ</c:v>
                </c:pt>
                <c:pt idx="12">
                  <c:v>ギリシャ</c:v>
                </c:pt>
                <c:pt idx="13">
                  <c:v>ハンガリー</c:v>
                </c:pt>
                <c:pt idx="14">
                  <c:v>アイスランド</c:v>
                </c:pt>
                <c:pt idx="15">
                  <c:v>アイルランド</c:v>
                </c:pt>
                <c:pt idx="16">
                  <c:v>イタリア</c:v>
                </c:pt>
                <c:pt idx="17">
                  <c:v>日本</c:v>
                </c:pt>
                <c:pt idx="18">
                  <c:v>ラトビア</c:v>
                </c:pt>
                <c:pt idx="19">
                  <c:v>リヒテンシュタイン</c:v>
                </c:pt>
                <c:pt idx="20">
                  <c:v>リトアニア</c:v>
                </c:pt>
                <c:pt idx="21">
                  <c:v>ルクセンブルク</c:v>
                </c:pt>
                <c:pt idx="22">
                  <c:v>モナコ</c:v>
                </c:pt>
                <c:pt idx="23">
                  <c:v>オランダ</c:v>
                </c:pt>
                <c:pt idx="24">
                  <c:v>ニュージーランド</c:v>
                </c:pt>
                <c:pt idx="25">
                  <c:v>ノルウェー</c:v>
                </c:pt>
                <c:pt idx="26">
                  <c:v>ポーランド</c:v>
                </c:pt>
                <c:pt idx="27">
                  <c:v>ポルトガル</c:v>
                </c:pt>
                <c:pt idx="28">
                  <c:v>ルーマニア</c:v>
                </c:pt>
                <c:pt idx="29">
                  <c:v>ロシア</c:v>
                </c:pt>
                <c:pt idx="30">
                  <c:v>スロバキア</c:v>
                </c:pt>
                <c:pt idx="31">
                  <c:v>スロベニア</c:v>
                </c:pt>
                <c:pt idx="32">
                  <c:v>スペイン</c:v>
                </c:pt>
                <c:pt idx="33">
                  <c:v>スウェーデン</c:v>
                </c:pt>
                <c:pt idx="34">
                  <c:v>スイス</c:v>
                </c:pt>
                <c:pt idx="35">
                  <c:v>ウクライナ</c:v>
                </c:pt>
                <c:pt idx="36">
                  <c:v>イギリス</c:v>
                </c:pt>
                <c:pt idx="37">
                  <c:v>カナダ</c:v>
                </c:pt>
                <c:pt idx="38">
                  <c:v>アメリカ</c:v>
                </c:pt>
              </c:strCache>
            </c:strRef>
          </c:xVal>
          <c:yVal>
            <c:numRef>
              <c:f>GHG排出量とKP達成状況!$AF$6:$AF$42</c:f>
              <c:numCache>
                <c:formatCode>General</c:formatCode>
                <c:ptCount val="37"/>
                <c:pt idx="0">
                  <c:v>8</c:v>
                </c:pt>
                <c:pt idx="1">
                  <c:v>-13</c:v>
                </c:pt>
                <c:pt idx="2">
                  <c:v>-7.5</c:v>
                </c:pt>
                <c:pt idx="3">
                  <c:v>-8</c:v>
                </c:pt>
                <c:pt idx="4">
                  <c:v>-5</c:v>
                </c:pt>
                <c:pt idx="5">
                  <c:v>-8</c:v>
                </c:pt>
                <c:pt idx="6" formatCode="0.0_ ">
                  <c:v>-20.878368037300831</c:v>
                </c:pt>
                <c:pt idx="7">
                  <c:v>-8</c:v>
                </c:pt>
                <c:pt idx="8">
                  <c:v>-8</c:v>
                </c:pt>
                <c:pt idx="9" formatCode="0_ ">
                  <c:v>0</c:v>
                </c:pt>
                <c:pt idx="10" formatCode="0_ ">
                  <c:v>0</c:v>
                </c:pt>
                <c:pt idx="11">
                  <c:v>-21</c:v>
                </c:pt>
                <c:pt idx="12">
                  <c:v>25</c:v>
                </c:pt>
                <c:pt idx="13">
                  <c:v>-6</c:v>
                </c:pt>
                <c:pt idx="14">
                  <c:v>10</c:v>
                </c:pt>
                <c:pt idx="15">
                  <c:v>13</c:v>
                </c:pt>
                <c:pt idx="16">
                  <c:v>-6.5</c:v>
                </c:pt>
                <c:pt idx="17">
                  <c:v>-6</c:v>
                </c:pt>
                <c:pt idx="18">
                  <c:v>-8</c:v>
                </c:pt>
                <c:pt idx="19">
                  <c:v>-8</c:v>
                </c:pt>
                <c:pt idx="20">
                  <c:v>-8</c:v>
                </c:pt>
                <c:pt idx="21">
                  <c:v>-28</c:v>
                </c:pt>
                <c:pt idx="22">
                  <c:v>-8</c:v>
                </c:pt>
                <c:pt idx="23">
                  <c:v>-6</c:v>
                </c:pt>
                <c:pt idx="24" formatCode="0_ ">
                  <c:v>0</c:v>
                </c:pt>
                <c:pt idx="25">
                  <c:v>1</c:v>
                </c:pt>
                <c:pt idx="26">
                  <c:v>-6</c:v>
                </c:pt>
                <c:pt idx="27">
                  <c:v>27</c:v>
                </c:pt>
                <c:pt idx="28">
                  <c:v>-8</c:v>
                </c:pt>
                <c:pt idx="29">
                  <c:v>0</c:v>
                </c:pt>
                <c:pt idx="30">
                  <c:v>-8</c:v>
                </c:pt>
                <c:pt idx="31">
                  <c:v>-8</c:v>
                </c:pt>
                <c:pt idx="32">
                  <c:v>15</c:v>
                </c:pt>
                <c:pt idx="33">
                  <c:v>4</c:v>
                </c:pt>
                <c:pt idx="34">
                  <c:v>-8</c:v>
                </c:pt>
                <c:pt idx="35" formatCode="0_ ">
                  <c:v>0</c:v>
                </c:pt>
                <c:pt idx="36">
                  <c:v>-12.5</c:v>
                </c:pt>
              </c:numCache>
            </c:numRef>
          </c:yVal>
        </c:ser>
        <c:dLbls/>
        <c:axId val="110899968"/>
        <c:axId val="110901120"/>
      </c:scatterChart>
      <c:catAx>
        <c:axId val="110899968"/>
        <c:scaling>
          <c:orientation val="minMax"/>
        </c:scaling>
        <c:axPos val="b"/>
        <c:numFmt formatCode="#,##0.00_);[Red]\(#,##0.00\)" sourceLinked="0"/>
        <c:majorTickMark val="none"/>
        <c:tickLblPos val="low"/>
        <c:txPr>
          <a:bodyPr anchor="b" anchorCtr="1"/>
          <a:lstStyle/>
          <a:p>
            <a:pPr>
              <a:defRPr sz="1200"/>
            </a:pPr>
            <a:endParaRPr lang="ja-JP"/>
          </a:p>
        </c:txPr>
        <c:crossAx val="110901120"/>
        <c:crossesAt val="0"/>
        <c:lblAlgn val="ctr"/>
        <c:lblOffset val="100"/>
      </c:catAx>
      <c:valAx>
        <c:axId val="110901120"/>
        <c:scaling>
          <c:orientation val="minMax"/>
          <c:max val="60"/>
          <c:min val="-60"/>
        </c:scaling>
        <c:axPos val="l"/>
        <c:majorGridlines/>
        <c:numFmt formatCode="#,##0_ " sourceLinked="0"/>
        <c:tickLblPos val="nextTo"/>
        <c:txPr>
          <a:bodyPr/>
          <a:lstStyle/>
          <a:p>
            <a:pPr>
              <a:defRPr sz="1200"/>
            </a:pPr>
            <a:endParaRPr lang="ja-JP"/>
          </a:p>
        </c:txPr>
        <c:crossAx val="110899968"/>
        <c:crosses val="autoZero"/>
        <c:crossBetween val="between"/>
      </c:valAx>
    </c:plotArea>
    <c:legend>
      <c:legendPos val="r"/>
      <c:legendEntry>
        <c:idx val="1"/>
        <c:txPr>
          <a:bodyPr/>
          <a:lstStyle/>
          <a:p>
            <a:pPr>
              <a:defRPr sz="1200" b="1" i="1"/>
            </a:pPr>
            <a:endParaRPr lang="ja-JP"/>
          </a:p>
        </c:txPr>
      </c:legendEntry>
      <c:layout>
        <c:manualLayout>
          <c:xMode val="edge"/>
          <c:yMode val="edge"/>
          <c:x val="5.3701242985899664E-2"/>
          <c:y val="5.6078185595830901E-2"/>
          <c:w val="0.4187330199925588"/>
          <c:h val="8.6356340045048663E-2"/>
        </c:manualLayout>
      </c:layout>
      <c:txPr>
        <a:bodyPr/>
        <a:lstStyle/>
        <a:p>
          <a:pPr>
            <a:defRPr sz="1200"/>
          </a:pPr>
          <a:endParaRPr lang="ja-JP"/>
        </a:p>
      </c:txPr>
    </c:legend>
    <c:plotVisOnly val="1"/>
    <c:dispBlanksAs val="gap"/>
  </c:chart>
  <c:spPr>
    <a:ln>
      <a:noFill/>
    </a:ln>
  </c:spPr>
  <c:printSettings>
    <c:headerFooter/>
    <c:pageMargins b="0.75000000000000056" l="0.70000000000000051" r="0.70000000000000051" t="0.75000000000000056" header="0.30000000000000027" footer="0.30000000000000027"/>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6.3781292457611174E-2"/>
          <c:y val="4.5967269786402302E-2"/>
          <c:w val="0.90318906605922555"/>
          <c:h val="0.55795376800781948"/>
        </c:manualLayout>
      </c:layout>
      <c:barChart>
        <c:barDir val="col"/>
        <c:grouping val="clustered"/>
        <c:ser>
          <c:idx val="0"/>
          <c:order val="1"/>
          <c:tx>
            <c:strRef>
              <c:f>GHG排出量とKP達成状況!$AE$5</c:f>
              <c:strCache>
                <c:ptCount val="1"/>
                <c:pt idx="0">
                  <c:v>京都議定書の達成状況（排出量のみ、%）</c:v>
                </c:pt>
              </c:strCache>
            </c:strRef>
          </c:tx>
          <c:spPr>
            <a:solidFill>
              <a:schemeClr val="accent2">
                <a:lumMod val="40000"/>
                <a:lumOff val="60000"/>
              </a:schemeClr>
            </a:solidFill>
            <a:ln>
              <a:noFill/>
            </a:ln>
          </c:spPr>
          <c:dPt>
            <c:idx val="0"/>
          </c:dPt>
          <c:dPt>
            <c:idx val="2"/>
          </c:dPt>
          <c:dPt>
            <c:idx val="5"/>
          </c:dPt>
          <c:dPt>
            <c:idx val="8"/>
          </c:dPt>
          <c:dPt>
            <c:idx val="10"/>
          </c:dPt>
          <c:dPt>
            <c:idx val="11"/>
          </c:dPt>
          <c:dPt>
            <c:idx val="12"/>
          </c:dPt>
          <c:dPt>
            <c:idx val="14"/>
          </c:dPt>
          <c:dPt>
            <c:idx val="15"/>
          </c:dPt>
          <c:dPt>
            <c:idx val="17"/>
          </c:dPt>
          <c:dPt>
            <c:idx val="18"/>
          </c:dPt>
          <c:dPt>
            <c:idx val="19"/>
          </c:dPt>
          <c:dPt>
            <c:idx val="22"/>
          </c:dPt>
          <c:dPt>
            <c:idx val="37"/>
          </c:dPt>
          <c:dPt>
            <c:idx val="38"/>
          </c:dPt>
          <c:dPt>
            <c:idx val="40"/>
          </c:dPt>
          <c:dPt>
            <c:idx val="41"/>
          </c:dPt>
          <c:dPt>
            <c:idx val="43"/>
          </c:dPt>
          <c:cat>
            <c:strRef>
              <c:f>GHG排出量とKP達成状況!$C$6:$C$42</c:f>
              <c:strCache>
                <c:ptCount val="37"/>
                <c:pt idx="0">
                  <c:v>オーストラリア</c:v>
                </c:pt>
                <c:pt idx="1">
                  <c:v>オーストリア</c:v>
                </c:pt>
                <c:pt idx="2">
                  <c:v>ベルギー</c:v>
                </c:pt>
                <c:pt idx="3">
                  <c:v>ブルガリア</c:v>
                </c:pt>
                <c:pt idx="4">
                  <c:v>クロアチア</c:v>
                </c:pt>
                <c:pt idx="5">
                  <c:v>チェコ</c:v>
                </c:pt>
                <c:pt idx="6">
                  <c:v>デンマーク（KP）</c:v>
                </c:pt>
                <c:pt idx="7">
                  <c:v>エストニア</c:v>
                </c:pt>
                <c:pt idx="8">
                  <c:v>欧州連合(15カ国,KP)</c:v>
                </c:pt>
                <c:pt idx="9">
                  <c:v>フィンランド</c:v>
                </c:pt>
                <c:pt idx="10">
                  <c:v>フランス（KP)</c:v>
                </c:pt>
                <c:pt idx="11">
                  <c:v>ドイツ</c:v>
                </c:pt>
                <c:pt idx="12">
                  <c:v>ギリシャ</c:v>
                </c:pt>
                <c:pt idx="13">
                  <c:v>ハンガリー</c:v>
                </c:pt>
                <c:pt idx="14">
                  <c:v>アイスランド</c:v>
                </c:pt>
                <c:pt idx="15">
                  <c:v>アイルランド</c:v>
                </c:pt>
                <c:pt idx="16">
                  <c:v>イタリア</c:v>
                </c:pt>
                <c:pt idx="17">
                  <c:v>日本</c:v>
                </c:pt>
                <c:pt idx="18">
                  <c:v>ラトビア</c:v>
                </c:pt>
                <c:pt idx="19">
                  <c:v>リヒテンシュタイン</c:v>
                </c:pt>
                <c:pt idx="20">
                  <c:v>リトアニア</c:v>
                </c:pt>
                <c:pt idx="21">
                  <c:v>ルクセンブルク</c:v>
                </c:pt>
                <c:pt idx="22">
                  <c:v>モナコ</c:v>
                </c:pt>
                <c:pt idx="23">
                  <c:v>オランダ</c:v>
                </c:pt>
                <c:pt idx="24">
                  <c:v>ニュージーランド</c:v>
                </c:pt>
                <c:pt idx="25">
                  <c:v>ノルウェー</c:v>
                </c:pt>
                <c:pt idx="26">
                  <c:v>ポーランド</c:v>
                </c:pt>
                <c:pt idx="27">
                  <c:v>ポルトガル</c:v>
                </c:pt>
                <c:pt idx="28">
                  <c:v>ルーマニア</c:v>
                </c:pt>
                <c:pt idx="29">
                  <c:v>ロシア</c:v>
                </c:pt>
                <c:pt idx="30">
                  <c:v>スロバキア</c:v>
                </c:pt>
                <c:pt idx="31">
                  <c:v>スロベニア</c:v>
                </c:pt>
                <c:pt idx="32">
                  <c:v>スペイン</c:v>
                </c:pt>
                <c:pt idx="33">
                  <c:v>スウェーデン</c:v>
                </c:pt>
                <c:pt idx="34">
                  <c:v>スイス</c:v>
                </c:pt>
                <c:pt idx="35">
                  <c:v>ウクライナ</c:v>
                </c:pt>
                <c:pt idx="36">
                  <c:v>イギリス</c:v>
                </c:pt>
              </c:strCache>
            </c:strRef>
          </c:cat>
          <c:val>
            <c:numRef>
              <c:f>GHG排出量とKP達成状況!$AE$6:$AE$42</c:f>
              <c:numCache>
                <c:formatCode>0.0</c:formatCode>
                <c:ptCount val="37"/>
                <c:pt idx="0">
                  <c:v>-0.99856620717889699</c:v>
                </c:pt>
                <c:pt idx="1">
                  <c:v>4.9107785536807835</c:v>
                </c:pt>
                <c:pt idx="2">
                  <c:v>-14.044590304396321</c:v>
                </c:pt>
                <c:pt idx="3">
                  <c:v>-52.818115481515385</c:v>
                </c:pt>
                <c:pt idx="4">
                  <c:v>-7.5275351989946166</c:v>
                </c:pt>
                <c:pt idx="5">
                  <c:v>-29.971047017546894</c:v>
                </c:pt>
                <c:pt idx="6">
                  <c:v>-14.845438957505097</c:v>
                </c:pt>
                <c:pt idx="7">
                  <c:v>-55.279518138317918</c:v>
                </c:pt>
                <c:pt idx="8">
                  <c:v>-11.74687653523323</c:v>
                </c:pt>
                <c:pt idx="9">
                  <c:v>-4.6938561501969396</c:v>
                </c:pt>
                <c:pt idx="10">
                  <c:v>-9.9577051922180573</c:v>
                </c:pt>
                <c:pt idx="11">
                  <c:v>-23.62119690584904</c:v>
                </c:pt>
                <c:pt idx="12">
                  <c:v>11.883340218741957</c:v>
                </c:pt>
                <c:pt idx="13">
                  <c:v>-41.77389288073914</c:v>
                </c:pt>
                <c:pt idx="14">
                  <c:v>19.156607220966272</c:v>
                </c:pt>
                <c:pt idx="15">
                  <c:v>10.958767083250475</c:v>
                </c:pt>
                <c:pt idx="16">
                  <c:v>-4.0481925125624096</c:v>
                </c:pt>
                <c:pt idx="17">
                  <c:v>1.3597477739491381</c:v>
                </c:pt>
                <c:pt idx="18">
                  <c:v>-56.421665578582633</c:v>
                </c:pt>
                <c:pt idx="19">
                  <c:v>2.4136119179092308</c:v>
                </c:pt>
                <c:pt idx="20">
                  <c:v>-55.565037098659033</c:v>
                </c:pt>
                <c:pt idx="21">
                  <c:v>-8.690128662295427</c:v>
                </c:pt>
                <c:pt idx="22">
                  <c:v>-12.453243881871167</c:v>
                </c:pt>
                <c:pt idx="23">
                  <c:v>-6.3889391787104399</c:v>
                </c:pt>
                <c:pt idx="24">
                  <c:v>20.426385588259109</c:v>
                </c:pt>
                <c:pt idx="25">
                  <c:v>7.5489624716486237</c:v>
                </c:pt>
                <c:pt idx="26">
                  <c:v>-28.785472901453268</c:v>
                </c:pt>
                <c:pt idx="27">
                  <c:v>20.403082389842385</c:v>
                </c:pt>
                <c:pt idx="28">
                  <c:v>-55.724330256619893</c:v>
                </c:pt>
                <c:pt idx="29">
                  <c:v>-32.674494528432831</c:v>
                </c:pt>
                <c:pt idx="30">
                  <c:v>-36.79733213940213</c:v>
                </c:pt>
                <c:pt idx="31">
                  <c:v>-3.1716243420002677</c:v>
                </c:pt>
                <c:pt idx="32">
                  <c:v>23.681556353085998</c:v>
                </c:pt>
                <c:pt idx="33">
                  <c:v>-15.296804303091383</c:v>
                </c:pt>
                <c:pt idx="34">
                  <c:v>-0.84599902604779453</c:v>
                </c:pt>
                <c:pt idx="35">
                  <c:v>-56.573543516616141</c:v>
                </c:pt>
                <c:pt idx="36">
                  <c:v>-22.625451267504925</c:v>
                </c:pt>
              </c:numCache>
            </c:numRef>
          </c:val>
        </c:ser>
        <c:ser>
          <c:idx val="2"/>
          <c:order val="2"/>
          <c:tx>
            <c:strRef>
              <c:f>GHG排出量とKP達成状況!$AK$5</c:f>
              <c:strCache>
                <c:ptCount val="1"/>
                <c:pt idx="0">
                  <c:v>森林等吸収源を加味した達成状況（%）</c:v>
                </c:pt>
              </c:strCache>
            </c:strRef>
          </c:tx>
          <c:spPr>
            <a:solidFill>
              <a:srgbClr val="00B050"/>
            </a:solidFill>
            <a:ln w="19050">
              <a:noFill/>
            </a:ln>
          </c:spPr>
          <c:dLbls>
            <c:dLbl>
              <c:idx val="0"/>
              <c:layout>
                <c:manualLayout>
                  <c:x val="0"/>
                  <c:y val="5.5957549445248431E-2"/>
                </c:manualLayout>
              </c:layout>
              <c:showVal val="1"/>
              <c:extLst>
                <c:ext xmlns:c15="http://schemas.microsoft.com/office/drawing/2012/chart" uri="{CE6537A1-D6FC-4f65-9D91-7224C49458BB}"/>
              </c:extLst>
            </c:dLbl>
            <c:dLbl>
              <c:idx val="2"/>
              <c:layout>
                <c:manualLayout>
                  <c:x val="0"/>
                  <c:y val="5.7888639462758918E-3"/>
                </c:manualLayout>
              </c:layout>
              <c:showVal val="1"/>
              <c:extLst>
                <c:ext xmlns:c15="http://schemas.microsoft.com/office/drawing/2012/chart" uri="{CE6537A1-D6FC-4f65-9D91-7224C49458BB}"/>
              </c:extLst>
            </c:dLbl>
            <c:dLbl>
              <c:idx val="6"/>
              <c:layout>
                <c:manualLayout>
                  <c:x val="1.2857602057216564E-3"/>
                  <c:y val="0.11384466956102271"/>
                </c:manualLayout>
              </c:layout>
              <c:showVal val="1"/>
              <c:extLst>
                <c:ext xmlns:c15="http://schemas.microsoft.com/office/drawing/2012/chart" uri="{CE6537A1-D6FC-4f65-9D91-7224C49458BB}"/>
              </c:extLst>
            </c:dLbl>
            <c:dLbl>
              <c:idx val="12"/>
              <c:layout>
                <c:manualLayout>
                  <c:x val="-1.2706269298432781E-3"/>
                  <c:y val="8.6830753507392097E-2"/>
                </c:manualLayout>
              </c:layout>
              <c:showVal val="1"/>
              <c:extLst>
                <c:ext xmlns:c15="http://schemas.microsoft.com/office/drawing/2012/chart" uri="{CE6537A1-D6FC-4f65-9D91-7224C49458BB}"/>
              </c:extLst>
            </c:dLbl>
            <c:dLbl>
              <c:idx val="14"/>
              <c:layout>
                <c:manualLayout>
                  <c:x val="-1.278175208634426E-3"/>
                  <c:y val="8.3334274559986724E-2"/>
                </c:manualLayout>
              </c:layout>
              <c:showVal val="1"/>
              <c:extLst>
                <c:ext xmlns:c15="http://schemas.microsoft.com/office/drawing/2012/chart" uri="{CE6537A1-D6FC-4f65-9D91-7224C49458BB}"/>
              </c:extLst>
            </c:dLbl>
            <c:dLbl>
              <c:idx val="15"/>
              <c:layout>
                <c:manualLayout>
                  <c:x val="-1.3009206887250855E-3"/>
                  <c:y val="5.983438888086727E-2"/>
                </c:manualLayout>
              </c:layout>
              <c:showVal val="1"/>
              <c:extLst>
                <c:ext xmlns:c15="http://schemas.microsoft.com/office/drawing/2012/chart" uri="{CE6537A1-D6FC-4f65-9D91-7224C49458BB}"/>
              </c:extLst>
            </c:dLbl>
            <c:dLbl>
              <c:idx val="17"/>
              <c:layout>
                <c:manualLayout>
                  <c:x val="1.2857602057216328E-3"/>
                  <c:y val="5.5957701379946906E-2"/>
                </c:manualLayout>
              </c:layout>
              <c:showVal val="1"/>
              <c:extLst>
                <c:ext xmlns:c15="http://schemas.microsoft.com/office/drawing/2012/chart" uri="{CE6537A1-D6FC-4f65-9D91-7224C49458BB}"/>
              </c:extLst>
            </c:dLbl>
            <c:dLbl>
              <c:idx val="20"/>
              <c:layout>
                <c:manualLayout>
                  <c:x val="2.8286724525875932E-2"/>
                  <c:y val="2.7014141322059714E-2"/>
                </c:manualLayout>
              </c:layout>
              <c:showVal val="1"/>
              <c:extLst>
                <c:ext xmlns:c15="http://schemas.microsoft.com/office/drawing/2012/chart" uri="{CE6537A1-D6FC-4f65-9D91-7224C49458BB}"/>
              </c:extLst>
            </c:dLbl>
            <c:dLbl>
              <c:idx val="21"/>
              <c:layout>
                <c:manualLayout>
                  <c:x val="0"/>
                  <c:y val="8.1041968162083977E-2"/>
                </c:manualLayout>
              </c:layout>
              <c:showVal val="1"/>
              <c:extLst>
                <c:ext xmlns:c15="http://schemas.microsoft.com/office/drawing/2012/chart" uri="{CE6537A1-D6FC-4f65-9D91-7224C49458BB}"/>
              </c:extLst>
            </c:dLbl>
            <c:dLbl>
              <c:idx val="25"/>
              <c:layout>
                <c:manualLayout>
                  <c:x val="1.2857602057216328E-3"/>
                  <c:y val="-7.7182826821032341E-3"/>
                </c:manualLayout>
              </c:layout>
              <c:showVal val="1"/>
              <c:extLst>
                <c:ext xmlns:c15="http://schemas.microsoft.com/office/drawing/2012/chart" uri="{CE6537A1-D6FC-4f65-9D91-7224C49458BB}"/>
              </c:extLst>
            </c:dLbl>
            <c:dLbl>
              <c:idx val="27"/>
              <c:layout>
                <c:manualLayout>
                  <c:x val="-3.8572806171649938E-3"/>
                  <c:y val="6.1746261456825872E-2"/>
                </c:manualLayout>
              </c:layout>
              <c:showVal val="1"/>
              <c:extLst>
                <c:ext xmlns:c15="http://schemas.microsoft.com/office/drawing/2012/chart" uri="{CE6537A1-D6FC-4f65-9D91-7224C49458BB}"/>
              </c:extLst>
            </c:dLbl>
            <c:dLbl>
              <c:idx val="28"/>
              <c:layout>
                <c:manualLayout>
                  <c:x val="-2.7000964320154204E-2"/>
                  <c:y val="2.1225277375783894E-2"/>
                </c:manualLayout>
              </c:layout>
              <c:showVal val="1"/>
              <c:extLst>
                <c:ext xmlns:c15="http://schemas.microsoft.com/office/drawing/2012/chart" uri="{CE6537A1-D6FC-4f65-9D91-7224C49458BB}"/>
              </c:extLst>
            </c:dLbl>
            <c:dLbl>
              <c:idx val="29"/>
              <c:layout>
                <c:manualLayout>
                  <c:x val="0"/>
                  <c:y val="1.1577575957853317E-2"/>
                </c:manualLayout>
              </c:layout>
              <c:showVal val="1"/>
              <c:extLst>
                <c:ext xmlns:c15="http://schemas.microsoft.com/office/drawing/2012/chart" uri="{CE6537A1-D6FC-4f65-9D91-7224C49458BB}"/>
              </c:extLst>
            </c:dLbl>
            <c:dLbl>
              <c:idx val="32"/>
              <c:layout>
                <c:manualLayout>
                  <c:x val="0"/>
                  <c:y val="-1.3506994693680659E-2"/>
                </c:manualLayout>
              </c:layout>
              <c:showVal val="1"/>
              <c:extLst>
                <c:ext xmlns:c15="http://schemas.microsoft.com/office/drawing/2012/chart" uri="{CE6537A1-D6FC-4f65-9D91-7224C49458BB}"/>
              </c:extLst>
            </c:dLbl>
            <c:dLbl>
              <c:idx val="34"/>
              <c:layout>
                <c:manualLayout>
                  <c:x val="0"/>
                  <c:y val="5.7887120115774245E-2"/>
                </c:manualLayout>
              </c:layout>
              <c:showVal val="1"/>
              <c:extLst>
                <c:ext xmlns:c15="http://schemas.microsoft.com/office/drawing/2012/chart" uri="{CE6537A1-D6FC-4f65-9D91-7224C49458BB}"/>
              </c:extLst>
            </c:dLbl>
            <c:dLbl>
              <c:idx val="35"/>
              <c:layout>
                <c:manualLayout>
                  <c:x val="-2.3143683702989394E-2"/>
                  <c:y val="2.1225277375783894E-2"/>
                </c:manualLayout>
              </c:layout>
              <c:showVal val="1"/>
              <c:extLst>
                <c:ext xmlns:c15="http://schemas.microsoft.com/office/drawing/2012/chart" uri="{CE6537A1-D6FC-4f65-9D91-7224C49458BB}"/>
              </c:extLst>
            </c:dLbl>
            <c:spPr>
              <a:noFill/>
              <a:ln>
                <a:noFill/>
              </a:ln>
              <a:effectLst/>
            </c:spPr>
            <c:txPr>
              <a:bodyPr/>
              <a:lstStyle/>
              <a:p>
                <a:pPr>
                  <a:defRPr>
                    <a:solidFill>
                      <a:srgbClr val="00B050"/>
                    </a:solidFill>
                  </a:defRPr>
                </a:pPr>
                <a:endParaRPr lang="ja-JP"/>
              </a:p>
            </c:txPr>
            <c:showVal val="1"/>
            <c:extLst>
              <c:ext xmlns:c15="http://schemas.microsoft.com/office/drawing/2012/chart" uri="{CE6537A1-D6FC-4f65-9D91-7224C49458BB}">
                <c15:showLeaderLines val="0"/>
              </c:ext>
            </c:extLst>
          </c:dLbls>
          <c:cat>
            <c:strRef>
              <c:f>GHG排出量とKP達成状況!$C$6:$C$42</c:f>
              <c:strCache>
                <c:ptCount val="37"/>
                <c:pt idx="0">
                  <c:v>オーストラリア</c:v>
                </c:pt>
                <c:pt idx="1">
                  <c:v>オーストリア</c:v>
                </c:pt>
                <c:pt idx="2">
                  <c:v>ベルギー</c:v>
                </c:pt>
                <c:pt idx="3">
                  <c:v>ブルガリア</c:v>
                </c:pt>
                <c:pt idx="4">
                  <c:v>クロアチア</c:v>
                </c:pt>
                <c:pt idx="5">
                  <c:v>チェコ</c:v>
                </c:pt>
                <c:pt idx="6">
                  <c:v>デンマーク（KP）</c:v>
                </c:pt>
                <c:pt idx="7">
                  <c:v>エストニア</c:v>
                </c:pt>
                <c:pt idx="8">
                  <c:v>欧州連合(15カ国,KP)</c:v>
                </c:pt>
                <c:pt idx="9">
                  <c:v>フィンランド</c:v>
                </c:pt>
                <c:pt idx="10">
                  <c:v>フランス（KP)</c:v>
                </c:pt>
                <c:pt idx="11">
                  <c:v>ドイツ</c:v>
                </c:pt>
                <c:pt idx="12">
                  <c:v>ギリシャ</c:v>
                </c:pt>
                <c:pt idx="13">
                  <c:v>ハンガリー</c:v>
                </c:pt>
                <c:pt idx="14">
                  <c:v>アイスランド</c:v>
                </c:pt>
                <c:pt idx="15">
                  <c:v>アイルランド</c:v>
                </c:pt>
                <c:pt idx="16">
                  <c:v>イタリア</c:v>
                </c:pt>
                <c:pt idx="17">
                  <c:v>日本</c:v>
                </c:pt>
                <c:pt idx="18">
                  <c:v>ラトビア</c:v>
                </c:pt>
                <c:pt idx="19">
                  <c:v>リヒテンシュタイン</c:v>
                </c:pt>
                <c:pt idx="20">
                  <c:v>リトアニア</c:v>
                </c:pt>
                <c:pt idx="21">
                  <c:v>ルクセンブルク</c:v>
                </c:pt>
                <c:pt idx="22">
                  <c:v>モナコ</c:v>
                </c:pt>
                <c:pt idx="23">
                  <c:v>オランダ</c:v>
                </c:pt>
                <c:pt idx="24">
                  <c:v>ニュージーランド</c:v>
                </c:pt>
                <c:pt idx="25">
                  <c:v>ノルウェー</c:v>
                </c:pt>
                <c:pt idx="26">
                  <c:v>ポーランド</c:v>
                </c:pt>
                <c:pt idx="27">
                  <c:v>ポルトガル</c:v>
                </c:pt>
                <c:pt idx="28">
                  <c:v>ルーマニア</c:v>
                </c:pt>
                <c:pt idx="29">
                  <c:v>ロシア</c:v>
                </c:pt>
                <c:pt idx="30">
                  <c:v>スロバキア</c:v>
                </c:pt>
                <c:pt idx="31">
                  <c:v>スロベニア</c:v>
                </c:pt>
                <c:pt idx="32">
                  <c:v>スペイン</c:v>
                </c:pt>
                <c:pt idx="33">
                  <c:v>スウェーデン</c:v>
                </c:pt>
                <c:pt idx="34">
                  <c:v>スイス</c:v>
                </c:pt>
                <c:pt idx="35">
                  <c:v>ウクライナ</c:v>
                </c:pt>
                <c:pt idx="36">
                  <c:v>イギリス</c:v>
                </c:pt>
              </c:strCache>
            </c:strRef>
          </c:cat>
          <c:val>
            <c:numRef>
              <c:f>GHG排出量とKP達成状況!$AK$6:$AK$42</c:f>
              <c:numCache>
                <c:formatCode>#,##0.0_ </c:formatCode>
                <c:ptCount val="37"/>
                <c:pt idx="0">
                  <c:v>3.2236575507929461</c:v>
                </c:pt>
                <c:pt idx="1">
                  <c:v>3.1936993059849703</c:v>
                </c:pt>
                <c:pt idx="2">
                  <c:v>-13.896257679469347</c:v>
                </c:pt>
                <c:pt idx="3">
                  <c:v>-53.355577239328333</c:v>
                </c:pt>
                <c:pt idx="4">
                  <c:v>-10.777778474078271</c:v>
                </c:pt>
                <c:pt idx="5">
                  <c:v>-30.648955773374105</c:v>
                </c:pt>
                <c:pt idx="6">
                  <c:v>-17.306045275795245</c:v>
                </c:pt>
                <c:pt idx="7">
                  <c:v>-54.15535474442197</c:v>
                </c:pt>
                <c:pt idx="8">
                  <c:v>-13.094513557733066</c:v>
                </c:pt>
                <c:pt idx="9">
                  <c:v>-5.520106394627347</c:v>
                </c:pt>
                <c:pt idx="10">
                  <c:v>-10.529884966109446</c:v>
                </c:pt>
                <c:pt idx="11">
                  <c:v>-24.265909832748083</c:v>
                </c:pt>
                <c:pt idx="12">
                  <c:v>11.499736772398478</c:v>
                </c:pt>
                <c:pt idx="13">
                  <c:v>-43.672943115762529</c:v>
                </c:pt>
                <c:pt idx="14">
                  <c:v>10.000000000000002</c:v>
                </c:pt>
                <c:pt idx="15">
                  <c:v>5.0994658482432556</c:v>
                </c:pt>
                <c:pt idx="16">
                  <c:v>-6.9610867500477429</c:v>
                </c:pt>
                <c:pt idx="17">
                  <c:v>-2.5023201151822416</c:v>
                </c:pt>
                <c:pt idx="18">
                  <c:v>-61.233348839574113</c:v>
                </c:pt>
                <c:pt idx="19">
                  <c:v>4.0774356313337838</c:v>
                </c:pt>
                <c:pt idx="20">
                  <c:v>-57.878526977629384</c:v>
                </c:pt>
                <c:pt idx="21">
                  <c:v>-9.257099903702704</c:v>
                </c:pt>
                <c:pt idx="22">
                  <c:v>-12.453243881871167</c:v>
                </c:pt>
                <c:pt idx="23">
                  <c:v>-6.1947885754610619</c:v>
                </c:pt>
                <c:pt idx="24">
                  <c:v>-2.6876159913810547</c:v>
                </c:pt>
                <c:pt idx="25">
                  <c:v>4.5931155161602391</c:v>
                </c:pt>
                <c:pt idx="26">
                  <c:v>-29.711003063494445</c:v>
                </c:pt>
                <c:pt idx="27">
                  <c:v>5.5196912450961104</c:v>
                </c:pt>
                <c:pt idx="28">
                  <c:v>-57.0339443335629</c:v>
                </c:pt>
                <c:pt idx="29">
                  <c:v>-36.315323375769552</c:v>
                </c:pt>
                <c:pt idx="30">
                  <c:v>-37.18432354050956</c:v>
                </c:pt>
                <c:pt idx="31">
                  <c:v>-9.6568227119358312</c:v>
                </c:pt>
                <c:pt idx="32">
                  <c:v>20.038667038631566</c:v>
                </c:pt>
                <c:pt idx="33">
                  <c:v>-18.24430000771698</c:v>
                </c:pt>
                <c:pt idx="34">
                  <c:v>-3.9127945880148465</c:v>
                </c:pt>
                <c:pt idx="35">
                  <c:v>-57.069840257117065</c:v>
                </c:pt>
                <c:pt idx="36">
                  <c:v>-22.989837807957116</c:v>
                </c:pt>
              </c:numCache>
            </c:numRef>
          </c:val>
        </c:ser>
        <c:dLbls/>
        <c:gapWidth val="40"/>
        <c:overlap val="50"/>
        <c:axId val="117359744"/>
        <c:axId val="117361280"/>
      </c:barChart>
      <c:scatterChart>
        <c:scatterStyle val="lineMarker"/>
        <c:ser>
          <c:idx val="1"/>
          <c:order val="0"/>
          <c:tx>
            <c:strRef>
              <c:f>GHG排出量とKP達成状況!$AF$5</c:f>
              <c:strCache>
                <c:ptCount val="1"/>
                <c:pt idx="0">
                  <c:v>京都議定書目標値(%)</c:v>
                </c:pt>
              </c:strCache>
            </c:strRef>
          </c:tx>
          <c:spPr>
            <a:ln w="28575">
              <a:noFill/>
            </a:ln>
          </c:spPr>
          <c:marker>
            <c:symbol val="dash"/>
            <c:size val="14"/>
            <c:spPr>
              <a:solidFill>
                <a:schemeClr val="tx1"/>
              </a:solidFill>
              <a:ln>
                <a:noFill/>
              </a:ln>
            </c:spPr>
          </c:marker>
          <c:dLbls>
            <c:dLbl>
              <c:idx val="0"/>
              <c:layout>
                <c:manualLayout>
                  <c:x val="-2.0623593699774994E-2"/>
                  <c:y val="-1.8957955870566794E-2"/>
                </c:manualLayout>
              </c:layout>
              <c:dLblPos val="r"/>
              <c:showVal val="1"/>
              <c:extLst>
                <c:ext xmlns:c15="http://schemas.microsoft.com/office/drawing/2012/chart" uri="{CE6537A1-D6FC-4f65-9D91-7224C49458BB}"/>
              </c:extLst>
            </c:dLbl>
            <c:dLbl>
              <c:idx val="1"/>
              <c:layout>
                <c:manualLayout>
                  <c:x val="-2.6894863792941991E-2"/>
                  <c:y val="1.5774316198897714E-2"/>
                </c:manualLayout>
              </c:layout>
              <c:dLblPos val="r"/>
              <c:showVal val="1"/>
              <c:extLst>
                <c:ext xmlns:c15="http://schemas.microsoft.com/office/drawing/2012/chart" uri="{CE6537A1-D6FC-4f65-9D91-7224C49458BB}"/>
              </c:extLst>
            </c:dLbl>
            <c:dLbl>
              <c:idx val="2"/>
              <c:layout>
                <c:manualLayout>
                  <c:x val="-2.8955298086561651E-2"/>
                  <c:y val="-5.369906653719457E-2"/>
                </c:manualLayout>
              </c:layout>
              <c:dLblPos val="r"/>
              <c:showVal val="1"/>
              <c:extLst>
                <c:ext xmlns:c15="http://schemas.microsoft.com/office/drawing/2012/chart" uri="{CE6537A1-D6FC-4f65-9D91-7224C49458BB}"/>
              </c:extLst>
            </c:dLbl>
            <c:dLbl>
              <c:idx val="3"/>
              <c:layout>
                <c:manualLayout>
                  <c:x val="-2.4271943349664461E-2"/>
                  <c:y val="-5.5628632053743306E-2"/>
                </c:manualLayout>
              </c:layout>
              <c:dLblPos val="r"/>
              <c:showVal val="1"/>
              <c:extLst>
                <c:ext xmlns:c15="http://schemas.microsoft.com/office/drawing/2012/chart" uri="{CE6537A1-D6FC-4f65-9D91-7224C49458BB}"/>
              </c:extLst>
            </c:dLbl>
            <c:dLbl>
              <c:idx val="4"/>
              <c:layout>
                <c:manualLayout>
                  <c:x val="-2.2850552131432635E-2"/>
                  <c:y val="-4.2305899476382886E-2"/>
                </c:manualLayout>
              </c:layout>
              <c:dLblPos val="r"/>
              <c:showVal val="1"/>
              <c:extLst>
                <c:ext xmlns:c15="http://schemas.microsoft.com/office/drawing/2012/chart" uri="{CE6537A1-D6FC-4f65-9D91-7224C49458BB}"/>
              </c:extLst>
            </c:dLbl>
            <c:dLbl>
              <c:idx val="5"/>
              <c:layout>
                <c:manualLayout>
                  <c:x val="-2.2986119218521645E-2"/>
                  <c:y val="-5.5628632053743306E-2"/>
                </c:manualLayout>
              </c:layout>
              <c:dLblPos val="r"/>
              <c:showVal val="1"/>
              <c:extLst>
                <c:ext xmlns:c15="http://schemas.microsoft.com/office/drawing/2012/chart" uri="{CE6537A1-D6FC-4f65-9D91-7224C49458BB}"/>
              </c:extLst>
            </c:dLbl>
            <c:dLbl>
              <c:idx val="6"/>
              <c:layout>
                <c:manualLayout>
                  <c:x val="-3.2864030858244943E-2"/>
                  <c:y val="1.9633457539949332E-2"/>
                </c:manualLayout>
              </c:layout>
              <c:dLblPos val="r"/>
              <c:showVal val="1"/>
              <c:extLst>
                <c:ext xmlns:c15="http://schemas.microsoft.com/office/drawing/2012/chart" uri="{CE6537A1-D6FC-4f65-9D91-7224C49458BB}"/>
              </c:extLst>
            </c:dLbl>
            <c:dLbl>
              <c:idx val="7"/>
              <c:layout>
                <c:manualLayout>
                  <c:x val="-2.2986152767548222E-2"/>
                  <c:y val="-5.5619798610557214E-2"/>
                </c:manualLayout>
              </c:layout>
              <c:dLblPos val="r"/>
              <c:showVal val="1"/>
              <c:extLst>
                <c:ext xmlns:c15="http://schemas.microsoft.com/office/drawing/2012/chart" uri="{CE6537A1-D6FC-4f65-9D91-7224C49458BB}"/>
              </c:extLst>
            </c:dLbl>
            <c:dLbl>
              <c:idx val="8"/>
              <c:layout>
                <c:manualLayout>
                  <c:x val="-2.2986119218521669E-2"/>
                  <c:y val="-5.5602074198983019E-2"/>
                </c:manualLayout>
              </c:layout>
              <c:dLblPos val="r"/>
              <c:showVal val="1"/>
              <c:extLst>
                <c:ext xmlns:c15="http://schemas.microsoft.com/office/drawing/2012/chart" uri="{CE6537A1-D6FC-4f65-9D91-7224C49458BB}"/>
              </c:extLst>
            </c:dLbl>
            <c:dLbl>
              <c:idx val="9"/>
              <c:layout>
                <c:manualLayout>
                  <c:x val="-2.0501930346496191E-2"/>
                  <c:y val="-1.9044881858756784E-2"/>
                </c:manualLayout>
              </c:layout>
              <c:dLblPos val="r"/>
              <c:showVal val="1"/>
              <c:extLst>
                <c:ext xmlns:c15="http://schemas.microsoft.com/office/drawing/2012/chart" uri="{CE6537A1-D6FC-4f65-9D91-7224C49458BB}"/>
              </c:extLst>
            </c:dLbl>
            <c:dLbl>
              <c:idx val="10"/>
              <c:layout>
                <c:manualLayout>
                  <c:x val="-2.0501930346496191E-2"/>
                  <c:y val="-1.9044881858756784E-2"/>
                </c:manualLayout>
              </c:layout>
              <c:dLblPos val="r"/>
              <c:showVal val="1"/>
              <c:extLst>
                <c:ext xmlns:c15="http://schemas.microsoft.com/office/drawing/2012/chart" uri="{CE6537A1-D6FC-4f65-9D91-7224C49458BB}"/>
              </c:extLst>
            </c:dLbl>
            <c:dLbl>
              <c:idx val="11"/>
              <c:layout>
                <c:manualLayout>
                  <c:x val="-2.6894863792941991E-2"/>
                  <c:y val="-0.11736606006738305"/>
                </c:manualLayout>
              </c:layout>
              <c:dLblPos val="r"/>
              <c:showVal val="1"/>
              <c:extLst>
                <c:ext xmlns:c15="http://schemas.microsoft.com/office/drawing/2012/chart" uri="{CE6537A1-D6FC-4f65-9D91-7224C49458BB}"/>
              </c:extLst>
            </c:dLbl>
            <c:dLbl>
              <c:idx val="12"/>
              <c:layout>
                <c:manualLayout>
                  <c:x val="-2.4532304725168756E-2"/>
                  <c:y val="-1.5098814529515217E-2"/>
                </c:manualLayout>
              </c:layout>
              <c:dLblPos val="r"/>
              <c:showVal val="1"/>
              <c:extLst>
                <c:ext xmlns:c15="http://schemas.microsoft.com/office/drawing/2012/chart" uri="{CE6537A1-D6FC-4f65-9D91-7224C49458BB}"/>
              </c:extLst>
            </c:dLbl>
            <c:dLbl>
              <c:idx val="13"/>
              <c:layout>
                <c:manualLayout>
                  <c:x val="-2.2986152767548222E-2"/>
                  <c:y val="-5.1760657269505579E-2"/>
                </c:manualLayout>
              </c:layout>
              <c:dLblPos val="r"/>
              <c:showVal val="1"/>
              <c:extLst>
                <c:ext xmlns:c15="http://schemas.microsoft.com/office/drawing/2012/chart" uri="{CE6537A1-D6FC-4f65-9D91-7224C49458BB}"/>
              </c:extLst>
            </c:dLbl>
            <c:dLbl>
              <c:idx val="14"/>
              <c:layout>
                <c:manualLayout>
                  <c:x val="-2.4532308646100461E-2"/>
                  <c:y val="-1.7408826426713941E-2"/>
                </c:manualLayout>
              </c:layout>
              <c:dLblPos val="r"/>
              <c:showVal val="1"/>
              <c:extLst>
                <c:ext xmlns:c15="http://schemas.microsoft.com/office/drawing/2012/chart" uri="{CE6537A1-D6FC-4f65-9D91-7224C49458BB}"/>
              </c:extLst>
            </c:dLbl>
            <c:dLbl>
              <c:idx val="15"/>
              <c:layout>
                <c:manualLayout>
                  <c:x val="-2.4532304725168756E-2"/>
                  <c:y val="-2.281709721161845E-2"/>
                </c:manualLayout>
              </c:layout>
              <c:dLblPos val="r"/>
              <c:showVal val="1"/>
              <c:extLst>
                <c:ext xmlns:c15="http://schemas.microsoft.com/office/drawing/2012/chart" uri="{CE6537A1-D6FC-4f65-9D91-7224C49458BB}"/>
              </c:extLst>
            </c:dLbl>
            <c:dLbl>
              <c:idx val="16"/>
              <c:layout>
                <c:manualLayout>
                  <c:x val="-2.8955319832851177E-2"/>
                  <c:y val="-5.1760657269505579E-2"/>
                </c:manualLayout>
              </c:layout>
              <c:dLblPos val="r"/>
              <c:showVal val="1"/>
              <c:extLst>
                <c:ext xmlns:c15="http://schemas.microsoft.com/office/drawing/2012/chart" uri="{CE6537A1-D6FC-4f65-9D91-7224C49458BB}"/>
              </c:extLst>
            </c:dLbl>
            <c:dLbl>
              <c:idx val="17"/>
              <c:layout>
                <c:manualLayout>
                  <c:x val="-2.2986152767548222E-2"/>
                  <c:y val="1.7703886869423521E-2"/>
                </c:manualLayout>
              </c:layout>
              <c:dLblPos val="r"/>
              <c:showVal val="1"/>
              <c:extLst>
                <c:ext xmlns:c15="http://schemas.microsoft.com/office/drawing/2012/chart" uri="{CE6537A1-D6FC-4f65-9D91-7224C49458BB}"/>
              </c:extLst>
            </c:dLbl>
            <c:dLbl>
              <c:idx val="18"/>
              <c:layout>
                <c:manualLayout>
                  <c:x val="-2.2986152767548222E-2"/>
                  <c:y val="-5.1760657269505614E-2"/>
                </c:manualLayout>
              </c:layout>
              <c:dLblPos val="r"/>
              <c:showVal val="1"/>
              <c:extLst>
                <c:ext xmlns:c15="http://schemas.microsoft.com/office/drawing/2012/chart" uri="{CE6537A1-D6FC-4f65-9D91-7224C49458BB}"/>
              </c:extLst>
            </c:dLbl>
            <c:dLbl>
              <c:idx val="19"/>
              <c:layout>
                <c:manualLayout>
                  <c:x val="-2.2986152767548222E-2"/>
                  <c:y val="1.9633457539949332E-2"/>
                </c:manualLayout>
              </c:layout>
              <c:dLblPos val="r"/>
              <c:showVal val="1"/>
              <c:extLst>
                <c:ext xmlns:c15="http://schemas.microsoft.com/office/drawing/2012/chart" uri="{CE6537A1-D6FC-4f65-9D91-7224C49458BB}"/>
              </c:extLst>
            </c:dLbl>
            <c:dLbl>
              <c:idx val="20"/>
              <c:layout>
                <c:manualLayout>
                  <c:x val="-2.2986152767548222E-2"/>
                  <c:y val="-5.9478939951608856E-2"/>
                </c:manualLayout>
              </c:layout>
              <c:dLblPos val="r"/>
              <c:showVal val="1"/>
              <c:extLst>
                <c:ext xmlns:c15="http://schemas.microsoft.com/office/drawing/2012/chart" uri="{CE6537A1-D6FC-4f65-9D91-7224C49458BB}"/>
              </c:extLst>
            </c:dLbl>
            <c:dLbl>
              <c:idx val="21"/>
              <c:layout>
                <c:manualLayout>
                  <c:x val="-2.6894863792941991E-2"/>
                  <c:y val="1.7703886869423521E-2"/>
                </c:manualLayout>
              </c:layout>
              <c:dLblPos val="r"/>
              <c:showVal val="1"/>
              <c:extLst>
                <c:ext xmlns:c15="http://schemas.microsoft.com/office/drawing/2012/chart" uri="{CE6537A1-D6FC-4f65-9D91-7224C49458BB}"/>
              </c:extLst>
            </c:dLbl>
            <c:dLbl>
              <c:idx val="22"/>
              <c:layout>
                <c:manualLayout>
                  <c:x val="-2.2986152767548222E-2"/>
                  <c:y val="-5.3690227940031428E-2"/>
                </c:manualLayout>
              </c:layout>
              <c:dLblPos val="r"/>
              <c:showVal val="1"/>
              <c:extLst>
                <c:ext xmlns:c15="http://schemas.microsoft.com/office/drawing/2012/chart" uri="{CE6537A1-D6FC-4f65-9D91-7224C49458BB}"/>
              </c:extLst>
            </c:dLbl>
            <c:dLbl>
              <c:idx val="23"/>
              <c:layout>
                <c:manualLayout>
                  <c:x val="-2.2986152767548222E-2"/>
                  <c:y val="-4.7901515928453951E-2"/>
                </c:manualLayout>
              </c:layout>
              <c:dLblPos val="r"/>
              <c:showVal val="1"/>
              <c:extLst>
                <c:ext xmlns:c15="http://schemas.microsoft.com/office/drawing/2012/chart" uri="{CE6537A1-D6FC-4f65-9D91-7224C49458BB}"/>
              </c:extLst>
            </c:dLbl>
            <c:dLbl>
              <c:idx val="24"/>
              <c:layout>
                <c:manualLayout>
                  <c:x val="-2.0623593699774994E-2"/>
                  <c:y val="-2.2817097211618485E-2"/>
                </c:manualLayout>
              </c:layout>
              <c:dLblPos val="r"/>
              <c:showVal val="1"/>
              <c:extLst>
                <c:ext xmlns:c15="http://schemas.microsoft.com/office/drawing/2012/chart" uri="{CE6537A1-D6FC-4f65-9D91-7224C49458BB}"/>
              </c:extLst>
            </c:dLbl>
            <c:dLbl>
              <c:idx val="25"/>
              <c:layout>
                <c:manualLayout>
                  <c:x val="-2.0623593699774994E-2"/>
                  <c:y val="2.1563028210475142E-2"/>
                </c:manualLayout>
              </c:layout>
              <c:dLblPos val="r"/>
              <c:showVal val="1"/>
              <c:extLst>
                <c:ext xmlns:c15="http://schemas.microsoft.com/office/drawing/2012/chart" uri="{CE6537A1-D6FC-4f65-9D91-7224C49458BB}"/>
              </c:extLst>
            </c:dLbl>
            <c:dLbl>
              <c:idx val="27"/>
              <c:layout>
                <c:manualLayout>
                  <c:x val="-2.4532304725168756E-2"/>
                  <c:y val="-1.8957955870566829E-2"/>
                </c:manualLayout>
              </c:layout>
              <c:dLblPos val="r"/>
              <c:showVal val="1"/>
              <c:extLst>
                <c:ext xmlns:c15="http://schemas.microsoft.com/office/drawing/2012/chart" uri="{CE6537A1-D6FC-4f65-9D91-7224C49458BB}"/>
              </c:extLst>
            </c:dLbl>
            <c:dLbl>
              <c:idx val="28"/>
              <c:layout>
                <c:manualLayout>
                  <c:x val="-2.2986152767548222E-2"/>
                  <c:y val="-5.9478939951608856E-2"/>
                </c:manualLayout>
              </c:layout>
              <c:dLblPos val="r"/>
              <c:showVal val="1"/>
              <c:extLst>
                <c:ext xmlns:c15="http://schemas.microsoft.com/office/drawing/2012/chart" uri="{CE6537A1-D6FC-4f65-9D91-7224C49458BB}"/>
              </c:extLst>
            </c:dLbl>
            <c:dLbl>
              <c:idx val="29"/>
              <c:layout>
                <c:manualLayout>
                  <c:x val="-2.06235936997749E-2"/>
                  <c:y val="-2.2817097211618485E-2"/>
                </c:manualLayout>
              </c:layout>
              <c:dLblPos val="r"/>
              <c:showVal val="1"/>
              <c:extLst>
                <c:ext xmlns:c15="http://schemas.microsoft.com/office/drawing/2012/chart" uri="{CE6537A1-D6FC-4f65-9D91-7224C49458BB}"/>
              </c:extLst>
            </c:dLbl>
            <c:dLbl>
              <c:idx val="30"/>
              <c:layout>
                <c:manualLayout>
                  <c:x val="-2.2986152767548222E-2"/>
                  <c:y val="-5.5619798610557214E-2"/>
                </c:manualLayout>
              </c:layout>
              <c:dLblPos val="r"/>
              <c:showVal val="1"/>
              <c:extLst>
                <c:ext xmlns:c15="http://schemas.microsoft.com/office/drawing/2012/chart" uri="{CE6537A1-D6FC-4f65-9D91-7224C49458BB}"/>
              </c:extLst>
            </c:dLbl>
            <c:dLbl>
              <c:idx val="31"/>
              <c:layout>
                <c:manualLayout>
                  <c:x val="-2.1700392561826598E-2"/>
                  <c:y val="-5.3690227940031428E-2"/>
                </c:manualLayout>
              </c:layout>
              <c:dLblPos val="r"/>
              <c:showVal val="1"/>
              <c:extLst>
                <c:ext xmlns:c15="http://schemas.microsoft.com/office/drawing/2012/chart" uri="{CE6537A1-D6FC-4f65-9D91-7224C49458BB}"/>
              </c:extLst>
            </c:dLbl>
            <c:dLbl>
              <c:idx val="32"/>
              <c:layout>
                <c:manualLayout>
                  <c:x val="-2.4532304725168669E-2"/>
                  <c:y val="8.5238860337826836E-2"/>
                </c:manualLayout>
              </c:layout>
              <c:dLblPos val="r"/>
              <c:showVal val="1"/>
              <c:extLst>
                <c:ext xmlns:c15="http://schemas.microsoft.com/office/drawing/2012/chart" uri="{CE6537A1-D6FC-4f65-9D91-7224C49458BB}"/>
              </c:extLst>
            </c:dLbl>
            <c:dLbl>
              <c:idx val="34"/>
              <c:layout>
                <c:manualLayout>
                  <c:x val="-2.041463235610496E-2"/>
                  <c:y val="2.1563028210475142E-2"/>
                </c:manualLayout>
              </c:layout>
              <c:dLblPos val="r"/>
              <c:showVal val="1"/>
              <c:extLst>
                <c:ext xmlns:c15="http://schemas.microsoft.com/office/drawing/2012/chart" uri="{CE6537A1-D6FC-4f65-9D91-7224C49458BB}"/>
              </c:extLst>
            </c:dLbl>
            <c:dLbl>
              <c:idx val="36"/>
              <c:layout>
                <c:manualLayout>
                  <c:x val="-2.5228538814518971E-2"/>
                  <c:y val="-7.6845075986341035E-2"/>
                </c:manualLayout>
              </c:layout>
              <c:dLblPos val="r"/>
              <c:showVal val="1"/>
              <c:extLst>
                <c:ext xmlns:c15="http://schemas.microsoft.com/office/drawing/2012/chart" uri="{CE6537A1-D6FC-4f65-9D91-7224C49458BB}"/>
              </c:extLst>
            </c:dLbl>
            <c:spPr>
              <a:noFill/>
              <a:ln>
                <a:noFill/>
              </a:ln>
              <a:effectLst/>
            </c:spPr>
            <c:txPr>
              <a:bodyPr/>
              <a:lstStyle/>
              <a:p>
                <a:pPr>
                  <a:defRPr sz="1200" b="1" i="1"/>
                </a:pPr>
                <a:endParaRPr lang="ja-JP"/>
              </a:p>
            </c:txPr>
            <c:dLblPos val="t"/>
            <c:showVal val="1"/>
            <c:extLst>
              <c:ext xmlns:c15="http://schemas.microsoft.com/office/drawing/2012/chart" uri="{CE6537A1-D6FC-4f65-9D91-7224C49458BB}">
                <c15:showLeaderLines val="0"/>
              </c:ext>
            </c:extLst>
          </c:dLbls>
          <c:xVal>
            <c:strRef>
              <c:f>GHG排出量とKP達成状況!$C$6:$C$44</c:f>
              <c:strCache>
                <c:ptCount val="39"/>
                <c:pt idx="0">
                  <c:v>オーストラリア</c:v>
                </c:pt>
                <c:pt idx="1">
                  <c:v>オーストリア</c:v>
                </c:pt>
                <c:pt idx="2">
                  <c:v>ベルギー</c:v>
                </c:pt>
                <c:pt idx="3">
                  <c:v>ブルガリア</c:v>
                </c:pt>
                <c:pt idx="4">
                  <c:v>クロアチア</c:v>
                </c:pt>
                <c:pt idx="5">
                  <c:v>チェコ</c:v>
                </c:pt>
                <c:pt idx="6">
                  <c:v>デンマーク（KP）</c:v>
                </c:pt>
                <c:pt idx="7">
                  <c:v>エストニア</c:v>
                </c:pt>
                <c:pt idx="8">
                  <c:v>欧州連合(15カ国,KP)</c:v>
                </c:pt>
                <c:pt idx="9">
                  <c:v>フィンランド</c:v>
                </c:pt>
                <c:pt idx="10">
                  <c:v>フランス（KP)</c:v>
                </c:pt>
                <c:pt idx="11">
                  <c:v>ドイツ</c:v>
                </c:pt>
                <c:pt idx="12">
                  <c:v>ギリシャ</c:v>
                </c:pt>
                <c:pt idx="13">
                  <c:v>ハンガリー</c:v>
                </c:pt>
                <c:pt idx="14">
                  <c:v>アイスランド</c:v>
                </c:pt>
                <c:pt idx="15">
                  <c:v>アイルランド</c:v>
                </c:pt>
                <c:pt idx="16">
                  <c:v>イタリア</c:v>
                </c:pt>
                <c:pt idx="17">
                  <c:v>日本</c:v>
                </c:pt>
                <c:pt idx="18">
                  <c:v>ラトビア</c:v>
                </c:pt>
                <c:pt idx="19">
                  <c:v>リヒテンシュタイン</c:v>
                </c:pt>
                <c:pt idx="20">
                  <c:v>リトアニア</c:v>
                </c:pt>
                <c:pt idx="21">
                  <c:v>ルクセンブルク</c:v>
                </c:pt>
                <c:pt idx="22">
                  <c:v>モナコ</c:v>
                </c:pt>
                <c:pt idx="23">
                  <c:v>オランダ</c:v>
                </c:pt>
                <c:pt idx="24">
                  <c:v>ニュージーランド</c:v>
                </c:pt>
                <c:pt idx="25">
                  <c:v>ノルウェー</c:v>
                </c:pt>
                <c:pt idx="26">
                  <c:v>ポーランド</c:v>
                </c:pt>
                <c:pt idx="27">
                  <c:v>ポルトガル</c:v>
                </c:pt>
                <c:pt idx="28">
                  <c:v>ルーマニア</c:v>
                </c:pt>
                <c:pt idx="29">
                  <c:v>ロシア</c:v>
                </c:pt>
                <c:pt idx="30">
                  <c:v>スロバキア</c:v>
                </c:pt>
                <c:pt idx="31">
                  <c:v>スロベニア</c:v>
                </c:pt>
                <c:pt idx="32">
                  <c:v>スペイン</c:v>
                </c:pt>
                <c:pt idx="33">
                  <c:v>スウェーデン</c:v>
                </c:pt>
                <c:pt idx="34">
                  <c:v>スイス</c:v>
                </c:pt>
                <c:pt idx="35">
                  <c:v>ウクライナ</c:v>
                </c:pt>
                <c:pt idx="36">
                  <c:v>イギリス</c:v>
                </c:pt>
                <c:pt idx="37">
                  <c:v>カナダ</c:v>
                </c:pt>
                <c:pt idx="38">
                  <c:v>アメリカ</c:v>
                </c:pt>
              </c:strCache>
            </c:strRef>
          </c:xVal>
          <c:yVal>
            <c:numRef>
              <c:f>GHG排出量とKP達成状況!$AF$6:$AF$42</c:f>
              <c:numCache>
                <c:formatCode>General</c:formatCode>
                <c:ptCount val="37"/>
                <c:pt idx="0">
                  <c:v>8</c:v>
                </c:pt>
                <c:pt idx="1">
                  <c:v>-13</c:v>
                </c:pt>
                <c:pt idx="2">
                  <c:v>-7.5</c:v>
                </c:pt>
                <c:pt idx="3">
                  <c:v>-8</c:v>
                </c:pt>
                <c:pt idx="4">
                  <c:v>-5</c:v>
                </c:pt>
                <c:pt idx="5">
                  <c:v>-8</c:v>
                </c:pt>
                <c:pt idx="6" formatCode="0.0_ ">
                  <c:v>-20.878368037300831</c:v>
                </c:pt>
                <c:pt idx="7">
                  <c:v>-8</c:v>
                </c:pt>
                <c:pt idx="8">
                  <c:v>-8</c:v>
                </c:pt>
                <c:pt idx="9" formatCode="0_ ">
                  <c:v>0</c:v>
                </c:pt>
                <c:pt idx="10" formatCode="0_ ">
                  <c:v>0</c:v>
                </c:pt>
                <c:pt idx="11">
                  <c:v>-21</c:v>
                </c:pt>
                <c:pt idx="12">
                  <c:v>25</c:v>
                </c:pt>
                <c:pt idx="13">
                  <c:v>-6</c:v>
                </c:pt>
                <c:pt idx="14">
                  <c:v>10</c:v>
                </c:pt>
                <c:pt idx="15">
                  <c:v>13</c:v>
                </c:pt>
                <c:pt idx="16">
                  <c:v>-6.5</c:v>
                </c:pt>
                <c:pt idx="17">
                  <c:v>-6</c:v>
                </c:pt>
                <c:pt idx="18">
                  <c:v>-8</c:v>
                </c:pt>
                <c:pt idx="19">
                  <c:v>-8</c:v>
                </c:pt>
                <c:pt idx="20">
                  <c:v>-8</c:v>
                </c:pt>
                <c:pt idx="21">
                  <c:v>-28</c:v>
                </c:pt>
                <c:pt idx="22">
                  <c:v>-8</c:v>
                </c:pt>
                <c:pt idx="23">
                  <c:v>-6</c:v>
                </c:pt>
                <c:pt idx="24" formatCode="0_ ">
                  <c:v>0</c:v>
                </c:pt>
                <c:pt idx="25">
                  <c:v>1</c:v>
                </c:pt>
                <c:pt idx="26">
                  <c:v>-6</c:v>
                </c:pt>
                <c:pt idx="27">
                  <c:v>27</c:v>
                </c:pt>
                <c:pt idx="28">
                  <c:v>-8</c:v>
                </c:pt>
                <c:pt idx="29">
                  <c:v>0</c:v>
                </c:pt>
                <c:pt idx="30">
                  <c:v>-8</c:v>
                </c:pt>
                <c:pt idx="31">
                  <c:v>-8</c:v>
                </c:pt>
                <c:pt idx="32">
                  <c:v>15</c:v>
                </c:pt>
                <c:pt idx="33">
                  <c:v>4</c:v>
                </c:pt>
                <c:pt idx="34">
                  <c:v>-8</c:v>
                </c:pt>
                <c:pt idx="35" formatCode="0_ ">
                  <c:v>0</c:v>
                </c:pt>
                <c:pt idx="36">
                  <c:v>-12.5</c:v>
                </c:pt>
              </c:numCache>
            </c:numRef>
          </c:yVal>
        </c:ser>
        <c:dLbls/>
        <c:axId val="117359744"/>
        <c:axId val="117361280"/>
      </c:scatterChart>
      <c:catAx>
        <c:axId val="117359744"/>
        <c:scaling>
          <c:orientation val="minMax"/>
        </c:scaling>
        <c:axPos val="b"/>
        <c:numFmt formatCode="#,##0.00_);[Red]\(#,##0.00\)" sourceLinked="0"/>
        <c:majorTickMark val="none"/>
        <c:tickLblPos val="low"/>
        <c:txPr>
          <a:bodyPr anchor="b" anchorCtr="1"/>
          <a:lstStyle/>
          <a:p>
            <a:pPr>
              <a:defRPr sz="1200"/>
            </a:pPr>
            <a:endParaRPr lang="ja-JP"/>
          </a:p>
        </c:txPr>
        <c:crossAx val="117361280"/>
        <c:crossesAt val="0"/>
        <c:lblAlgn val="ctr"/>
        <c:lblOffset val="100"/>
      </c:catAx>
      <c:valAx>
        <c:axId val="117361280"/>
        <c:scaling>
          <c:orientation val="minMax"/>
          <c:max val="60"/>
          <c:min val="-60"/>
        </c:scaling>
        <c:axPos val="l"/>
        <c:majorGridlines/>
        <c:numFmt formatCode="#,##0_ " sourceLinked="0"/>
        <c:tickLblPos val="nextTo"/>
        <c:txPr>
          <a:bodyPr/>
          <a:lstStyle/>
          <a:p>
            <a:pPr>
              <a:defRPr sz="1200"/>
            </a:pPr>
            <a:endParaRPr lang="ja-JP"/>
          </a:p>
        </c:txPr>
        <c:crossAx val="117359744"/>
        <c:crosses val="autoZero"/>
        <c:crossBetween val="between"/>
      </c:valAx>
    </c:plotArea>
    <c:legend>
      <c:legendPos val="r"/>
      <c:legendEntry>
        <c:idx val="0"/>
        <c:txPr>
          <a:bodyPr/>
          <a:lstStyle/>
          <a:p>
            <a:pPr>
              <a:defRPr sz="1200">
                <a:solidFill>
                  <a:schemeClr val="bg1">
                    <a:lumMod val="50000"/>
                  </a:schemeClr>
                </a:solidFill>
              </a:defRPr>
            </a:pPr>
            <a:endParaRPr lang="ja-JP"/>
          </a:p>
        </c:txPr>
      </c:legendEntry>
      <c:legendEntry>
        <c:idx val="1"/>
        <c:txPr>
          <a:bodyPr/>
          <a:lstStyle/>
          <a:p>
            <a:pPr>
              <a:defRPr sz="1200">
                <a:solidFill>
                  <a:srgbClr val="00B050"/>
                </a:solidFill>
              </a:defRPr>
            </a:pPr>
            <a:endParaRPr lang="ja-JP"/>
          </a:p>
        </c:txPr>
      </c:legendEntry>
      <c:legendEntry>
        <c:idx val="2"/>
        <c:txPr>
          <a:bodyPr/>
          <a:lstStyle/>
          <a:p>
            <a:pPr>
              <a:defRPr sz="1200" b="1" i="1"/>
            </a:pPr>
            <a:endParaRPr lang="ja-JP"/>
          </a:p>
        </c:txPr>
      </c:legendEntry>
      <c:layout>
        <c:manualLayout>
          <c:xMode val="edge"/>
          <c:yMode val="edge"/>
          <c:x val="7.0416125660280895E-2"/>
          <c:y val="5.4148614925305115E-2"/>
          <c:w val="0.2928126510704967"/>
          <c:h val="0.1186891074216302"/>
        </c:manualLayout>
      </c:layout>
      <c:txPr>
        <a:bodyPr/>
        <a:lstStyle/>
        <a:p>
          <a:pPr>
            <a:defRPr sz="1200"/>
          </a:pPr>
          <a:endParaRPr lang="ja-JP"/>
        </a:p>
      </c:txPr>
    </c:legend>
    <c:plotVisOnly val="1"/>
    <c:dispBlanksAs val="gap"/>
  </c:chart>
  <c:spPr>
    <a:ln>
      <a:noFill/>
    </a:ln>
  </c:spPr>
  <c:printSettings>
    <c:headerFooter/>
    <c:pageMargins b="0.75000000000000056" l="0.70000000000000051" r="0.70000000000000051" t="0.75000000000000056" header="0.30000000000000027" footer="0.30000000000000027"/>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6.3781292457611174E-2"/>
          <c:y val="4.5967269786402302E-2"/>
          <c:w val="0.90318906605922555"/>
          <c:h val="0.55795376800781948"/>
        </c:manualLayout>
      </c:layout>
      <c:barChart>
        <c:barDir val="col"/>
        <c:grouping val="clustered"/>
        <c:ser>
          <c:idx val="0"/>
          <c:order val="1"/>
          <c:tx>
            <c:strRef>
              <c:f>GHG排出量とKP達成状況!$AE$5</c:f>
              <c:strCache>
                <c:ptCount val="1"/>
                <c:pt idx="0">
                  <c:v>京都議定書の達成状況（排出量のみ、%）</c:v>
                </c:pt>
              </c:strCache>
            </c:strRef>
          </c:tx>
          <c:spPr>
            <a:solidFill>
              <a:schemeClr val="accent2">
                <a:lumMod val="40000"/>
                <a:lumOff val="60000"/>
              </a:schemeClr>
            </a:solidFill>
            <a:ln>
              <a:noFill/>
            </a:ln>
          </c:spPr>
          <c:dPt>
            <c:idx val="0"/>
          </c:dPt>
          <c:dPt>
            <c:idx val="2"/>
          </c:dPt>
          <c:dPt>
            <c:idx val="5"/>
          </c:dPt>
          <c:dPt>
            <c:idx val="8"/>
          </c:dPt>
          <c:dPt>
            <c:idx val="10"/>
          </c:dPt>
          <c:dPt>
            <c:idx val="11"/>
          </c:dPt>
          <c:dPt>
            <c:idx val="12"/>
          </c:dPt>
          <c:dPt>
            <c:idx val="14"/>
          </c:dPt>
          <c:dPt>
            <c:idx val="15"/>
          </c:dPt>
          <c:dPt>
            <c:idx val="17"/>
          </c:dPt>
          <c:dPt>
            <c:idx val="18"/>
          </c:dPt>
          <c:dPt>
            <c:idx val="19"/>
          </c:dPt>
          <c:dPt>
            <c:idx val="22"/>
          </c:dPt>
          <c:dPt>
            <c:idx val="37"/>
          </c:dPt>
          <c:dPt>
            <c:idx val="38"/>
          </c:dPt>
          <c:dPt>
            <c:idx val="40"/>
          </c:dPt>
          <c:dPt>
            <c:idx val="41"/>
          </c:dPt>
          <c:dPt>
            <c:idx val="43"/>
          </c:dPt>
          <c:cat>
            <c:strRef>
              <c:f>GHG排出量とKP達成状況!$C$6:$C$42</c:f>
              <c:strCache>
                <c:ptCount val="37"/>
                <c:pt idx="0">
                  <c:v>オーストラリア</c:v>
                </c:pt>
                <c:pt idx="1">
                  <c:v>オーストリア</c:v>
                </c:pt>
                <c:pt idx="2">
                  <c:v>ベルギー</c:v>
                </c:pt>
                <c:pt idx="3">
                  <c:v>ブルガリア</c:v>
                </c:pt>
                <c:pt idx="4">
                  <c:v>クロアチア</c:v>
                </c:pt>
                <c:pt idx="5">
                  <c:v>チェコ</c:v>
                </c:pt>
                <c:pt idx="6">
                  <c:v>デンマーク（KP）</c:v>
                </c:pt>
                <c:pt idx="7">
                  <c:v>エストニア</c:v>
                </c:pt>
                <c:pt idx="8">
                  <c:v>欧州連合(15カ国,KP)</c:v>
                </c:pt>
                <c:pt idx="9">
                  <c:v>フィンランド</c:v>
                </c:pt>
                <c:pt idx="10">
                  <c:v>フランス（KP)</c:v>
                </c:pt>
                <c:pt idx="11">
                  <c:v>ドイツ</c:v>
                </c:pt>
                <c:pt idx="12">
                  <c:v>ギリシャ</c:v>
                </c:pt>
                <c:pt idx="13">
                  <c:v>ハンガリー</c:v>
                </c:pt>
                <c:pt idx="14">
                  <c:v>アイスランド</c:v>
                </c:pt>
                <c:pt idx="15">
                  <c:v>アイルランド</c:v>
                </c:pt>
                <c:pt idx="16">
                  <c:v>イタリア</c:v>
                </c:pt>
                <c:pt idx="17">
                  <c:v>日本</c:v>
                </c:pt>
                <c:pt idx="18">
                  <c:v>ラトビア</c:v>
                </c:pt>
                <c:pt idx="19">
                  <c:v>リヒテンシュタイン</c:v>
                </c:pt>
                <c:pt idx="20">
                  <c:v>リトアニア</c:v>
                </c:pt>
                <c:pt idx="21">
                  <c:v>ルクセンブルク</c:v>
                </c:pt>
                <c:pt idx="22">
                  <c:v>モナコ</c:v>
                </c:pt>
                <c:pt idx="23">
                  <c:v>オランダ</c:v>
                </c:pt>
                <c:pt idx="24">
                  <c:v>ニュージーランド</c:v>
                </c:pt>
                <c:pt idx="25">
                  <c:v>ノルウェー</c:v>
                </c:pt>
                <c:pt idx="26">
                  <c:v>ポーランド</c:v>
                </c:pt>
                <c:pt idx="27">
                  <c:v>ポルトガル</c:v>
                </c:pt>
                <c:pt idx="28">
                  <c:v>ルーマニア</c:v>
                </c:pt>
                <c:pt idx="29">
                  <c:v>ロシア</c:v>
                </c:pt>
                <c:pt idx="30">
                  <c:v>スロバキア</c:v>
                </c:pt>
                <c:pt idx="31">
                  <c:v>スロベニア</c:v>
                </c:pt>
                <c:pt idx="32">
                  <c:v>スペイン</c:v>
                </c:pt>
                <c:pt idx="33">
                  <c:v>スウェーデン</c:v>
                </c:pt>
                <c:pt idx="34">
                  <c:v>スイス</c:v>
                </c:pt>
                <c:pt idx="35">
                  <c:v>ウクライナ</c:v>
                </c:pt>
                <c:pt idx="36">
                  <c:v>イギリス</c:v>
                </c:pt>
              </c:strCache>
            </c:strRef>
          </c:cat>
          <c:val>
            <c:numRef>
              <c:f>GHG排出量とKP達成状況!$AE$6:$AE$42</c:f>
              <c:numCache>
                <c:formatCode>0.0</c:formatCode>
                <c:ptCount val="37"/>
                <c:pt idx="0">
                  <c:v>-0.99856620717889699</c:v>
                </c:pt>
                <c:pt idx="1">
                  <c:v>4.9107785536807835</c:v>
                </c:pt>
                <c:pt idx="2">
                  <c:v>-14.044590304396321</c:v>
                </c:pt>
                <c:pt idx="3">
                  <c:v>-52.818115481515385</c:v>
                </c:pt>
                <c:pt idx="4">
                  <c:v>-7.5275351989946166</c:v>
                </c:pt>
                <c:pt idx="5">
                  <c:v>-29.971047017546894</c:v>
                </c:pt>
                <c:pt idx="6">
                  <c:v>-14.845438957505097</c:v>
                </c:pt>
                <c:pt idx="7">
                  <c:v>-55.279518138317918</c:v>
                </c:pt>
                <c:pt idx="8">
                  <c:v>-11.74687653523323</c:v>
                </c:pt>
                <c:pt idx="9">
                  <c:v>-4.6938561501969396</c:v>
                </c:pt>
                <c:pt idx="10">
                  <c:v>-9.9577051922180573</c:v>
                </c:pt>
                <c:pt idx="11">
                  <c:v>-23.62119690584904</c:v>
                </c:pt>
                <c:pt idx="12">
                  <c:v>11.883340218741957</c:v>
                </c:pt>
                <c:pt idx="13">
                  <c:v>-41.77389288073914</c:v>
                </c:pt>
                <c:pt idx="14">
                  <c:v>19.156607220966272</c:v>
                </c:pt>
                <c:pt idx="15">
                  <c:v>10.958767083250475</c:v>
                </c:pt>
                <c:pt idx="16">
                  <c:v>-4.0481925125624096</c:v>
                </c:pt>
                <c:pt idx="17">
                  <c:v>1.3597477739491381</c:v>
                </c:pt>
                <c:pt idx="18">
                  <c:v>-56.421665578582633</c:v>
                </c:pt>
                <c:pt idx="19">
                  <c:v>2.4136119179092308</c:v>
                </c:pt>
                <c:pt idx="20">
                  <c:v>-55.565037098659033</c:v>
                </c:pt>
                <c:pt idx="21">
                  <c:v>-8.690128662295427</c:v>
                </c:pt>
                <c:pt idx="22">
                  <c:v>-12.453243881871167</c:v>
                </c:pt>
                <c:pt idx="23">
                  <c:v>-6.3889391787104399</c:v>
                </c:pt>
                <c:pt idx="24">
                  <c:v>20.426385588259109</c:v>
                </c:pt>
                <c:pt idx="25">
                  <c:v>7.5489624716486237</c:v>
                </c:pt>
                <c:pt idx="26">
                  <c:v>-28.785472901453268</c:v>
                </c:pt>
                <c:pt idx="27">
                  <c:v>20.403082389842385</c:v>
                </c:pt>
                <c:pt idx="28">
                  <c:v>-55.724330256619893</c:v>
                </c:pt>
                <c:pt idx="29">
                  <c:v>-32.674494528432831</c:v>
                </c:pt>
                <c:pt idx="30">
                  <c:v>-36.79733213940213</c:v>
                </c:pt>
                <c:pt idx="31">
                  <c:v>-3.1716243420002677</c:v>
                </c:pt>
                <c:pt idx="32">
                  <c:v>23.681556353085998</c:v>
                </c:pt>
                <c:pt idx="33">
                  <c:v>-15.296804303091383</c:v>
                </c:pt>
                <c:pt idx="34">
                  <c:v>-0.84599902604779453</c:v>
                </c:pt>
                <c:pt idx="35">
                  <c:v>-56.573543516616141</c:v>
                </c:pt>
                <c:pt idx="36">
                  <c:v>-22.625451267504925</c:v>
                </c:pt>
              </c:numCache>
            </c:numRef>
          </c:val>
        </c:ser>
        <c:ser>
          <c:idx val="2"/>
          <c:order val="2"/>
          <c:tx>
            <c:strRef>
              <c:f>GHG排出量とKP達成状況!$AO$5</c:f>
              <c:strCache>
                <c:ptCount val="1"/>
                <c:pt idx="0">
                  <c:v>森林等吸収源・京都メカニズムクレジットを加味した達成状況（%）</c:v>
                </c:pt>
              </c:strCache>
            </c:strRef>
          </c:tx>
          <c:spPr>
            <a:solidFill>
              <a:srgbClr val="00B0F0"/>
            </a:solidFill>
            <a:ln w="19050">
              <a:noFill/>
            </a:ln>
          </c:spPr>
          <c:dLbls>
            <c:dLbl>
              <c:idx val="0"/>
              <c:layout>
                <c:manualLayout>
                  <c:x val="-1.2857602057216328E-3"/>
                  <c:y val="3.8592932757500835E-3"/>
                </c:manualLayout>
              </c:layout>
              <c:showVal val="1"/>
              <c:extLst>
                <c:ext xmlns:c15="http://schemas.microsoft.com/office/drawing/2012/chart" uri="{CE6537A1-D6FC-4f65-9D91-7224C49458BB}"/>
              </c:extLst>
            </c:dLbl>
            <c:dLbl>
              <c:idx val="1"/>
              <c:layout>
                <c:manualLayout>
                  <c:x val="-2.5715204114432652E-3"/>
                  <c:y val="1.1577727892551851E-2"/>
                </c:manualLayout>
              </c:layout>
              <c:showVal val="1"/>
              <c:extLst>
                <c:ext xmlns:c15="http://schemas.microsoft.com/office/drawing/2012/chart" uri="{CE6537A1-D6FC-4f65-9D91-7224C49458BB}"/>
              </c:extLst>
            </c:dLbl>
            <c:dLbl>
              <c:idx val="2"/>
              <c:layout>
                <c:manualLayout>
                  <c:x val="-2.5715204114432652E-3"/>
                  <c:y val="7.5967349240374544E-7"/>
                </c:manualLayout>
              </c:layout>
              <c:showVal val="1"/>
              <c:extLst>
                <c:ext xmlns:c15="http://schemas.microsoft.com/office/drawing/2012/chart" uri="{CE6537A1-D6FC-4f65-9D91-7224C49458BB}"/>
              </c:extLst>
            </c:dLbl>
            <c:dLbl>
              <c:idx val="3"/>
              <c:layout>
                <c:manualLayout>
                  <c:x val="-1.2857602057216328E-3"/>
                  <c:y val="5.7891678156728275E-3"/>
                </c:manualLayout>
              </c:layout>
              <c:showVal val="1"/>
              <c:extLst>
                <c:ext xmlns:c15="http://schemas.microsoft.com/office/drawing/2012/chart" uri="{CE6537A1-D6FC-4f65-9D91-7224C49458BB}"/>
              </c:extLst>
            </c:dLbl>
            <c:dLbl>
              <c:idx val="4"/>
              <c:layout>
                <c:manualLayout>
                  <c:x val="-3.8572806171648993E-3"/>
                  <c:y val="7.7182826821032341E-3"/>
                </c:manualLayout>
              </c:layout>
              <c:showVal val="1"/>
              <c:extLst>
                <c:ext xmlns:c15="http://schemas.microsoft.com/office/drawing/2012/chart" uri="{CE6537A1-D6FC-4f65-9D91-7224C49458BB}"/>
              </c:extLst>
            </c:dLbl>
            <c:dLbl>
              <c:idx val="5"/>
              <c:layout>
                <c:manualLayout>
                  <c:x val="0"/>
                  <c:y val="7.7185865515001662E-3"/>
                </c:manualLayout>
              </c:layout>
              <c:showVal val="1"/>
              <c:extLst>
                <c:ext xmlns:c15="http://schemas.microsoft.com/office/drawing/2012/chart" uri="{CE6537A1-D6FC-4f65-9D91-7224C49458BB}"/>
              </c:extLst>
            </c:dLbl>
            <c:dLbl>
              <c:idx val="6"/>
              <c:layout>
                <c:manualLayout>
                  <c:x val="-3.8572806171648993E-3"/>
                  <c:y val="7.7190423555955675E-3"/>
                </c:manualLayout>
              </c:layout>
              <c:showVal val="1"/>
              <c:extLst>
                <c:ext xmlns:c15="http://schemas.microsoft.com/office/drawing/2012/chart" uri="{CE6537A1-D6FC-4f65-9D91-7224C49458BB}"/>
              </c:extLst>
            </c:dLbl>
            <c:dLbl>
              <c:idx val="7"/>
              <c:layout>
                <c:manualLayout>
                  <c:x val="0"/>
                  <c:y val="5.7890158809743592E-3"/>
                </c:manualLayout>
              </c:layout>
              <c:showVal val="1"/>
              <c:extLst>
                <c:ext xmlns:c15="http://schemas.microsoft.com/office/drawing/2012/chart" uri="{CE6537A1-D6FC-4f65-9D91-7224C49458BB}"/>
              </c:extLst>
            </c:dLbl>
            <c:dLbl>
              <c:idx val="8"/>
              <c:layout>
                <c:manualLayout>
                  <c:x val="-3.8572806171649461E-3"/>
                  <c:y val="1.9295706705258083E-3"/>
                </c:manualLayout>
              </c:layout>
              <c:showVal val="1"/>
              <c:extLst>
                <c:ext xmlns:c15="http://schemas.microsoft.com/office/drawing/2012/chart" uri="{CE6537A1-D6FC-4f65-9D91-7224C49458BB}"/>
              </c:extLst>
            </c:dLbl>
            <c:dLbl>
              <c:idx val="12"/>
              <c:layout>
                <c:manualLayout>
                  <c:x val="1.2857602057216328E-3"/>
                  <c:y val="0.11577408829685003"/>
                </c:manualLayout>
              </c:layout>
              <c:showVal val="1"/>
              <c:extLst>
                <c:ext xmlns:c15="http://schemas.microsoft.com/office/drawing/2012/chart" uri="{CE6537A1-D6FC-4f65-9D91-7224C49458BB}"/>
              </c:extLst>
            </c:dLbl>
            <c:dLbl>
              <c:idx val="13"/>
              <c:layout>
                <c:manualLayout>
                  <c:x val="1.2857602057216328E-3"/>
                  <c:y val="3.8595971451470166E-3"/>
                </c:manualLayout>
              </c:layout>
              <c:showVal val="1"/>
              <c:extLst>
                <c:ext xmlns:c15="http://schemas.microsoft.com/office/drawing/2012/chart" uri="{CE6537A1-D6FC-4f65-9D91-7224C49458BB}"/>
              </c:extLst>
            </c:dLbl>
            <c:dLbl>
              <c:idx val="14"/>
              <c:layout>
                <c:manualLayout>
                  <c:x val="-2.5783794357389172E-3"/>
                  <c:y val="8.1799989215163474E-2"/>
                </c:manualLayout>
              </c:layout>
              <c:showVal val="1"/>
              <c:extLst>
                <c:ext xmlns:c15="http://schemas.microsoft.com/office/drawing/2012/chart" uri="{CE6537A1-D6FC-4f65-9D91-7224C49458BB}"/>
              </c:extLst>
            </c:dLbl>
            <c:dLbl>
              <c:idx val="15"/>
              <c:layout>
                <c:manualLayout>
                  <c:x val="0"/>
                  <c:y val="8.6885189423670323E-2"/>
                </c:manualLayout>
              </c:layout>
              <c:showVal val="1"/>
              <c:extLst>
                <c:ext xmlns:c15="http://schemas.microsoft.com/office/drawing/2012/chart" uri="{CE6537A1-D6FC-4f65-9D91-7224C49458BB}"/>
              </c:extLst>
            </c:dLbl>
            <c:dLbl>
              <c:idx val="16"/>
              <c:layout>
                <c:manualLayout>
                  <c:x val="-2.5784047967968306E-3"/>
                  <c:y val="8.8034002985516863E-3"/>
                </c:manualLayout>
              </c:layout>
              <c:showVal val="1"/>
              <c:extLst>
                <c:ext xmlns:c15="http://schemas.microsoft.com/office/drawing/2012/chart" uri="{CE6537A1-D6FC-4f65-9D91-7224C49458BB}"/>
              </c:extLst>
            </c:dLbl>
            <c:dLbl>
              <c:idx val="17"/>
              <c:layout>
                <c:manualLayout>
                  <c:x val="0"/>
                  <c:y val="1.9300264746212087E-3"/>
                </c:manualLayout>
              </c:layout>
              <c:showVal val="1"/>
              <c:extLst>
                <c:ext xmlns:c15="http://schemas.microsoft.com/office/drawing/2012/chart" uri="{CE6537A1-D6FC-4f65-9D91-7224C49458BB}"/>
              </c:extLst>
            </c:dLbl>
            <c:dLbl>
              <c:idx val="18"/>
              <c:layout>
                <c:manualLayout>
                  <c:x val="-6.4288010286081667E-3"/>
                  <c:y val="3.8595971451469459E-3"/>
                </c:manualLayout>
              </c:layout>
              <c:showVal val="1"/>
              <c:extLst>
                <c:ext xmlns:c15="http://schemas.microsoft.com/office/drawing/2012/chart" uri="{CE6537A1-D6FC-4f65-9D91-7224C49458BB}"/>
              </c:extLst>
            </c:dLbl>
            <c:dLbl>
              <c:idx val="20"/>
              <c:layout>
                <c:manualLayout>
                  <c:x val="-2.5715204114432652E-3"/>
                  <c:y val="-1.9285071276365427E-3"/>
                </c:manualLayout>
              </c:layout>
              <c:showVal val="1"/>
              <c:extLst>
                <c:ext xmlns:c15="http://schemas.microsoft.com/office/drawing/2012/chart" uri="{CE6537A1-D6FC-4f65-9D91-7224C49458BB}"/>
              </c:extLst>
            </c:dLbl>
            <c:dLbl>
              <c:idx val="21"/>
              <c:layout>
                <c:manualLayout>
                  <c:x val="-2.5715204114432652E-3"/>
                  <c:y val="5.7891678156728275E-3"/>
                </c:manualLayout>
              </c:layout>
              <c:showVal val="1"/>
              <c:extLst>
                <c:ext xmlns:c15="http://schemas.microsoft.com/office/drawing/2012/chart" uri="{CE6537A1-D6FC-4f65-9D91-7224C49458BB}"/>
              </c:extLst>
            </c:dLbl>
            <c:dLbl>
              <c:idx val="25"/>
              <c:layout>
                <c:manualLayout>
                  <c:x val="0"/>
                  <c:y val="5.7888639462758918E-3"/>
                </c:manualLayout>
              </c:layout>
              <c:showVal val="1"/>
              <c:extLst>
                <c:ext xmlns:c15="http://schemas.microsoft.com/office/drawing/2012/chart" uri="{CE6537A1-D6FC-4f65-9D91-7224C49458BB}"/>
              </c:extLst>
            </c:dLbl>
            <c:dLbl>
              <c:idx val="26"/>
              <c:layout>
                <c:manualLayout>
                  <c:x val="-1.2857602057216328E-3"/>
                  <c:y val="5.7890158809743592E-3"/>
                </c:manualLayout>
              </c:layout>
              <c:showVal val="1"/>
              <c:extLst>
                <c:ext xmlns:c15="http://schemas.microsoft.com/office/drawing/2012/chart" uri="{CE6537A1-D6FC-4f65-9D91-7224C49458BB}"/>
              </c:extLst>
            </c:dLbl>
            <c:dLbl>
              <c:idx val="27"/>
              <c:layout>
                <c:manualLayout>
                  <c:x val="0"/>
                  <c:y val="9.2619392185238791E-2"/>
                </c:manualLayout>
              </c:layout>
              <c:showVal val="1"/>
              <c:extLst>
                <c:ext xmlns:c15="http://schemas.microsoft.com/office/drawing/2012/chart" uri="{CE6537A1-D6FC-4f65-9D91-7224C49458BB}"/>
              </c:extLst>
            </c:dLbl>
            <c:dLbl>
              <c:idx val="28"/>
              <c:layout>
                <c:manualLayout>
                  <c:x val="-2.5715204114432652E-3"/>
                  <c:y val="6.0773879386639647E-7"/>
                </c:manualLayout>
              </c:layout>
              <c:showVal val="1"/>
              <c:extLst>
                <c:ext xmlns:c15="http://schemas.microsoft.com/office/drawing/2012/chart" uri="{CE6537A1-D6FC-4f65-9D91-7224C49458BB}"/>
              </c:extLst>
            </c:dLbl>
            <c:dLbl>
              <c:idx val="29"/>
              <c:layout>
                <c:manualLayout>
                  <c:x val="0"/>
                  <c:y val="1.1577575957853317E-2"/>
                </c:manualLayout>
              </c:layout>
              <c:showVal val="1"/>
              <c:extLst>
                <c:ext xmlns:c15="http://schemas.microsoft.com/office/drawing/2012/chart" uri="{CE6537A1-D6FC-4f65-9D91-7224C49458BB}"/>
              </c:extLst>
            </c:dLbl>
            <c:dLbl>
              <c:idx val="32"/>
              <c:layout>
                <c:manualLayout>
                  <c:x val="1.2857602057216328E-3"/>
                  <c:y val="9.8408104196816226E-2"/>
                </c:manualLayout>
              </c:layout>
              <c:showVal val="1"/>
              <c:extLst>
                <c:ext xmlns:c15="http://schemas.microsoft.com/office/drawing/2012/chart" uri="{CE6537A1-D6FC-4f65-9D91-7224C49458BB}"/>
              </c:extLst>
            </c:dLbl>
            <c:dLbl>
              <c:idx val="33"/>
              <c:layout>
                <c:manualLayout>
                  <c:x val="-2.5715204114432652E-3"/>
                  <c:y val="4.0521287950438911E-2"/>
                </c:manualLayout>
              </c:layout>
              <c:showVal val="1"/>
              <c:extLst>
                <c:ext xmlns:c15="http://schemas.microsoft.com/office/drawing/2012/chart" uri="{CE6537A1-D6FC-4f65-9D91-7224C49458BB}"/>
              </c:extLst>
            </c:dLbl>
            <c:dLbl>
              <c:idx val="34"/>
              <c:layout>
                <c:manualLayout>
                  <c:x val="-1.2857602057216328E-3"/>
                  <c:y val="5.7890158809743592E-3"/>
                </c:manualLayout>
              </c:layout>
              <c:showVal val="1"/>
              <c:extLst>
                <c:ext xmlns:c15="http://schemas.microsoft.com/office/drawing/2012/chart" uri="{CE6537A1-D6FC-4f65-9D91-7224C49458BB}"/>
              </c:extLst>
            </c:dLbl>
            <c:dLbl>
              <c:idx val="35"/>
              <c:layout>
                <c:manualLayout>
                  <c:x val="-5.1430408228865312E-3"/>
                  <c:y val="5.7888639462758918E-3"/>
                </c:manualLayout>
              </c:layout>
              <c:showVal val="1"/>
              <c:extLst>
                <c:ext xmlns:c15="http://schemas.microsoft.com/office/drawing/2012/chart" uri="{CE6537A1-D6FC-4f65-9D91-7224C49458BB}"/>
              </c:extLst>
            </c:dLbl>
            <c:dLbl>
              <c:idx val="36"/>
              <c:layout>
                <c:manualLayout>
                  <c:x val="-1.2891897178694584E-3"/>
                  <c:y val="0"/>
                </c:manualLayout>
              </c:layout>
              <c:showVal val="1"/>
              <c:extLst>
                <c:ext xmlns:c15="http://schemas.microsoft.com/office/drawing/2012/chart" uri="{CE6537A1-D6FC-4f65-9D91-7224C49458BB}"/>
              </c:extLst>
            </c:dLbl>
            <c:spPr>
              <a:noFill/>
              <a:ln>
                <a:noFill/>
              </a:ln>
              <a:effectLst/>
            </c:spPr>
            <c:txPr>
              <a:bodyPr/>
              <a:lstStyle/>
              <a:p>
                <a:pPr>
                  <a:defRPr>
                    <a:solidFill>
                      <a:srgbClr val="0070C0"/>
                    </a:solidFill>
                  </a:defRPr>
                </a:pPr>
                <a:endParaRPr lang="ja-JP"/>
              </a:p>
            </c:txPr>
            <c:showVal val="1"/>
            <c:extLst>
              <c:ext xmlns:c15="http://schemas.microsoft.com/office/drawing/2012/chart" uri="{CE6537A1-D6FC-4f65-9D91-7224C49458BB}">
                <c15:showLeaderLines val="0"/>
              </c:ext>
            </c:extLst>
          </c:dLbls>
          <c:cat>
            <c:strRef>
              <c:f>GHG排出量とKP達成状況!$C$6:$C$42</c:f>
              <c:strCache>
                <c:ptCount val="37"/>
                <c:pt idx="0">
                  <c:v>オーストラリア</c:v>
                </c:pt>
                <c:pt idx="1">
                  <c:v>オーストリア</c:v>
                </c:pt>
                <c:pt idx="2">
                  <c:v>ベルギー</c:v>
                </c:pt>
                <c:pt idx="3">
                  <c:v>ブルガリア</c:v>
                </c:pt>
                <c:pt idx="4">
                  <c:v>クロアチア</c:v>
                </c:pt>
                <c:pt idx="5">
                  <c:v>チェコ</c:v>
                </c:pt>
                <c:pt idx="6">
                  <c:v>デンマーク（KP）</c:v>
                </c:pt>
                <c:pt idx="7">
                  <c:v>エストニア</c:v>
                </c:pt>
                <c:pt idx="8">
                  <c:v>欧州連合(15カ国,KP)</c:v>
                </c:pt>
                <c:pt idx="9">
                  <c:v>フィンランド</c:v>
                </c:pt>
                <c:pt idx="10">
                  <c:v>フランス（KP)</c:v>
                </c:pt>
                <c:pt idx="11">
                  <c:v>ドイツ</c:v>
                </c:pt>
                <c:pt idx="12">
                  <c:v>ギリシャ</c:v>
                </c:pt>
                <c:pt idx="13">
                  <c:v>ハンガリー</c:v>
                </c:pt>
                <c:pt idx="14">
                  <c:v>アイスランド</c:v>
                </c:pt>
                <c:pt idx="15">
                  <c:v>アイルランド</c:v>
                </c:pt>
                <c:pt idx="16">
                  <c:v>イタリア</c:v>
                </c:pt>
                <c:pt idx="17">
                  <c:v>日本</c:v>
                </c:pt>
                <c:pt idx="18">
                  <c:v>ラトビア</c:v>
                </c:pt>
                <c:pt idx="19">
                  <c:v>リヒテンシュタイン</c:v>
                </c:pt>
                <c:pt idx="20">
                  <c:v>リトアニア</c:v>
                </c:pt>
                <c:pt idx="21">
                  <c:v>ルクセンブルク</c:v>
                </c:pt>
                <c:pt idx="22">
                  <c:v>モナコ</c:v>
                </c:pt>
                <c:pt idx="23">
                  <c:v>オランダ</c:v>
                </c:pt>
                <c:pt idx="24">
                  <c:v>ニュージーランド</c:v>
                </c:pt>
                <c:pt idx="25">
                  <c:v>ノルウェー</c:v>
                </c:pt>
                <c:pt idx="26">
                  <c:v>ポーランド</c:v>
                </c:pt>
                <c:pt idx="27">
                  <c:v>ポルトガル</c:v>
                </c:pt>
                <c:pt idx="28">
                  <c:v>ルーマニア</c:v>
                </c:pt>
                <c:pt idx="29">
                  <c:v>ロシア</c:v>
                </c:pt>
                <c:pt idx="30">
                  <c:v>スロバキア</c:v>
                </c:pt>
                <c:pt idx="31">
                  <c:v>スロベニア</c:v>
                </c:pt>
                <c:pt idx="32">
                  <c:v>スペイン</c:v>
                </c:pt>
                <c:pt idx="33">
                  <c:v>スウェーデン</c:v>
                </c:pt>
                <c:pt idx="34">
                  <c:v>スイス</c:v>
                </c:pt>
                <c:pt idx="35">
                  <c:v>ウクライナ</c:v>
                </c:pt>
                <c:pt idx="36">
                  <c:v>イギリス</c:v>
                </c:pt>
              </c:strCache>
            </c:strRef>
          </c:cat>
          <c:val>
            <c:numRef>
              <c:f>GHG排出量とKP達成状況!$AO$6:$AO$42</c:f>
              <c:numCache>
                <c:formatCode>#,##0.0_ </c:formatCode>
                <c:ptCount val="37"/>
                <c:pt idx="0">
                  <c:v>-1.6784629026391484</c:v>
                </c:pt>
                <c:pt idx="1">
                  <c:v>-13.578223378357961</c:v>
                </c:pt>
                <c:pt idx="2">
                  <c:v>-7.6563952882895752</c:v>
                </c:pt>
                <c:pt idx="3">
                  <c:v>-47.534212246723172</c:v>
                </c:pt>
                <c:pt idx="4">
                  <c:v>-10.777778879192962</c:v>
                </c:pt>
                <c:pt idx="5">
                  <c:v>-12.970137099289616</c:v>
                </c:pt>
                <c:pt idx="6">
                  <c:v>-20.913684337807798</c:v>
                </c:pt>
                <c:pt idx="7">
                  <c:v>-19.644707807052924</c:v>
                </c:pt>
                <c:pt idx="8">
                  <c:v>-12.285845021759751</c:v>
                </c:pt>
                <c:pt idx="9">
                  <c:v>-10.73825770223854</c:v>
                </c:pt>
                <c:pt idx="10">
                  <c:v>-7.0946196029855928</c:v>
                </c:pt>
                <c:pt idx="11">
                  <c:v>-24.701740593367564</c:v>
                </c:pt>
                <c:pt idx="12">
                  <c:v>16.585277560405782</c:v>
                </c:pt>
                <c:pt idx="13">
                  <c:v>-36.575936854979801</c:v>
                </c:pt>
                <c:pt idx="14">
                  <c:v>9.7985306098780658</c:v>
                </c:pt>
                <c:pt idx="15">
                  <c:v>10.188859187535904</c:v>
                </c:pt>
                <c:pt idx="16">
                  <c:v>-6.5955843012118702</c:v>
                </c:pt>
                <c:pt idx="17">
                  <c:v>-8.714459263681313</c:v>
                </c:pt>
                <c:pt idx="18">
                  <c:v>-29.806749671817766</c:v>
                </c:pt>
                <c:pt idx="19">
                  <c:v>-13.424354293095487</c:v>
                </c:pt>
                <c:pt idx="20">
                  <c:v>-37.490919330606616</c:v>
                </c:pt>
                <c:pt idx="21">
                  <c:v>-28.915715313184862</c:v>
                </c:pt>
                <c:pt idx="22">
                  <c:v>-12.453243881871167</c:v>
                </c:pt>
                <c:pt idx="23">
                  <c:v>-6.56734909990546</c:v>
                </c:pt>
                <c:pt idx="24">
                  <c:v>-39.975164672302697</c:v>
                </c:pt>
                <c:pt idx="25">
                  <c:v>-3.3521129353392567</c:v>
                </c:pt>
                <c:pt idx="26">
                  <c:v>-23.509889979521954</c:v>
                </c:pt>
                <c:pt idx="27">
                  <c:v>12.749527725139169</c:v>
                </c:pt>
                <c:pt idx="28">
                  <c:v>-48.185711735098138</c:v>
                </c:pt>
                <c:pt idx="29">
                  <c:v>-34.555463295722788</c:v>
                </c:pt>
                <c:pt idx="30">
                  <c:v>-15.911080218464829</c:v>
                </c:pt>
                <c:pt idx="31">
                  <c:v>-9.2265178122996794</c:v>
                </c:pt>
                <c:pt idx="32">
                  <c:v>12.586564857926868</c:v>
                </c:pt>
                <c:pt idx="33">
                  <c:v>1.380408078175698</c:v>
                </c:pt>
                <c:pt idx="34">
                  <c:v>-10.882175411332856</c:v>
                </c:pt>
                <c:pt idx="35">
                  <c:v>-43.970688162182583</c:v>
                </c:pt>
                <c:pt idx="36">
                  <c:v>-19.518980018904927</c:v>
                </c:pt>
              </c:numCache>
            </c:numRef>
          </c:val>
        </c:ser>
        <c:dLbls/>
        <c:gapWidth val="40"/>
        <c:overlap val="50"/>
        <c:axId val="117893376"/>
        <c:axId val="118054912"/>
      </c:barChart>
      <c:scatterChart>
        <c:scatterStyle val="lineMarker"/>
        <c:ser>
          <c:idx val="1"/>
          <c:order val="0"/>
          <c:tx>
            <c:strRef>
              <c:f>GHG排出量とKP達成状況!$AF$5</c:f>
              <c:strCache>
                <c:ptCount val="1"/>
                <c:pt idx="0">
                  <c:v>京都議定書目標値(%)</c:v>
                </c:pt>
              </c:strCache>
            </c:strRef>
          </c:tx>
          <c:spPr>
            <a:ln w="28575">
              <a:noFill/>
            </a:ln>
          </c:spPr>
          <c:marker>
            <c:symbol val="dash"/>
            <c:size val="14"/>
            <c:spPr>
              <a:solidFill>
                <a:schemeClr val="tx1"/>
              </a:solidFill>
              <a:ln>
                <a:noFill/>
              </a:ln>
            </c:spPr>
          </c:marker>
          <c:dLbls>
            <c:dLbl>
              <c:idx val="0"/>
              <c:layout>
                <c:manualLayout>
                  <c:x val="-2.0623593699774994E-2"/>
                  <c:y val="-1.8957955870566794E-2"/>
                </c:manualLayout>
              </c:layout>
              <c:dLblPos val="r"/>
              <c:showVal val="1"/>
              <c:extLst>
                <c:ext xmlns:c15="http://schemas.microsoft.com/office/drawing/2012/chart" uri="{CE6537A1-D6FC-4f65-9D91-7224C49458BB}"/>
              </c:extLst>
            </c:dLbl>
            <c:dLbl>
              <c:idx val="1"/>
              <c:layout>
                <c:manualLayout>
                  <c:x val="-2.6894863792941977E-2"/>
                  <c:y val="-8.0704217327392705E-2"/>
                </c:manualLayout>
              </c:layout>
              <c:dLblPos val="r"/>
              <c:showVal val="1"/>
              <c:extLst>
                <c:ext xmlns:c15="http://schemas.microsoft.com/office/drawing/2012/chart" uri="{CE6537A1-D6FC-4f65-9D91-7224C49458BB}"/>
              </c:extLst>
            </c:dLbl>
            <c:dLbl>
              <c:idx val="2"/>
              <c:layout>
                <c:manualLayout>
                  <c:x val="-3.0241080038572805E-2"/>
                  <c:y val="-5.3690379874729882E-2"/>
                </c:manualLayout>
              </c:layout>
              <c:dLblPos val="r"/>
              <c:showVal val="1"/>
              <c:extLst>
                <c:ext xmlns:c15="http://schemas.microsoft.com/office/drawing/2012/chart" uri="{CE6537A1-D6FC-4f65-9D91-7224C49458BB}"/>
              </c:extLst>
            </c:dLbl>
            <c:dLbl>
              <c:idx val="3"/>
              <c:layout>
                <c:manualLayout>
                  <c:x val="-2.4271912973269871E-2"/>
                  <c:y val="-5.3690227940031428E-2"/>
                </c:manualLayout>
              </c:layout>
              <c:dLblPos val="r"/>
              <c:showVal val="1"/>
              <c:extLst>
                <c:ext xmlns:c15="http://schemas.microsoft.com/office/drawing/2012/chart" uri="{CE6537A1-D6FC-4f65-9D91-7224C49458BB}"/>
              </c:extLst>
            </c:dLbl>
            <c:dLbl>
              <c:idx val="4"/>
              <c:layout>
                <c:manualLayout>
                  <c:x val="-2.2850552131432635E-2"/>
                  <c:y val="-4.0367475180238525E-2"/>
                </c:manualLayout>
              </c:layout>
              <c:dLblPos val="r"/>
              <c:showVal val="1"/>
              <c:extLst>
                <c:ext xmlns:c15="http://schemas.microsoft.com/office/drawing/2012/chart" uri="{CE6537A1-D6FC-4f65-9D91-7224C49458BB}"/>
              </c:extLst>
            </c:dLbl>
            <c:dLbl>
              <c:idx val="5"/>
              <c:layout>
                <c:manualLayout>
                  <c:x val="-2.5542469635790484E-2"/>
                  <c:y val="-5.3690205724132578E-2"/>
                </c:manualLayout>
              </c:layout>
              <c:dLblPos val="r"/>
              <c:showVal val="1"/>
              <c:extLst>
                <c:ext xmlns:c15="http://schemas.microsoft.com/office/drawing/2012/chart" uri="{CE6537A1-D6FC-4f65-9D91-7224C49458BB}"/>
              </c:extLst>
            </c:dLbl>
            <c:dLbl>
              <c:idx val="6"/>
              <c:layout>
                <c:manualLayout>
                  <c:x val="-3.286399813205261E-2"/>
                  <c:y val="-0.11545415069443438"/>
                </c:manualLayout>
              </c:layout>
              <c:dLblPos val="r"/>
              <c:showVal val="1"/>
              <c:extLst>
                <c:ext xmlns:c15="http://schemas.microsoft.com/office/drawing/2012/chart" uri="{CE6537A1-D6FC-4f65-9D91-7224C49458BB}"/>
              </c:extLst>
            </c:dLbl>
            <c:dLbl>
              <c:idx val="7"/>
              <c:layout>
                <c:manualLayout>
                  <c:x val="-2.0429768801252808E-2"/>
                  <c:y val="-5.368135310723033E-2"/>
                </c:manualLayout>
              </c:layout>
              <c:dLblPos val="r"/>
              <c:showVal val="1"/>
              <c:extLst>
                <c:ext xmlns:c15="http://schemas.microsoft.com/office/drawing/2012/chart" uri="{CE6537A1-D6FC-4f65-9D91-7224C49458BB}"/>
              </c:extLst>
            </c:dLbl>
            <c:dLbl>
              <c:idx val="8"/>
              <c:layout>
                <c:manualLayout>
                  <c:x val="-2.2986119218521669E-2"/>
                  <c:y val="-5.5602065712364694E-2"/>
                </c:manualLayout>
              </c:layout>
              <c:dLblPos val="r"/>
              <c:showVal val="1"/>
              <c:extLst>
                <c:ext xmlns:c15="http://schemas.microsoft.com/office/drawing/2012/chart" uri="{CE6537A1-D6FC-4f65-9D91-7224C49458BB}"/>
              </c:extLst>
            </c:dLbl>
            <c:dLbl>
              <c:idx val="9"/>
              <c:layout>
                <c:manualLayout>
                  <c:x val="-2.0501930346496191E-2"/>
                  <c:y val="-1.9044878951911214E-2"/>
                </c:manualLayout>
              </c:layout>
              <c:dLblPos val="r"/>
              <c:showVal val="1"/>
              <c:extLst>
                <c:ext xmlns:c15="http://schemas.microsoft.com/office/drawing/2012/chart" uri="{CE6537A1-D6FC-4f65-9D91-7224C49458BB}"/>
              </c:extLst>
            </c:dLbl>
            <c:dLbl>
              <c:idx val="10"/>
              <c:layout>
                <c:manualLayout>
                  <c:x val="-2.0501973932177862E-2"/>
                  <c:y val="-1.9080922223353967E-2"/>
                </c:manualLayout>
              </c:layout>
              <c:dLblPos val="r"/>
              <c:showVal val="1"/>
              <c:extLst>
                <c:ext xmlns:c15="http://schemas.microsoft.com/office/drawing/2012/chart" uri="{CE6537A1-D6FC-4f65-9D91-7224C49458BB}"/>
              </c:extLst>
            </c:dLbl>
            <c:dLbl>
              <c:idx val="11"/>
              <c:layout>
                <c:manualLayout>
                  <c:x val="-2.6894863792941991E-2"/>
                  <c:y val="-0.11736606006738305"/>
                </c:manualLayout>
              </c:layout>
              <c:dLblPos val="r"/>
              <c:showVal val="1"/>
              <c:extLst>
                <c:ext xmlns:c15="http://schemas.microsoft.com/office/drawing/2012/chart" uri="{CE6537A1-D6FC-4f65-9D91-7224C49458BB}"/>
              </c:extLst>
            </c:dLbl>
            <c:dLbl>
              <c:idx val="12"/>
              <c:layout>
                <c:manualLayout>
                  <c:x val="-2.4532304725168756E-2"/>
                  <c:y val="-1.5098814529515217E-2"/>
                </c:manualLayout>
              </c:layout>
              <c:dLblPos val="r"/>
              <c:showVal val="1"/>
              <c:extLst>
                <c:ext xmlns:c15="http://schemas.microsoft.com/office/drawing/2012/chart" uri="{CE6537A1-D6FC-4f65-9D91-7224C49458BB}"/>
              </c:extLst>
            </c:dLbl>
            <c:dLbl>
              <c:idx val="13"/>
              <c:layout>
                <c:manualLayout>
                  <c:x val="-2.2986152767548222E-2"/>
                  <c:y val="-5.1760657269505579E-2"/>
                </c:manualLayout>
              </c:layout>
              <c:dLblPos val="r"/>
              <c:showVal val="1"/>
              <c:extLst>
                <c:ext xmlns:c15="http://schemas.microsoft.com/office/drawing/2012/chart" uri="{CE6537A1-D6FC-4f65-9D91-7224C49458BB}"/>
              </c:extLst>
            </c:dLbl>
            <c:dLbl>
              <c:idx val="14"/>
              <c:layout>
                <c:manualLayout>
                  <c:x val="-2.4532265221041735E-2"/>
                  <c:y val="-1.7759180592087493E-2"/>
                </c:manualLayout>
              </c:layout>
              <c:dLblPos val="r"/>
              <c:showVal val="1"/>
              <c:extLst>
                <c:ext xmlns:c15="http://schemas.microsoft.com/office/drawing/2012/chart" uri="{CE6537A1-D6FC-4f65-9D91-7224C49458BB}"/>
              </c:extLst>
            </c:dLbl>
            <c:dLbl>
              <c:idx val="15"/>
              <c:layout>
                <c:manualLayout>
                  <c:x val="-2.4532304725168756E-2"/>
                  <c:y val="-2.281709721161845E-2"/>
                </c:manualLayout>
              </c:layout>
              <c:dLblPos val="r"/>
              <c:showVal val="1"/>
              <c:extLst>
                <c:ext xmlns:c15="http://schemas.microsoft.com/office/drawing/2012/chart" uri="{CE6537A1-D6FC-4f65-9D91-7224C49458BB}"/>
              </c:extLst>
            </c:dLbl>
            <c:dLbl>
              <c:idx val="16"/>
              <c:layout>
                <c:manualLayout>
                  <c:x val="-2.6383799421408005E-2"/>
                  <c:y val="-5.0839173323305648E-2"/>
                </c:manualLayout>
              </c:layout>
              <c:dLblPos val="r"/>
              <c:showVal val="1"/>
              <c:extLst>
                <c:ext xmlns:c15="http://schemas.microsoft.com/office/drawing/2012/chart" uri="{CE6537A1-D6FC-4f65-9D91-7224C49458BB}"/>
              </c:extLst>
            </c:dLbl>
            <c:dLbl>
              <c:idx val="17"/>
              <c:layout>
                <c:manualLayout>
                  <c:x val="-2.1700392561826598E-2"/>
                  <c:y val="-4.5971945257928144E-2"/>
                </c:manualLayout>
              </c:layout>
              <c:dLblPos val="r"/>
              <c:showVal val="1"/>
              <c:extLst>
                <c:ext xmlns:c15="http://schemas.microsoft.com/office/drawing/2012/chart" uri="{CE6537A1-D6FC-4f65-9D91-7224C49458BB}"/>
              </c:extLst>
            </c:dLbl>
            <c:dLbl>
              <c:idx val="18"/>
              <c:layout>
                <c:manualLayout>
                  <c:x val="-2.2986152767548222E-2"/>
                  <c:y val="-5.1760657269505614E-2"/>
                </c:manualLayout>
              </c:layout>
              <c:dLblPos val="r"/>
              <c:showVal val="1"/>
              <c:extLst>
                <c:ext xmlns:c15="http://schemas.microsoft.com/office/drawing/2012/chart" uri="{CE6537A1-D6FC-4f65-9D91-7224C49458BB}"/>
              </c:extLst>
            </c:dLbl>
            <c:dLbl>
              <c:idx val="19"/>
              <c:layout>
                <c:manualLayout>
                  <c:x val="-2.2986151158611041E-2"/>
                  <c:y val="-5.9506234234666083E-2"/>
                </c:manualLayout>
              </c:layout>
              <c:dLblPos val="r"/>
              <c:showVal val="1"/>
              <c:extLst>
                <c:ext xmlns:c15="http://schemas.microsoft.com/office/drawing/2012/chart" uri="{CE6537A1-D6FC-4f65-9D91-7224C49458BB}"/>
              </c:extLst>
            </c:dLbl>
            <c:dLbl>
              <c:idx val="20"/>
              <c:layout>
                <c:manualLayout>
                  <c:x val="-2.2986151158611041E-2"/>
                  <c:y val="-5.3771996572818614E-2"/>
                </c:manualLayout>
              </c:layout>
              <c:dLblPos val="r"/>
              <c:showVal val="1"/>
              <c:extLst>
                <c:ext xmlns:c15="http://schemas.microsoft.com/office/drawing/2012/chart" uri="{CE6537A1-D6FC-4f65-9D91-7224C49458BB}"/>
              </c:extLst>
            </c:dLbl>
            <c:dLbl>
              <c:idx val="21"/>
              <c:layout>
                <c:manualLayout>
                  <c:x val="-2.6894863792941991E-2"/>
                  <c:y val="-0.14438004945474439"/>
                </c:manualLayout>
              </c:layout>
              <c:dLblPos val="r"/>
              <c:showVal val="1"/>
              <c:extLst>
                <c:ext xmlns:c15="http://schemas.microsoft.com/office/drawing/2012/chart" uri="{CE6537A1-D6FC-4f65-9D91-7224C49458BB}"/>
              </c:extLst>
            </c:dLbl>
            <c:dLbl>
              <c:idx val="22"/>
              <c:layout>
                <c:manualLayout>
                  <c:x val="-2.2986152767548222E-2"/>
                  <c:y val="-5.3690227940031428E-2"/>
                </c:manualLayout>
              </c:layout>
              <c:dLblPos val="r"/>
              <c:showVal val="1"/>
              <c:extLst>
                <c:ext xmlns:c15="http://schemas.microsoft.com/office/drawing/2012/chart" uri="{CE6537A1-D6FC-4f65-9D91-7224C49458BB}"/>
              </c:extLst>
            </c:dLbl>
            <c:dLbl>
              <c:idx val="23"/>
              <c:layout>
                <c:manualLayout>
                  <c:x val="-2.2986151158611041E-2"/>
                  <c:y val="-4.4096799899341545E-2"/>
                </c:manualLayout>
              </c:layout>
              <c:dLblPos val="r"/>
              <c:showVal val="1"/>
              <c:extLst>
                <c:ext xmlns:c15="http://schemas.microsoft.com/office/drawing/2012/chart" uri="{CE6537A1-D6FC-4f65-9D91-7224C49458BB}"/>
              </c:extLst>
            </c:dLbl>
            <c:dLbl>
              <c:idx val="24"/>
              <c:layout>
                <c:manualLayout>
                  <c:x val="-2.190932245568513E-2"/>
                  <c:y val="-1.7137404808838776E-2"/>
                </c:manualLayout>
              </c:layout>
              <c:dLblPos val="r"/>
              <c:showVal val="1"/>
              <c:extLst>
                <c:ext xmlns:c15="http://schemas.microsoft.com/office/drawing/2012/chart" uri="{CE6537A1-D6FC-4f65-9D91-7224C49458BB}"/>
              </c:extLst>
            </c:dLbl>
            <c:dLbl>
              <c:idx val="25"/>
              <c:layout>
                <c:manualLayout>
                  <c:x val="-2.0623584111863498E-2"/>
                  <c:y val="-1.7137404808838737E-2"/>
                </c:manualLayout>
              </c:layout>
              <c:dLblPos val="r"/>
              <c:showVal val="1"/>
              <c:extLst>
                <c:ext xmlns:c15="http://schemas.microsoft.com/office/drawing/2012/chart" uri="{CE6537A1-D6FC-4f65-9D91-7224C49458BB}"/>
              </c:extLst>
            </c:dLbl>
            <c:dLbl>
              <c:idx val="26"/>
              <c:layout>
                <c:manualLayout>
                  <c:x val="-2.3047565314462302E-2"/>
                  <c:y val="-4.5322826106494303E-2"/>
                </c:manualLayout>
              </c:layout>
              <c:dLblPos val="r"/>
              <c:showVal val="1"/>
              <c:extLst>
                <c:ext xmlns:c15="http://schemas.microsoft.com/office/drawing/2012/chart" uri="{CE6537A1-D6FC-4f65-9D91-7224C49458BB}"/>
              </c:extLst>
            </c:dLbl>
            <c:dLbl>
              <c:idx val="27"/>
              <c:layout>
                <c:manualLayout>
                  <c:x val="-2.4532304725168756E-2"/>
                  <c:y val="-1.8957955870566829E-2"/>
                </c:manualLayout>
              </c:layout>
              <c:dLblPos val="r"/>
              <c:showVal val="1"/>
              <c:extLst>
                <c:ext xmlns:c15="http://schemas.microsoft.com/office/drawing/2012/chart" uri="{CE6537A1-D6FC-4f65-9D91-7224C49458BB}"/>
              </c:extLst>
            </c:dLbl>
            <c:dLbl>
              <c:idx val="28"/>
              <c:layout>
                <c:manualLayout>
                  <c:x val="-2.2986152767548222E-2"/>
                  <c:y val="-5.9478939951608856E-2"/>
                </c:manualLayout>
              </c:layout>
              <c:dLblPos val="r"/>
              <c:showVal val="1"/>
              <c:extLst>
                <c:ext xmlns:c15="http://schemas.microsoft.com/office/drawing/2012/chart" uri="{CE6537A1-D6FC-4f65-9D91-7224C49458BB}"/>
              </c:extLst>
            </c:dLbl>
            <c:dLbl>
              <c:idx val="29"/>
              <c:layout>
                <c:manualLayout>
                  <c:x val="-2.06235936997749E-2"/>
                  <c:y val="-2.2817097211618485E-2"/>
                </c:manualLayout>
              </c:layout>
              <c:dLblPos val="r"/>
              <c:showVal val="1"/>
              <c:extLst>
                <c:ext xmlns:c15="http://schemas.microsoft.com/office/drawing/2012/chart" uri="{CE6537A1-D6FC-4f65-9D91-7224C49458BB}"/>
              </c:extLst>
            </c:dLbl>
            <c:dLbl>
              <c:idx val="30"/>
              <c:layout>
                <c:manualLayout>
                  <c:x val="-2.2986152767548222E-2"/>
                  <c:y val="-5.5619798610557214E-2"/>
                </c:manualLayout>
              </c:layout>
              <c:dLblPos val="r"/>
              <c:showVal val="1"/>
              <c:extLst>
                <c:ext xmlns:c15="http://schemas.microsoft.com/office/drawing/2012/chart" uri="{CE6537A1-D6FC-4f65-9D91-7224C49458BB}"/>
              </c:extLst>
            </c:dLbl>
            <c:dLbl>
              <c:idx val="31"/>
              <c:layout>
                <c:manualLayout>
                  <c:x val="-2.1700392561826598E-2"/>
                  <c:y val="-5.3690227940031428E-2"/>
                </c:manualLayout>
              </c:layout>
              <c:dLblPos val="r"/>
              <c:showVal val="1"/>
              <c:extLst>
                <c:ext xmlns:c15="http://schemas.microsoft.com/office/drawing/2012/chart" uri="{CE6537A1-D6FC-4f65-9D91-7224C49458BB}"/>
              </c:extLst>
            </c:dLbl>
            <c:dLbl>
              <c:idx val="32"/>
              <c:layout>
                <c:manualLayout>
                  <c:x val="-2.3246544519447031E-2"/>
                  <c:y val="-2.4746667882144257E-2"/>
                </c:manualLayout>
              </c:layout>
              <c:dLblPos val="r"/>
              <c:showVal val="1"/>
              <c:extLst>
                <c:ext xmlns:c15="http://schemas.microsoft.com/office/drawing/2012/chart" uri="{CE6537A1-D6FC-4f65-9D91-7224C49458BB}"/>
              </c:extLst>
            </c:dLbl>
            <c:dLbl>
              <c:idx val="34"/>
              <c:layout>
                <c:manualLayout>
                  <c:x val="-2.1700392561826598E-2"/>
                  <c:y val="-5.9479091886307289E-2"/>
                </c:manualLayout>
              </c:layout>
              <c:dLblPos val="r"/>
              <c:showVal val="1"/>
              <c:extLst>
                <c:ext xmlns:c15="http://schemas.microsoft.com/office/drawing/2012/chart" uri="{CE6537A1-D6FC-4f65-9D91-7224C49458BB}"/>
              </c:extLst>
            </c:dLbl>
            <c:dLbl>
              <c:idx val="35"/>
              <c:layout>
                <c:manualLayout>
                  <c:x val="-2.0623593699774994E-2"/>
                  <c:y val="-2.6676238552670106E-2"/>
                </c:manualLayout>
              </c:layout>
              <c:dLblPos val="r"/>
              <c:showVal val="1"/>
              <c:extLst>
                <c:ext xmlns:c15="http://schemas.microsoft.com/office/drawing/2012/chart" uri="{CE6537A1-D6FC-4f65-9D91-7224C49458BB}"/>
              </c:extLst>
            </c:dLbl>
            <c:dLbl>
              <c:idx val="36"/>
              <c:layout>
                <c:manualLayout>
                  <c:x val="-2.6517718897562104E-2"/>
                  <c:y val="-7.4942780450686308E-2"/>
                </c:manualLayout>
              </c:layout>
              <c:dLblPos val="r"/>
              <c:showVal val="1"/>
              <c:extLst>
                <c:ext xmlns:c15="http://schemas.microsoft.com/office/drawing/2012/chart" uri="{CE6537A1-D6FC-4f65-9D91-7224C49458BB}"/>
              </c:extLst>
            </c:dLbl>
            <c:spPr>
              <a:noFill/>
              <a:ln>
                <a:noFill/>
              </a:ln>
              <a:effectLst/>
            </c:spPr>
            <c:txPr>
              <a:bodyPr/>
              <a:lstStyle/>
              <a:p>
                <a:pPr>
                  <a:defRPr sz="1200" b="1" i="1"/>
                </a:pPr>
                <a:endParaRPr lang="ja-JP"/>
              </a:p>
            </c:txPr>
            <c:dLblPos val="t"/>
            <c:showVal val="1"/>
            <c:extLst>
              <c:ext xmlns:c15="http://schemas.microsoft.com/office/drawing/2012/chart" uri="{CE6537A1-D6FC-4f65-9D91-7224C49458BB}">
                <c15:showLeaderLines val="0"/>
              </c:ext>
            </c:extLst>
          </c:dLbls>
          <c:xVal>
            <c:strRef>
              <c:f>GHG排出量とKP達成状況!$C$6:$C$44</c:f>
              <c:strCache>
                <c:ptCount val="39"/>
                <c:pt idx="0">
                  <c:v>オーストラリア</c:v>
                </c:pt>
                <c:pt idx="1">
                  <c:v>オーストリア</c:v>
                </c:pt>
                <c:pt idx="2">
                  <c:v>ベルギー</c:v>
                </c:pt>
                <c:pt idx="3">
                  <c:v>ブルガリア</c:v>
                </c:pt>
                <c:pt idx="4">
                  <c:v>クロアチア</c:v>
                </c:pt>
                <c:pt idx="5">
                  <c:v>チェコ</c:v>
                </c:pt>
                <c:pt idx="6">
                  <c:v>デンマーク（KP）</c:v>
                </c:pt>
                <c:pt idx="7">
                  <c:v>エストニア</c:v>
                </c:pt>
                <c:pt idx="8">
                  <c:v>欧州連合(15カ国,KP)</c:v>
                </c:pt>
                <c:pt idx="9">
                  <c:v>フィンランド</c:v>
                </c:pt>
                <c:pt idx="10">
                  <c:v>フランス（KP)</c:v>
                </c:pt>
                <c:pt idx="11">
                  <c:v>ドイツ</c:v>
                </c:pt>
                <c:pt idx="12">
                  <c:v>ギリシャ</c:v>
                </c:pt>
                <c:pt idx="13">
                  <c:v>ハンガリー</c:v>
                </c:pt>
                <c:pt idx="14">
                  <c:v>アイスランド</c:v>
                </c:pt>
                <c:pt idx="15">
                  <c:v>アイルランド</c:v>
                </c:pt>
                <c:pt idx="16">
                  <c:v>イタリア</c:v>
                </c:pt>
                <c:pt idx="17">
                  <c:v>日本</c:v>
                </c:pt>
                <c:pt idx="18">
                  <c:v>ラトビア</c:v>
                </c:pt>
                <c:pt idx="19">
                  <c:v>リヒテンシュタイン</c:v>
                </c:pt>
                <c:pt idx="20">
                  <c:v>リトアニア</c:v>
                </c:pt>
                <c:pt idx="21">
                  <c:v>ルクセンブルク</c:v>
                </c:pt>
                <c:pt idx="22">
                  <c:v>モナコ</c:v>
                </c:pt>
                <c:pt idx="23">
                  <c:v>オランダ</c:v>
                </c:pt>
                <c:pt idx="24">
                  <c:v>ニュージーランド</c:v>
                </c:pt>
                <c:pt idx="25">
                  <c:v>ノルウェー</c:v>
                </c:pt>
                <c:pt idx="26">
                  <c:v>ポーランド</c:v>
                </c:pt>
                <c:pt idx="27">
                  <c:v>ポルトガル</c:v>
                </c:pt>
                <c:pt idx="28">
                  <c:v>ルーマニア</c:v>
                </c:pt>
                <c:pt idx="29">
                  <c:v>ロシア</c:v>
                </c:pt>
                <c:pt idx="30">
                  <c:v>スロバキア</c:v>
                </c:pt>
                <c:pt idx="31">
                  <c:v>スロベニア</c:v>
                </c:pt>
                <c:pt idx="32">
                  <c:v>スペイン</c:v>
                </c:pt>
                <c:pt idx="33">
                  <c:v>スウェーデン</c:v>
                </c:pt>
                <c:pt idx="34">
                  <c:v>スイス</c:v>
                </c:pt>
                <c:pt idx="35">
                  <c:v>ウクライナ</c:v>
                </c:pt>
                <c:pt idx="36">
                  <c:v>イギリス</c:v>
                </c:pt>
                <c:pt idx="37">
                  <c:v>カナダ</c:v>
                </c:pt>
                <c:pt idx="38">
                  <c:v>アメリカ</c:v>
                </c:pt>
              </c:strCache>
            </c:strRef>
          </c:xVal>
          <c:yVal>
            <c:numRef>
              <c:f>GHG排出量とKP達成状況!$AF$6:$AF$42</c:f>
              <c:numCache>
                <c:formatCode>General</c:formatCode>
                <c:ptCount val="37"/>
                <c:pt idx="0">
                  <c:v>8</c:v>
                </c:pt>
                <c:pt idx="1">
                  <c:v>-13</c:v>
                </c:pt>
                <c:pt idx="2">
                  <c:v>-7.5</c:v>
                </c:pt>
                <c:pt idx="3">
                  <c:v>-8</c:v>
                </c:pt>
                <c:pt idx="4">
                  <c:v>-5</c:v>
                </c:pt>
                <c:pt idx="5">
                  <c:v>-8</c:v>
                </c:pt>
                <c:pt idx="6" formatCode="0.0_ ">
                  <c:v>-20.878368037300831</c:v>
                </c:pt>
                <c:pt idx="7">
                  <c:v>-8</c:v>
                </c:pt>
                <c:pt idx="8">
                  <c:v>-8</c:v>
                </c:pt>
                <c:pt idx="9" formatCode="0_ ">
                  <c:v>0</c:v>
                </c:pt>
                <c:pt idx="10" formatCode="0_ ">
                  <c:v>0</c:v>
                </c:pt>
                <c:pt idx="11">
                  <c:v>-21</c:v>
                </c:pt>
                <c:pt idx="12">
                  <c:v>25</c:v>
                </c:pt>
                <c:pt idx="13">
                  <c:v>-6</c:v>
                </c:pt>
                <c:pt idx="14">
                  <c:v>10</c:v>
                </c:pt>
                <c:pt idx="15">
                  <c:v>13</c:v>
                </c:pt>
                <c:pt idx="16">
                  <c:v>-6.5</c:v>
                </c:pt>
                <c:pt idx="17">
                  <c:v>-6</c:v>
                </c:pt>
                <c:pt idx="18">
                  <c:v>-8</c:v>
                </c:pt>
                <c:pt idx="19">
                  <c:v>-8</c:v>
                </c:pt>
                <c:pt idx="20">
                  <c:v>-8</c:v>
                </c:pt>
                <c:pt idx="21">
                  <c:v>-28</c:v>
                </c:pt>
                <c:pt idx="22">
                  <c:v>-8</c:v>
                </c:pt>
                <c:pt idx="23">
                  <c:v>-6</c:v>
                </c:pt>
                <c:pt idx="24" formatCode="0_ ">
                  <c:v>0</c:v>
                </c:pt>
                <c:pt idx="25">
                  <c:v>1</c:v>
                </c:pt>
                <c:pt idx="26">
                  <c:v>-6</c:v>
                </c:pt>
                <c:pt idx="27">
                  <c:v>27</c:v>
                </c:pt>
                <c:pt idx="28">
                  <c:v>-8</c:v>
                </c:pt>
                <c:pt idx="29">
                  <c:v>0</c:v>
                </c:pt>
                <c:pt idx="30">
                  <c:v>-8</c:v>
                </c:pt>
                <c:pt idx="31">
                  <c:v>-8</c:v>
                </c:pt>
                <c:pt idx="32">
                  <c:v>15</c:v>
                </c:pt>
                <c:pt idx="33">
                  <c:v>4</c:v>
                </c:pt>
                <c:pt idx="34">
                  <c:v>-8</c:v>
                </c:pt>
                <c:pt idx="35" formatCode="0_ ">
                  <c:v>0</c:v>
                </c:pt>
                <c:pt idx="36">
                  <c:v>-12.5</c:v>
                </c:pt>
              </c:numCache>
            </c:numRef>
          </c:yVal>
        </c:ser>
        <c:dLbls/>
        <c:axId val="117893376"/>
        <c:axId val="118054912"/>
      </c:scatterChart>
      <c:catAx>
        <c:axId val="117893376"/>
        <c:scaling>
          <c:orientation val="minMax"/>
        </c:scaling>
        <c:axPos val="b"/>
        <c:numFmt formatCode="#,##0.00_);[Red]\(#,##0.00\)" sourceLinked="0"/>
        <c:majorTickMark val="none"/>
        <c:tickLblPos val="low"/>
        <c:txPr>
          <a:bodyPr anchor="b" anchorCtr="1"/>
          <a:lstStyle/>
          <a:p>
            <a:pPr>
              <a:defRPr sz="1200"/>
            </a:pPr>
            <a:endParaRPr lang="ja-JP"/>
          </a:p>
        </c:txPr>
        <c:crossAx val="118054912"/>
        <c:crossesAt val="0"/>
        <c:lblAlgn val="ctr"/>
        <c:lblOffset val="100"/>
      </c:catAx>
      <c:valAx>
        <c:axId val="118054912"/>
        <c:scaling>
          <c:orientation val="minMax"/>
          <c:max val="60"/>
          <c:min val="-60"/>
        </c:scaling>
        <c:axPos val="l"/>
        <c:majorGridlines/>
        <c:numFmt formatCode="#,##0_ " sourceLinked="0"/>
        <c:tickLblPos val="nextTo"/>
        <c:txPr>
          <a:bodyPr/>
          <a:lstStyle/>
          <a:p>
            <a:pPr>
              <a:defRPr sz="1200"/>
            </a:pPr>
            <a:endParaRPr lang="ja-JP"/>
          </a:p>
        </c:txPr>
        <c:crossAx val="117893376"/>
        <c:crosses val="autoZero"/>
        <c:crossBetween val="between"/>
      </c:valAx>
    </c:plotArea>
    <c:legend>
      <c:legendPos val="r"/>
      <c:legendEntry>
        <c:idx val="0"/>
        <c:txPr>
          <a:bodyPr/>
          <a:lstStyle/>
          <a:p>
            <a:pPr>
              <a:defRPr sz="1200">
                <a:solidFill>
                  <a:schemeClr val="bg1">
                    <a:lumMod val="50000"/>
                  </a:schemeClr>
                </a:solidFill>
              </a:defRPr>
            </a:pPr>
            <a:endParaRPr lang="ja-JP"/>
          </a:p>
        </c:txPr>
      </c:legendEntry>
      <c:legendEntry>
        <c:idx val="1"/>
        <c:txPr>
          <a:bodyPr/>
          <a:lstStyle/>
          <a:p>
            <a:pPr>
              <a:defRPr sz="1200">
                <a:solidFill>
                  <a:srgbClr val="00B0F0"/>
                </a:solidFill>
              </a:defRPr>
            </a:pPr>
            <a:endParaRPr lang="ja-JP"/>
          </a:p>
        </c:txPr>
      </c:legendEntry>
      <c:legendEntry>
        <c:idx val="2"/>
        <c:txPr>
          <a:bodyPr/>
          <a:lstStyle/>
          <a:p>
            <a:pPr>
              <a:defRPr sz="1200" b="1" i="1"/>
            </a:pPr>
            <a:endParaRPr lang="ja-JP"/>
          </a:p>
        </c:txPr>
      </c:legendEntry>
      <c:layout>
        <c:manualLayout>
          <c:xMode val="edge"/>
          <c:yMode val="edge"/>
          <c:x val="6.2701564425951109E-2"/>
          <c:y val="5.028947358425348E-2"/>
          <c:w val="0.4741048400772469"/>
          <c:h val="0.12833696077425918"/>
        </c:manualLayout>
      </c:layout>
      <c:txPr>
        <a:bodyPr/>
        <a:lstStyle/>
        <a:p>
          <a:pPr>
            <a:defRPr sz="1200"/>
          </a:pPr>
          <a:endParaRPr lang="ja-JP"/>
        </a:p>
      </c:txPr>
    </c:legend>
    <c:plotVisOnly val="1"/>
    <c:dispBlanksAs val="gap"/>
  </c:chart>
  <c:spPr>
    <a:ln>
      <a:noFill/>
    </a:ln>
  </c:spPr>
  <c:printSettings>
    <c:headerFooter/>
    <c:pageMargins b="0.75000000000000056" l="0.70000000000000051" r="0.70000000000000051" t="0.75000000000000056" header="0.30000000000000027" footer="0.30000000000000027"/>
    <c:pageSetup paperSize="9" orientation="landscape"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314325</xdr:colOff>
      <xdr:row>92</xdr:row>
      <xdr:rowOff>123825</xdr:rowOff>
    </xdr:from>
    <xdr:to>
      <xdr:col>22</xdr:col>
      <xdr:colOff>285750</xdr:colOff>
      <xdr:row>133</xdr:row>
      <xdr:rowOff>66675</xdr:rowOff>
    </xdr:to>
    <xdr:graphicFrame macro="">
      <xdr:nvGraphicFramePr>
        <xdr:cNvPr id="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371475</xdr:colOff>
      <xdr:row>133</xdr:row>
      <xdr:rowOff>123825</xdr:rowOff>
    </xdr:from>
    <xdr:to>
      <xdr:col>22</xdr:col>
      <xdr:colOff>342900</xdr:colOff>
      <xdr:row>174</xdr:row>
      <xdr:rowOff>66675</xdr:rowOff>
    </xdr:to>
    <xdr:graphicFrame macro="">
      <xdr:nvGraphicFramePr>
        <xdr:cNvPr id="1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400050</xdr:colOff>
      <xdr:row>174</xdr:row>
      <xdr:rowOff>104775</xdr:rowOff>
    </xdr:from>
    <xdr:to>
      <xdr:col>22</xdr:col>
      <xdr:colOff>371475</xdr:colOff>
      <xdr:row>215</xdr:row>
      <xdr:rowOff>47625</xdr:rowOff>
    </xdr:to>
    <xdr:graphicFrame macro="">
      <xdr:nvGraphicFramePr>
        <xdr:cNvPr id="1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4"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5"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7"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9"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11"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13"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0.09579</cdr:x>
      <cdr:y>0.00048</cdr:y>
    </cdr:from>
    <cdr:to>
      <cdr:x>0.94407</cdr:x>
      <cdr:y>0.04342</cdr:y>
    </cdr:to>
    <cdr:sp macro="" textlink="">
      <cdr:nvSpPr>
        <cdr:cNvPr id="8" name="テキスト ボックス 1"/>
        <cdr:cNvSpPr txBox="1"/>
      </cdr:nvSpPr>
      <cdr:spPr>
        <a:xfrm xmlns:a="http://schemas.openxmlformats.org/drawingml/2006/main">
          <a:off x="946149" y="3175"/>
          <a:ext cx="8378825" cy="2825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t>京都議定書目標値とその達成状況（</a:t>
          </a:r>
          <a:r>
            <a:rPr lang="en-US" altLang="ja-JP" sz="1400"/>
            <a:t>2008</a:t>
          </a:r>
          <a:r>
            <a:rPr lang="ja-JP" altLang="en-US" sz="1400"/>
            <a:t>～</a:t>
          </a:r>
          <a:r>
            <a:rPr lang="en-US" altLang="ja-JP" sz="1400"/>
            <a:t>2012</a:t>
          </a:r>
          <a:r>
            <a:rPr lang="ja-JP" altLang="en-US" sz="1400"/>
            <a:t>年平均　</a:t>
          </a:r>
          <a:r>
            <a:rPr lang="ja-JP" altLang="en-US" sz="1200"/>
            <a:t>（</a:t>
          </a:r>
          <a:r>
            <a:rPr lang="en-US" altLang="ja-JP" sz="1200"/>
            <a:t>※</a:t>
          </a:r>
          <a:r>
            <a:rPr lang="ja-JP" altLang="en-US" sz="1200"/>
            <a:t>森林等吸収源、京都メカニズムクレジットを含まない）</a:t>
          </a:r>
          <a:r>
            <a:rPr lang="ja-JP" altLang="en-US" sz="1400"/>
            <a:t>）</a:t>
          </a:r>
          <a:endParaRPr lang="en-US" altLang="ja-JP" sz="1400"/>
        </a:p>
        <a:p xmlns:a="http://schemas.openxmlformats.org/drawingml/2006/main">
          <a:pPr algn="ctr">
            <a:lnSpc>
              <a:spcPts val="1200"/>
            </a:lnSpc>
          </a:pPr>
          <a:r>
            <a:rPr lang="ja-JP" altLang="en-US" sz="1400"/>
            <a:t>　</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4"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5"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7"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9"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11"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13"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0.09579</cdr:x>
      <cdr:y>0.00772</cdr:y>
    </cdr:from>
    <cdr:to>
      <cdr:x>0.94407</cdr:x>
      <cdr:y>0.05065</cdr:y>
    </cdr:to>
    <cdr:sp macro="" textlink="">
      <cdr:nvSpPr>
        <cdr:cNvPr id="8" name="テキスト ボックス 1"/>
        <cdr:cNvSpPr txBox="1"/>
      </cdr:nvSpPr>
      <cdr:spPr>
        <a:xfrm xmlns:a="http://schemas.openxmlformats.org/drawingml/2006/main">
          <a:off x="946150" y="50800"/>
          <a:ext cx="8378825" cy="2825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t>京都議定書目標値とその達成状況（</a:t>
          </a:r>
          <a:r>
            <a:rPr lang="en-US" altLang="ja-JP" sz="1400"/>
            <a:t>2008</a:t>
          </a:r>
          <a:r>
            <a:rPr lang="ja-JP" altLang="en-US" sz="1400"/>
            <a:t>～</a:t>
          </a:r>
          <a:r>
            <a:rPr lang="en-US" altLang="ja-JP" sz="1400"/>
            <a:t>2012</a:t>
          </a:r>
          <a:r>
            <a:rPr lang="ja-JP" altLang="en-US" sz="1400"/>
            <a:t>年平均　</a:t>
          </a:r>
          <a:r>
            <a:rPr lang="ja-JP" altLang="en-US" sz="1200"/>
            <a:t>（</a:t>
          </a:r>
          <a:r>
            <a:rPr lang="en-US" altLang="ja-JP" sz="1200"/>
            <a:t>※</a:t>
          </a:r>
          <a:r>
            <a:rPr lang="ja-JP" altLang="en-US" sz="1200"/>
            <a:t>森林等吸収源を加味）</a:t>
          </a:r>
          <a:r>
            <a:rPr lang="ja-JP" altLang="en-US" sz="1400"/>
            <a:t>）</a:t>
          </a:r>
          <a:endParaRPr lang="en-US" altLang="ja-JP" sz="1400"/>
        </a:p>
        <a:p xmlns:a="http://schemas.openxmlformats.org/drawingml/2006/main">
          <a:pPr algn="ctr">
            <a:lnSpc>
              <a:spcPts val="1200"/>
            </a:lnSpc>
          </a:pPr>
          <a:r>
            <a:rPr lang="ja-JP" altLang="en-US" sz="1400"/>
            <a:t>　</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4"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5"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7"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9"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11"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cdr:x>
      <cdr:y>0</cdr:y>
    </cdr:from>
    <cdr:to>
      <cdr:x>0</cdr:x>
      <cdr:y>0</cdr:y>
    </cdr:to>
    <cdr:sp macro="" textlink="">
      <cdr:nvSpPr>
        <cdr:cNvPr id="13" name="テキスト ボックス 1"/>
        <cdr:cNvSpPr txBox="1"/>
      </cdr:nvSpPr>
      <cdr:spPr>
        <a:xfrm xmlns:a="http://schemas.openxmlformats.org/drawingml/2006/main">
          <a:off x="67235" y="0"/>
          <a:ext cx="391645" cy="2969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a:t>
          </a:r>
        </a:p>
        <a:p xmlns:a="http://schemas.openxmlformats.org/drawingml/2006/main">
          <a:r>
            <a:rPr lang="ja-JP" altLang="en-US" sz="1100"/>
            <a:t>　</a:t>
          </a:r>
        </a:p>
      </cdr:txBody>
    </cdr:sp>
  </cdr:relSizeAnchor>
  <cdr:relSizeAnchor xmlns:cdr="http://schemas.openxmlformats.org/drawingml/2006/chartDrawing">
    <cdr:from>
      <cdr:x>0.05625</cdr:x>
      <cdr:y>0.00627</cdr:y>
    </cdr:from>
    <cdr:to>
      <cdr:x>0.90453</cdr:x>
      <cdr:y>0.0492</cdr:y>
    </cdr:to>
    <cdr:sp macro="" textlink="">
      <cdr:nvSpPr>
        <cdr:cNvPr id="8" name="テキスト ボックス 1"/>
        <cdr:cNvSpPr txBox="1"/>
      </cdr:nvSpPr>
      <cdr:spPr>
        <a:xfrm xmlns:a="http://schemas.openxmlformats.org/drawingml/2006/main">
          <a:off x="555625" y="41275"/>
          <a:ext cx="8378825" cy="2825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ja-JP" altLang="en-US" sz="1400"/>
            <a:t>京都議定書目標値とその達成状況（</a:t>
          </a:r>
          <a:r>
            <a:rPr lang="en-US" altLang="ja-JP" sz="1400"/>
            <a:t>2008</a:t>
          </a:r>
          <a:r>
            <a:rPr lang="ja-JP" altLang="en-US" sz="1400"/>
            <a:t>～</a:t>
          </a:r>
          <a:r>
            <a:rPr lang="en-US" altLang="ja-JP" sz="1400"/>
            <a:t>2012</a:t>
          </a:r>
          <a:r>
            <a:rPr lang="ja-JP" altLang="en-US" sz="1400"/>
            <a:t>年平均　</a:t>
          </a:r>
          <a:r>
            <a:rPr lang="ja-JP" altLang="en-US" sz="1200"/>
            <a:t>（</a:t>
          </a:r>
          <a:r>
            <a:rPr lang="en-US" altLang="ja-JP" sz="1200"/>
            <a:t>※</a:t>
          </a:r>
          <a:r>
            <a:rPr lang="ja-JP" altLang="en-US" sz="1200"/>
            <a:t>森林等吸収源、京都メカニズムクレジットを加味）</a:t>
          </a:r>
          <a:r>
            <a:rPr lang="ja-JP" altLang="en-US" sz="1400"/>
            <a:t>）</a:t>
          </a:r>
          <a:endParaRPr lang="en-US" altLang="ja-JP" sz="1400"/>
        </a:p>
        <a:p xmlns:a="http://schemas.openxmlformats.org/drawingml/2006/main">
          <a:pPr algn="ctr">
            <a:lnSpc>
              <a:spcPts val="1200"/>
            </a:lnSpc>
          </a:pPr>
          <a:r>
            <a:rPr lang="ja-JP" altLang="en-US" sz="1400"/>
            <a:t>　</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fitToPage="1"/>
  </sheetPr>
  <dimension ref="B1:AY91"/>
  <sheetViews>
    <sheetView showZeros="0" zoomScaleNormal="100" workbookViewId="0">
      <pane xSplit="5" ySplit="5" topLeftCell="K6" activePane="bottomRight" state="frozen"/>
      <selection activeCell="D76" sqref="D76"/>
      <selection pane="topRight" activeCell="D76" sqref="D76"/>
      <selection pane="bottomLeft" activeCell="D76" sqref="D76"/>
      <selection pane="bottomRight" activeCell="AF4" sqref="AF4"/>
    </sheetView>
  </sheetViews>
  <sheetFormatPr defaultColWidth="9.33203125" defaultRowHeight="13.2"/>
  <cols>
    <col min="1" max="1" width="1" style="1" customWidth="1"/>
    <col min="2" max="2" width="5.6640625" style="1" bestFit="1" customWidth="1"/>
    <col min="3" max="3" width="25.109375" style="1" customWidth="1"/>
    <col min="4" max="5" width="11.77734375" style="2" customWidth="1"/>
    <col min="6" max="21" width="10.77734375" style="1" customWidth="1"/>
    <col min="22" max="28" width="10.77734375" style="2" customWidth="1"/>
    <col min="29" max="29" width="12.33203125" style="2" customWidth="1"/>
    <col min="30" max="30" width="13.33203125" style="1" bestFit="1" customWidth="1"/>
    <col min="31" max="31" width="14.44140625" style="1" customWidth="1"/>
    <col min="32" max="32" width="9.33203125" style="1"/>
    <col min="33" max="33" width="8.44140625" style="1" customWidth="1"/>
    <col min="34" max="34" width="2.109375" style="30" customWidth="1"/>
    <col min="35" max="35" width="15.109375" style="30" customWidth="1"/>
    <col min="36" max="36" width="10.44140625" style="1" customWidth="1"/>
    <col min="37" max="37" width="11.33203125" style="1" customWidth="1"/>
    <col min="38" max="38" width="2" style="1" customWidth="1"/>
    <col min="39" max="39" width="15.44140625" style="1" customWidth="1"/>
    <col min="40" max="40" width="14.109375" style="1" customWidth="1"/>
    <col min="41" max="41" width="15.77734375" style="1" customWidth="1"/>
    <col min="42" max="42" width="4.109375" style="1" customWidth="1"/>
    <col min="43" max="16384" width="9.33203125" style="1"/>
  </cols>
  <sheetData>
    <row r="1" spans="2:44" ht="21">
      <c r="B1" s="13"/>
      <c r="C1" s="22" t="s">
        <v>195</v>
      </c>
      <c r="D1" s="14"/>
      <c r="E1" s="14"/>
      <c r="F1" s="13"/>
      <c r="G1" s="13"/>
      <c r="H1" s="13"/>
      <c r="I1" s="13"/>
      <c r="J1" s="15"/>
      <c r="K1" s="13"/>
      <c r="L1" s="13"/>
      <c r="M1" s="13"/>
      <c r="N1" s="13"/>
      <c r="O1" s="13"/>
      <c r="P1" s="13"/>
      <c r="Q1" s="13"/>
      <c r="R1" s="13"/>
      <c r="S1" s="13"/>
      <c r="T1" s="13"/>
      <c r="U1" s="13"/>
      <c r="V1" s="13"/>
      <c r="W1" s="13"/>
      <c r="X1" s="13"/>
      <c r="Y1" s="13"/>
      <c r="Z1" s="13"/>
      <c r="AA1" s="13"/>
      <c r="AB1" s="13"/>
      <c r="AC1" s="15"/>
      <c r="AD1" s="15"/>
      <c r="AE1" s="15"/>
      <c r="AF1" s="16"/>
      <c r="AG1" s="16"/>
      <c r="AI1" s="197"/>
      <c r="AJ1" s="197"/>
      <c r="AK1" s="197"/>
      <c r="AL1" s="30"/>
      <c r="AM1" s="220"/>
      <c r="AN1" s="220"/>
      <c r="AO1" s="220"/>
    </row>
    <row r="2" spans="2:44" ht="15.6">
      <c r="B2" s="13"/>
      <c r="C2" s="256" t="s">
        <v>226</v>
      </c>
      <c r="D2" s="14"/>
      <c r="E2" s="14"/>
      <c r="F2" s="13"/>
      <c r="G2" s="13"/>
      <c r="H2" s="13"/>
      <c r="I2" s="13"/>
      <c r="J2" s="15"/>
      <c r="K2" s="13"/>
      <c r="L2" s="13"/>
      <c r="M2" s="13"/>
      <c r="N2" s="13"/>
      <c r="O2" s="13"/>
      <c r="P2" s="13"/>
      <c r="Q2" s="13"/>
      <c r="R2" s="13"/>
      <c r="S2" s="13"/>
      <c r="T2" s="13"/>
      <c r="U2" s="13"/>
      <c r="V2" s="13"/>
      <c r="W2" s="13"/>
      <c r="X2" s="13"/>
      <c r="Y2" s="13"/>
      <c r="Z2" s="13"/>
      <c r="AA2" s="13"/>
      <c r="AB2" s="13"/>
      <c r="AC2" s="15"/>
      <c r="AD2" s="15"/>
      <c r="AE2" s="15"/>
      <c r="AF2" s="16"/>
      <c r="AG2" s="16"/>
      <c r="AI2" s="197"/>
      <c r="AJ2" s="197"/>
      <c r="AK2" s="197"/>
      <c r="AL2" s="30"/>
      <c r="AM2" s="220"/>
      <c r="AN2" s="220"/>
      <c r="AO2" s="220"/>
    </row>
    <row r="3" spans="2:44" ht="15.6">
      <c r="B3" s="13"/>
      <c r="C3" s="238"/>
      <c r="D3" s="14"/>
      <c r="E3" s="14"/>
      <c r="F3" s="238" t="s">
        <v>197</v>
      </c>
      <c r="G3" s="13"/>
      <c r="H3" s="13"/>
      <c r="I3" s="13"/>
      <c r="J3" s="13"/>
      <c r="K3" s="13"/>
      <c r="L3" s="13"/>
      <c r="M3" s="13"/>
      <c r="N3" s="13"/>
      <c r="O3" s="13"/>
      <c r="P3" s="13"/>
      <c r="Q3" s="13"/>
      <c r="R3" s="13"/>
      <c r="S3" s="13"/>
      <c r="T3" s="13"/>
      <c r="U3" s="13"/>
      <c r="V3" s="13"/>
      <c r="W3" s="13"/>
      <c r="X3" s="13"/>
      <c r="Y3" s="13"/>
      <c r="Z3" s="13"/>
      <c r="AA3" s="13"/>
      <c r="AB3" s="13"/>
      <c r="AC3" s="13"/>
      <c r="AD3" s="13"/>
      <c r="AE3" s="13"/>
      <c r="AF3" s="16"/>
      <c r="AG3" s="16"/>
      <c r="AH3" s="1"/>
      <c r="AI3" s="197" t="s">
        <v>136</v>
      </c>
      <c r="AJ3" s="197"/>
      <c r="AK3" s="197"/>
      <c r="AM3" s="220" t="s">
        <v>192</v>
      </c>
      <c r="AN3" s="220"/>
      <c r="AO3" s="220"/>
    </row>
    <row r="4" spans="2:44" ht="13.8" thickBot="1">
      <c r="H4" s="24"/>
      <c r="V4" s="1"/>
      <c r="W4" s="1"/>
      <c r="X4" s="1"/>
      <c r="Y4" s="1"/>
      <c r="Z4" s="1"/>
      <c r="AA4" s="1"/>
      <c r="AB4" s="1"/>
      <c r="AD4" s="38"/>
      <c r="AE4" s="38"/>
      <c r="AF4" s="40" t="s">
        <v>238</v>
      </c>
      <c r="AH4" s="1"/>
      <c r="AI4" s="40"/>
      <c r="AJ4" s="40"/>
      <c r="AK4" s="40"/>
      <c r="AM4" s="62"/>
      <c r="AN4" s="24"/>
      <c r="AO4" s="40"/>
    </row>
    <row r="5" spans="2:44" ht="49.8" thickBot="1">
      <c r="B5" s="136"/>
      <c r="C5" s="224"/>
      <c r="D5" s="133" t="s">
        <v>146</v>
      </c>
      <c r="E5" s="133" t="s">
        <v>147</v>
      </c>
      <c r="F5" s="65">
        <v>1990</v>
      </c>
      <c r="G5" s="3">
        <v>1991</v>
      </c>
      <c r="H5" s="3">
        <v>1992</v>
      </c>
      <c r="I5" s="3">
        <v>1993</v>
      </c>
      <c r="J5" s="3">
        <v>1994</v>
      </c>
      <c r="K5" s="3">
        <v>1995</v>
      </c>
      <c r="L5" s="3">
        <v>1996</v>
      </c>
      <c r="M5" s="3">
        <v>1997</v>
      </c>
      <c r="N5" s="3">
        <v>1998</v>
      </c>
      <c r="O5" s="3">
        <v>1999</v>
      </c>
      <c r="P5" s="3">
        <v>2000</v>
      </c>
      <c r="Q5" s="3">
        <v>2001</v>
      </c>
      <c r="R5" s="3">
        <v>2002</v>
      </c>
      <c r="S5" s="3">
        <v>2003</v>
      </c>
      <c r="T5" s="3">
        <v>2004</v>
      </c>
      <c r="U5" s="3">
        <v>2005</v>
      </c>
      <c r="V5" s="3">
        <v>2006</v>
      </c>
      <c r="W5" s="3">
        <v>2007</v>
      </c>
      <c r="X5" s="3">
        <v>2008</v>
      </c>
      <c r="Y5" s="3">
        <v>2009</v>
      </c>
      <c r="Z5" s="3">
        <v>2010</v>
      </c>
      <c r="AA5" s="3">
        <v>2011</v>
      </c>
      <c r="AB5" s="66">
        <v>2012</v>
      </c>
      <c r="AC5" s="105" t="s">
        <v>141</v>
      </c>
      <c r="AD5" s="105" t="s">
        <v>142</v>
      </c>
      <c r="AE5" s="105" t="s">
        <v>135</v>
      </c>
      <c r="AF5" s="105" t="s">
        <v>194</v>
      </c>
      <c r="AG5" s="105" t="s">
        <v>79</v>
      </c>
      <c r="AH5" s="1"/>
      <c r="AI5" s="105" t="s">
        <v>131</v>
      </c>
      <c r="AJ5" s="156" t="s">
        <v>132</v>
      </c>
      <c r="AK5" s="156" t="s">
        <v>133</v>
      </c>
      <c r="AM5" s="215" t="s">
        <v>193</v>
      </c>
      <c r="AN5" s="156" t="s">
        <v>137</v>
      </c>
      <c r="AO5" s="156" t="s">
        <v>138</v>
      </c>
      <c r="AQ5" s="140" t="s">
        <v>143</v>
      </c>
      <c r="AR5" s="140"/>
    </row>
    <row r="6" spans="2:44">
      <c r="B6" s="73" t="s">
        <v>56</v>
      </c>
      <c r="C6" s="225" t="s">
        <v>148</v>
      </c>
      <c r="D6" s="226">
        <f>F6</f>
        <v>414973.69698410691</v>
      </c>
      <c r="E6" s="239">
        <v>547699.84100000001</v>
      </c>
      <c r="F6" s="69">
        <v>414973.69698410691</v>
      </c>
      <c r="G6" s="70">
        <v>416477.89427918184</v>
      </c>
      <c r="H6" s="70">
        <v>420764.25077741785</v>
      </c>
      <c r="I6" s="70">
        <v>422801.07537211257</v>
      </c>
      <c r="J6" s="70">
        <v>423232.12781572965</v>
      </c>
      <c r="K6" s="70">
        <v>436863.96249593864</v>
      </c>
      <c r="L6" s="70">
        <v>443213.16197102197</v>
      </c>
      <c r="M6" s="70">
        <v>455692.62457161769</v>
      </c>
      <c r="N6" s="70">
        <v>470580.22310220473</v>
      </c>
      <c r="O6" s="70">
        <v>479616.70561643224</v>
      </c>
      <c r="P6" s="70">
        <v>489812.91845565848</v>
      </c>
      <c r="Q6" s="70">
        <v>502347.12611594645</v>
      </c>
      <c r="R6" s="70">
        <v>503584.92887441209</v>
      </c>
      <c r="S6" s="70">
        <v>506235.36790616694</v>
      </c>
      <c r="T6" s="70">
        <v>519037.23484997969</v>
      </c>
      <c r="U6" s="70">
        <v>523479.25646491785</v>
      </c>
      <c r="V6" s="70">
        <v>529885.15016516997</v>
      </c>
      <c r="W6" s="70">
        <v>537930.77749140421</v>
      </c>
      <c r="X6" s="70">
        <v>544573.76232306985</v>
      </c>
      <c r="Y6" s="70">
        <v>541177.63417379279</v>
      </c>
      <c r="Z6" s="70">
        <v>540210.87234154076</v>
      </c>
      <c r="AA6" s="70">
        <v>541542.76038640842</v>
      </c>
      <c r="AB6" s="71">
        <v>543648.44813019573</v>
      </c>
      <c r="AC6" s="42">
        <f t="shared" ref="AC6:AC11" si="0">(AB6-D6)/D6*100</f>
        <v>31.007929437758303</v>
      </c>
      <c r="AD6" s="5">
        <f>(AB6/E6-1)*100</f>
        <v>-0.73971043380388624</v>
      </c>
      <c r="AE6" s="5">
        <f>(AVERAGE(X6:AB6)/E6-1)*100</f>
        <v>-0.99856620717889699</v>
      </c>
      <c r="AF6" s="9">
        <v>8</v>
      </c>
      <c r="AG6" s="63">
        <v>41744</v>
      </c>
      <c r="AH6" s="33"/>
      <c r="AI6" s="185">
        <f>【背景情報】森林等吸収源!V6</f>
        <v>23125.112809076014</v>
      </c>
      <c r="AJ6" s="190">
        <f>AI6/E6*100</f>
        <v>4.2222237579718431</v>
      </c>
      <c r="AK6" s="201">
        <f>AJ6+AE6</f>
        <v>3.2236575507929461</v>
      </c>
      <c r="AL6" s="33"/>
      <c r="AM6" s="161">
        <v>-134244.5296453803</v>
      </c>
      <c r="AN6" s="216">
        <f>AM6/E6/5*100</f>
        <v>-4.9021204534320946</v>
      </c>
      <c r="AO6" s="201">
        <f>AN6+AK6</f>
        <v>-1.6784629026391484</v>
      </c>
      <c r="AQ6" s="123">
        <f t="shared" ref="AQ6:AQ42" si="1">AD6</f>
        <v>-0.73971043380388624</v>
      </c>
      <c r="AR6" s="141"/>
    </row>
    <row r="7" spans="2:44">
      <c r="B7" s="74"/>
      <c r="C7" s="227" t="s">
        <v>149</v>
      </c>
      <c r="D7" s="226">
        <f>F7</f>
        <v>78086.352138996532</v>
      </c>
      <c r="E7" s="126">
        <v>79049.657000000007</v>
      </c>
      <c r="F7" s="46">
        <v>78086.352138996532</v>
      </c>
      <c r="G7" s="45">
        <v>82135.091003169407</v>
      </c>
      <c r="H7" s="45">
        <v>75410.773981916485</v>
      </c>
      <c r="I7" s="45">
        <v>75484.114910798977</v>
      </c>
      <c r="J7" s="45">
        <v>76345.446847753221</v>
      </c>
      <c r="K7" s="45">
        <v>79743.561524787248</v>
      </c>
      <c r="L7" s="45">
        <v>82754.775664837274</v>
      </c>
      <c r="M7" s="45">
        <v>82277.807827475335</v>
      </c>
      <c r="N7" s="45">
        <v>81653.016405879185</v>
      </c>
      <c r="O7" s="45">
        <v>79966.27720783159</v>
      </c>
      <c r="P7" s="45">
        <v>80276.964339995538</v>
      </c>
      <c r="Q7" s="45">
        <v>84274.661846909323</v>
      </c>
      <c r="R7" s="45">
        <v>85975.564946711995</v>
      </c>
      <c r="S7" s="45">
        <v>91984.596841624196</v>
      </c>
      <c r="T7" s="45">
        <v>91569.351053763705</v>
      </c>
      <c r="U7" s="45">
        <v>92580.940455857737</v>
      </c>
      <c r="V7" s="45">
        <v>89710.794018472559</v>
      </c>
      <c r="W7" s="45">
        <v>86967.423144966466</v>
      </c>
      <c r="X7" s="45">
        <v>86882.030176558663</v>
      </c>
      <c r="Y7" s="45">
        <v>80147.973527403126</v>
      </c>
      <c r="Z7" s="45">
        <v>84807.848118201451</v>
      </c>
      <c r="AA7" s="45">
        <v>82760.838634506392</v>
      </c>
      <c r="AB7" s="47">
        <v>80059.362556901469</v>
      </c>
      <c r="AC7" s="42">
        <f t="shared" si="0"/>
        <v>2.526703276384211</v>
      </c>
      <c r="AD7" s="5">
        <f t="shared" ref="AD7:AD15" si="2">(AB7/E7-1)*100</f>
        <v>1.2773054244896498</v>
      </c>
      <c r="AE7" s="5">
        <f t="shared" ref="AE7:AE41" si="3">(AVERAGE(X7:AB7)/E7-1)*100</f>
        <v>4.9107785536807835</v>
      </c>
      <c r="AF7" s="17">
        <v>-13</v>
      </c>
      <c r="AG7" s="63">
        <v>41743</v>
      </c>
      <c r="AH7" s="39"/>
      <c r="AI7" s="186">
        <f>【背景情報】森林等吸収源!V7</f>
        <v>-1357.3452557217211</v>
      </c>
      <c r="AJ7" s="191">
        <f t="shared" ref="AJ7:AJ27" si="4">AI7/E7*100</f>
        <v>-1.7170792476958134</v>
      </c>
      <c r="AK7" s="202">
        <f>AJ7+AE7</f>
        <v>3.1936993059849703</v>
      </c>
      <c r="AL7" s="39"/>
      <c r="AM7" s="161">
        <v>-66290.736771391414</v>
      </c>
      <c r="AN7" s="216">
        <f t="shared" ref="AN7:AN42" si="5">AM7/E7/5*100</f>
        <v>-16.771922684342933</v>
      </c>
      <c r="AO7" s="201">
        <f>AN7+AK7</f>
        <v>-13.578223378357961</v>
      </c>
      <c r="AQ7" s="123">
        <f t="shared" si="1"/>
        <v>1.2773054244896498</v>
      </c>
      <c r="AR7" s="141"/>
    </row>
    <row r="8" spans="2:44">
      <c r="B8" s="74"/>
      <c r="C8" s="227" t="s">
        <v>150</v>
      </c>
      <c r="D8" s="226">
        <f>F8</f>
        <v>142952.12880857562</v>
      </c>
      <c r="E8" s="126">
        <v>145728.76300000001</v>
      </c>
      <c r="F8" s="46">
        <v>142952.12880857562</v>
      </c>
      <c r="G8" s="45">
        <v>144950.64016545328</v>
      </c>
      <c r="H8" s="45">
        <v>143694.92651208513</v>
      </c>
      <c r="I8" s="45">
        <v>142765.54242800103</v>
      </c>
      <c r="J8" s="45">
        <v>148485.04113239175</v>
      </c>
      <c r="K8" s="45">
        <v>150326.88758709669</v>
      </c>
      <c r="L8" s="45">
        <v>154307.93042805154</v>
      </c>
      <c r="M8" s="45">
        <v>145679.69425972909</v>
      </c>
      <c r="N8" s="45">
        <v>151211.58121511142</v>
      </c>
      <c r="O8" s="45">
        <v>144947.47603301005</v>
      </c>
      <c r="P8" s="45">
        <v>145857.15795618584</v>
      </c>
      <c r="Q8" s="45">
        <v>145182.98996239001</v>
      </c>
      <c r="R8" s="45">
        <v>144717.86633136382</v>
      </c>
      <c r="S8" s="45">
        <v>145316.81978278403</v>
      </c>
      <c r="T8" s="45">
        <v>146397.97251840914</v>
      </c>
      <c r="U8" s="45">
        <v>142069.79740641994</v>
      </c>
      <c r="V8" s="45">
        <v>138342.22747159575</v>
      </c>
      <c r="W8" s="45">
        <v>133440.64812216573</v>
      </c>
      <c r="X8" s="45">
        <v>135823.49040423959</v>
      </c>
      <c r="Y8" s="45">
        <v>123208.51990251524</v>
      </c>
      <c r="Z8" s="45">
        <v>130610.93674500263</v>
      </c>
      <c r="AA8" s="45">
        <v>120145.51397136426</v>
      </c>
      <c r="AB8" s="47">
        <v>116520.31538180483</v>
      </c>
      <c r="AC8" s="42">
        <f t="shared" si="0"/>
        <v>-18.489975383413221</v>
      </c>
      <c r="AD8" s="5">
        <f t="shared" si="2"/>
        <v>-20.043021718502597</v>
      </c>
      <c r="AE8" s="5">
        <f t="shared" si="3"/>
        <v>-14.044590304396321</v>
      </c>
      <c r="AF8" s="17">
        <v>-7.5</v>
      </c>
      <c r="AG8" s="63">
        <v>41895</v>
      </c>
      <c r="AH8" s="39"/>
      <c r="AI8" s="186">
        <f>【背景情報】森林等吸収源!V8</f>
        <v>216.16329943150785</v>
      </c>
      <c r="AJ8" s="191">
        <f t="shared" si="4"/>
        <v>0.1483326249269733</v>
      </c>
      <c r="AK8" s="202">
        <f t="shared" ref="AK8:AK42" si="6">AJ8+AE8</f>
        <v>-13.896257679469347</v>
      </c>
      <c r="AL8" s="39"/>
      <c r="AM8" s="161">
        <v>45466.371377842523</v>
      </c>
      <c r="AN8" s="216">
        <f t="shared" si="5"/>
        <v>6.2398623911797717</v>
      </c>
      <c r="AO8" s="201">
        <f t="shared" ref="AO8:AO42" si="7">AN8+AK8</f>
        <v>-7.6563952882895752</v>
      </c>
      <c r="AQ8" s="123">
        <f t="shared" si="1"/>
        <v>-20.043021718502597</v>
      </c>
      <c r="AR8" s="141"/>
    </row>
    <row r="9" spans="2:44">
      <c r="B9" s="75"/>
      <c r="C9" s="228" t="s">
        <v>151</v>
      </c>
      <c r="D9" s="229">
        <v>122601.58366373417</v>
      </c>
      <c r="E9" s="230">
        <v>132618.658</v>
      </c>
      <c r="F9" s="46">
        <v>109824.08445406702</v>
      </c>
      <c r="G9" s="45">
        <v>87022.274565437212</v>
      </c>
      <c r="H9" s="45">
        <v>80794.188595535263</v>
      </c>
      <c r="I9" s="45">
        <v>78991.556465372691</v>
      </c>
      <c r="J9" s="45">
        <v>75249.927325797704</v>
      </c>
      <c r="K9" s="45">
        <v>75997.110625389032</v>
      </c>
      <c r="L9" s="45">
        <v>75867.596365956269</v>
      </c>
      <c r="M9" s="45">
        <v>72252.340055816167</v>
      </c>
      <c r="N9" s="45">
        <v>67329.749729773088</v>
      </c>
      <c r="O9" s="45">
        <v>60519.829893187634</v>
      </c>
      <c r="P9" s="45">
        <v>59666.885698173806</v>
      </c>
      <c r="Q9" s="45">
        <v>62798.237664152846</v>
      </c>
      <c r="R9" s="45">
        <v>59814.658123361827</v>
      </c>
      <c r="S9" s="45">
        <v>64552.130814735065</v>
      </c>
      <c r="T9" s="45">
        <v>63747.984702703106</v>
      </c>
      <c r="U9" s="45">
        <v>63860.526521145235</v>
      </c>
      <c r="V9" s="45">
        <v>64661.148851364531</v>
      </c>
      <c r="W9" s="45">
        <v>68588.495455486991</v>
      </c>
      <c r="X9" s="45">
        <v>67012.211506974694</v>
      </c>
      <c r="Y9" s="45">
        <v>57914.07472588378</v>
      </c>
      <c r="Z9" s="45">
        <v>60466.942869565028</v>
      </c>
      <c r="AA9" s="45">
        <v>66207.597891011392</v>
      </c>
      <c r="AB9" s="47">
        <v>61259.083344185427</v>
      </c>
      <c r="AC9" s="42">
        <f t="shared" si="0"/>
        <v>-50.034019534197903</v>
      </c>
      <c r="AD9" s="5">
        <f t="shared" si="2"/>
        <v>-53.808095883321762</v>
      </c>
      <c r="AE9" s="5">
        <f t="shared" si="3"/>
        <v>-52.818115481515385</v>
      </c>
      <c r="AF9" s="9">
        <v>-8</v>
      </c>
      <c r="AG9" s="63">
        <v>41947</v>
      </c>
      <c r="AH9" s="33"/>
      <c r="AI9" s="186">
        <f>【背景情報】森林等吸収源!V9</f>
        <v>-712.77457047474377</v>
      </c>
      <c r="AJ9" s="191">
        <f t="shared" si="4"/>
        <v>-0.53746175781294947</v>
      </c>
      <c r="AK9" s="202">
        <f t="shared" si="6"/>
        <v>-53.355577239328333</v>
      </c>
      <c r="AL9" s="33"/>
      <c r="AM9" s="161">
        <v>38601.080652373814</v>
      </c>
      <c r="AN9" s="216">
        <f t="shared" si="5"/>
        <v>5.8213649926051598</v>
      </c>
      <c r="AO9" s="201">
        <f t="shared" si="7"/>
        <v>-47.534212246723172</v>
      </c>
      <c r="AQ9" s="123">
        <f t="shared" si="1"/>
        <v>-53.808095883321762</v>
      </c>
      <c r="AR9" s="141"/>
    </row>
    <row r="10" spans="2:44">
      <c r="B10" s="75"/>
      <c r="C10" s="228" t="s">
        <v>152</v>
      </c>
      <c r="D10" s="226">
        <f>F10</f>
        <v>31977.048798260173</v>
      </c>
      <c r="E10" s="126">
        <v>31321.79</v>
      </c>
      <c r="F10" s="58">
        <v>31977.048798260173</v>
      </c>
      <c r="G10" s="56">
        <v>25339.227144809491</v>
      </c>
      <c r="H10" s="56">
        <v>23697.537098444089</v>
      </c>
      <c r="I10" s="56">
        <v>23801.007890011664</v>
      </c>
      <c r="J10" s="56">
        <v>22961.065887156343</v>
      </c>
      <c r="K10" s="56">
        <v>23544.280987654805</v>
      </c>
      <c r="L10" s="56">
        <v>24195.62038969501</v>
      </c>
      <c r="M10" s="56">
        <v>25641.201869353368</v>
      </c>
      <c r="N10" s="56">
        <v>25720.676167289428</v>
      </c>
      <c r="O10" s="56">
        <v>26989.966852078403</v>
      </c>
      <c r="P10" s="56">
        <v>26678.301645416646</v>
      </c>
      <c r="Q10" s="56">
        <v>27812.927721147098</v>
      </c>
      <c r="R10" s="56">
        <v>28898.039987020016</v>
      </c>
      <c r="S10" s="56">
        <v>30259.177501251776</v>
      </c>
      <c r="T10" s="56">
        <v>30425.267810484671</v>
      </c>
      <c r="U10" s="56">
        <v>30725.578513198525</v>
      </c>
      <c r="V10" s="56">
        <v>31306.265261777102</v>
      </c>
      <c r="W10" s="56">
        <v>32789.317891542334</v>
      </c>
      <c r="X10" s="56">
        <v>31432.273242038944</v>
      </c>
      <c r="Y10" s="56">
        <v>29429.510439994854</v>
      </c>
      <c r="Z10" s="56">
        <v>28930.087645826596</v>
      </c>
      <c r="AA10" s="56">
        <v>28578.667910523323</v>
      </c>
      <c r="AB10" s="57">
        <v>26449.616925590384</v>
      </c>
      <c r="AC10" s="42">
        <f t="shared" si="0"/>
        <v>-17.28562228347517</v>
      </c>
      <c r="AD10" s="5">
        <f t="shared" si="2"/>
        <v>-15.555219144275013</v>
      </c>
      <c r="AE10" s="5">
        <f t="shared" si="3"/>
        <v>-7.5275351989946166</v>
      </c>
      <c r="AF10" s="9">
        <v>-5</v>
      </c>
      <c r="AG10" s="63">
        <v>42023</v>
      </c>
      <c r="AH10" s="33"/>
      <c r="AI10" s="186">
        <f>【背景情報】森林等吸収源!V10</f>
        <v>-1018.0343731108246</v>
      </c>
      <c r="AJ10" s="191">
        <f t="shared" si="4"/>
        <v>-3.2502432750836543</v>
      </c>
      <c r="AK10" s="202">
        <f t="shared" si="6"/>
        <v>-10.777778474078271</v>
      </c>
      <c r="AL10" s="33"/>
      <c r="AM10" s="161">
        <v>-6.3444586248806445E-4</v>
      </c>
      <c r="AN10" s="216">
        <f t="shared" si="5"/>
        <v>-4.0511469011704918E-7</v>
      </c>
      <c r="AO10" s="201">
        <f t="shared" si="7"/>
        <v>-10.777778879192962</v>
      </c>
      <c r="AQ10" s="123">
        <f t="shared" si="1"/>
        <v>-15.555219144275013</v>
      </c>
      <c r="AR10" s="141"/>
    </row>
    <row r="11" spans="2:44">
      <c r="B11" s="75"/>
      <c r="C11" s="228" t="s">
        <v>153</v>
      </c>
      <c r="D11" s="226">
        <f>F11</f>
        <v>196145.70409852179</v>
      </c>
      <c r="E11" s="126">
        <v>194248.21799999999</v>
      </c>
      <c r="F11" s="46">
        <v>196145.70409852179</v>
      </c>
      <c r="G11" s="45">
        <v>182192.7455513876</v>
      </c>
      <c r="H11" s="45">
        <v>165624.1776166083</v>
      </c>
      <c r="I11" s="45">
        <v>159466.80859227086</v>
      </c>
      <c r="J11" s="45">
        <v>149435.24117097579</v>
      </c>
      <c r="K11" s="45">
        <v>151772.15435729705</v>
      </c>
      <c r="L11" s="45">
        <v>155538.84968174199</v>
      </c>
      <c r="M11" s="45">
        <v>151815.15550018669</v>
      </c>
      <c r="N11" s="45">
        <v>144666.54067856079</v>
      </c>
      <c r="O11" s="45">
        <v>137105.96507363248</v>
      </c>
      <c r="P11" s="45">
        <v>146330.17231261561</v>
      </c>
      <c r="Q11" s="45">
        <v>146326.75092123981</v>
      </c>
      <c r="R11" s="45">
        <v>142845.43958732666</v>
      </c>
      <c r="S11" s="45">
        <v>145828.0837149584</v>
      </c>
      <c r="T11" s="45">
        <v>147274.85119742062</v>
      </c>
      <c r="U11" s="45">
        <v>145966.36033961776</v>
      </c>
      <c r="V11" s="45">
        <v>147022.01292472077</v>
      </c>
      <c r="W11" s="45">
        <v>147245.68325419241</v>
      </c>
      <c r="X11" s="45">
        <v>142183.57325603304</v>
      </c>
      <c r="Y11" s="45">
        <v>134215.35264186372</v>
      </c>
      <c r="Z11" s="45">
        <v>137008.46012592388</v>
      </c>
      <c r="AA11" s="45">
        <v>135276.55017998951</v>
      </c>
      <c r="AB11" s="47">
        <v>131466.03005855481</v>
      </c>
      <c r="AC11" s="42">
        <f t="shared" si="0"/>
        <v>-32.975320228007185</v>
      </c>
      <c r="AD11" s="5">
        <f t="shared" si="2"/>
        <v>-32.320599173499332</v>
      </c>
      <c r="AE11" s="5">
        <f t="shared" si="3"/>
        <v>-29.971047017546894</v>
      </c>
      <c r="AF11" s="9">
        <v>-8</v>
      </c>
      <c r="AG11" s="63">
        <v>41953</v>
      </c>
      <c r="AH11" s="33"/>
      <c r="AI11" s="186">
        <f>【背景情報】森林等吸収源!V11</f>
        <v>-1316.8256778603306</v>
      </c>
      <c r="AJ11" s="191">
        <f t="shared" si="4"/>
        <v>-0.67790875582721211</v>
      </c>
      <c r="AK11" s="202">
        <f t="shared" si="6"/>
        <v>-30.648955773374105</v>
      </c>
      <c r="AL11" s="33"/>
      <c r="AM11" s="161">
        <v>171703.95118930173</v>
      </c>
      <c r="AN11" s="216">
        <f t="shared" si="5"/>
        <v>17.678818674084489</v>
      </c>
      <c r="AO11" s="201">
        <f t="shared" si="7"/>
        <v>-12.970137099289616</v>
      </c>
      <c r="AQ11" s="123">
        <f t="shared" si="1"/>
        <v>-32.320599173499332</v>
      </c>
      <c r="AR11" s="141"/>
    </row>
    <row r="12" spans="2:44">
      <c r="B12" s="74" t="s">
        <v>57</v>
      </c>
      <c r="C12" s="227" t="s">
        <v>154</v>
      </c>
      <c r="D12" s="101" t="s">
        <v>155</v>
      </c>
      <c r="E12" s="126">
        <v>69978.070000000007</v>
      </c>
      <c r="F12" s="46">
        <v>69312.48521495302</v>
      </c>
      <c r="G12" s="45">
        <v>79844.70020309418</v>
      </c>
      <c r="H12" s="45">
        <v>73784.77716622717</v>
      </c>
      <c r="I12" s="45">
        <v>76075.346839953665</v>
      </c>
      <c r="J12" s="45">
        <v>80017.895809618363</v>
      </c>
      <c r="K12" s="45">
        <v>76701.455217244598</v>
      </c>
      <c r="L12" s="45">
        <v>89636.51615371462</v>
      </c>
      <c r="M12" s="45">
        <v>80144.223848484282</v>
      </c>
      <c r="N12" s="45">
        <v>76297.829255936362</v>
      </c>
      <c r="O12" s="45">
        <v>73585.0341989679</v>
      </c>
      <c r="P12" s="45">
        <v>69245.245590890278</v>
      </c>
      <c r="Q12" s="45">
        <v>70674.470297542954</v>
      </c>
      <c r="R12" s="45">
        <v>70114.280137087742</v>
      </c>
      <c r="S12" s="45">
        <v>75012.478766925153</v>
      </c>
      <c r="T12" s="45">
        <v>69062.362896533989</v>
      </c>
      <c r="U12" s="45">
        <v>64760.648991934257</v>
      </c>
      <c r="V12" s="45">
        <v>72647.948054714521</v>
      </c>
      <c r="W12" s="45">
        <v>68069.169692566677</v>
      </c>
      <c r="X12" s="45">
        <v>64618.730224492057</v>
      </c>
      <c r="Y12" s="45">
        <v>61693.318465393277</v>
      </c>
      <c r="Z12" s="45">
        <v>62112.647042778066</v>
      </c>
      <c r="AA12" s="45">
        <v>57275.202349618645</v>
      </c>
      <c r="AB12" s="47">
        <v>52247.693590267016</v>
      </c>
      <c r="AC12" s="43" t="s">
        <v>83</v>
      </c>
      <c r="AD12" s="5">
        <f t="shared" si="2"/>
        <v>-25.337046891594738</v>
      </c>
      <c r="AE12" s="5">
        <f>(AVERAGE(X12:AB12)/E12-1)*100</f>
        <v>-14.845438957505097</v>
      </c>
      <c r="AF12" s="72">
        <f>(276838.955/(E12*5)-1)*100</f>
        <v>-20.878368037300831</v>
      </c>
      <c r="AG12" s="63">
        <v>41744</v>
      </c>
      <c r="AH12" s="39"/>
      <c r="AI12" s="186">
        <f>【背景情報】森林等吸収源!V12</f>
        <v>-1721.8848118375035</v>
      </c>
      <c r="AJ12" s="191">
        <f t="shared" si="4"/>
        <v>-2.4606063182901492</v>
      </c>
      <c r="AK12" s="202">
        <f t="shared" si="6"/>
        <v>-17.306045275795245</v>
      </c>
      <c r="AL12" s="39"/>
      <c r="AM12" s="161">
        <v>-12622.780940812441</v>
      </c>
      <c r="AN12" s="216">
        <f t="shared" si="5"/>
        <v>-3.6076390620125536</v>
      </c>
      <c r="AO12" s="201">
        <f t="shared" si="7"/>
        <v>-20.913684337807798</v>
      </c>
      <c r="AQ12" s="123">
        <f t="shared" si="1"/>
        <v>-25.337046891594738</v>
      </c>
      <c r="AR12" s="141"/>
    </row>
    <row r="13" spans="2:44">
      <c r="B13" s="75"/>
      <c r="C13" s="228" t="s">
        <v>156</v>
      </c>
      <c r="D13" s="226">
        <f>F13</f>
        <v>40625.912819305202</v>
      </c>
      <c r="E13" s="126">
        <v>42622.311999999998</v>
      </c>
      <c r="F13" s="46">
        <v>40625.912819305202</v>
      </c>
      <c r="G13" s="45">
        <v>37450.780047764405</v>
      </c>
      <c r="H13" s="45">
        <v>27397.609288549244</v>
      </c>
      <c r="I13" s="45">
        <v>21268.06239275699</v>
      </c>
      <c r="J13" s="45">
        <v>21905.402382804103</v>
      </c>
      <c r="K13" s="45">
        <v>20069.035413612168</v>
      </c>
      <c r="L13" s="45">
        <v>20731.961553944479</v>
      </c>
      <c r="M13" s="45">
        <v>20337.178184073106</v>
      </c>
      <c r="N13" s="45">
        <v>18815.647502634878</v>
      </c>
      <c r="O13" s="45">
        <v>17454.957766671854</v>
      </c>
      <c r="P13" s="45">
        <v>17160.269826383013</v>
      </c>
      <c r="Q13" s="45">
        <v>17545.693380308585</v>
      </c>
      <c r="R13" s="45">
        <v>16937.486751820492</v>
      </c>
      <c r="S13" s="45">
        <v>18812.659965570674</v>
      </c>
      <c r="T13" s="45">
        <v>19130.156023028863</v>
      </c>
      <c r="U13" s="45">
        <v>18422.296839588238</v>
      </c>
      <c r="V13" s="45">
        <v>17838.404923375296</v>
      </c>
      <c r="W13" s="45">
        <v>20949.829177847267</v>
      </c>
      <c r="X13" s="45">
        <v>19547.001926754732</v>
      </c>
      <c r="Y13" s="45">
        <v>16189.579896744775</v>
      </c>
      <c r="Z13" s="45">
        <v>19893.42168632193</v>
      </c>
      <c r="AA13" s="45">
        <v>20485.042592422818</v>
      </c>
      <c r="AB13" s="47">
        <v>19189.470432703474</v>
      </c>
      <c r="AC13" s="42">
        <f>(AB13-D13)/D13*100</f>
        <v>-52.765441805446031</v>
      </c>
      <c r="AD13" s="5">
        <f t="shared" si="2"/>
        <v>-54.977875360906104</v>
      </c>
      <c r="AE13" s="5">
        <f t="shared" si="3"/>
        <v>-55.279518138317918</v>
      </c>
      <c r="AF13" s="9">
        <v>-8</v>
      </c>
      <c r="AG13" s="63">
        <v>41922</v>
      </c>
      <c r="AH13" s="33"/>
      <c r="AI13" s="186">
        <f>【背景情報】森林等吸収源!V13</f>
        <v>479.14442913611867</v>
      </c>
      <c r="AJ13" s="191">
        <f t="shared" si="4"/>
        <v>1.124163393895945</v>
      </c>
      <c r="AK13" s="202">
        <f t="shared" si="6"/>
        <v>-54.15535474442197</v>
      </c>
      <c r="AL13" s="33"/>
      <c r="AM13" s="161">
        <v>73546.178054319404</v>
      </c>
      <c r="AN13" s="216">
        <f t="shared" si="5"/>
        <v>34.510646937369046</v>
      </c>
      <c r="AO13" s="201">
        <f t="shared" si="7"/>
        <v>-19.644707807052924</v>
      </c>
      <c r="AQ13" s="123">
        <f t="shared" si="1"/>
        <v>-54.977875360906104</v>
      </c>
      <c r="AR13" s="141"/>
    </row>
    <row r="14" spans="2:44">
      <c r="B14" s="76" t="s">
        <v>58</v>
      </c>
      <c r="C14" s="231" t="s">
        <v>157</v>
      </c>
      <c r="D14" s="226">
        <f>F14</f>
        <v>4266829.9486701973</v>
      </c>
      <c r="E14" s="126">
        <v>4265517.7189999996</v>
      </c>
      <c r="F14" s="46">
        <v>4266829.9486701973</v>
      </c>
      <c r="G14" s="45">
        <v>4284281.7591207502</v>
      </c>
      <c r="H14" s="45">
        <v>4197245.8116638595</v>
      </c>
      <c r="I14" s="45">
        <v>4131391.1898981873</v>
      </c>
      <c r="J14" s="45">
        <v>4133195.2218112177</v>
      </c>
      <c r="K14" s="45">
        <v>4177102.3553662929</v>
      </c>
      <c r="L14" s="45">
        <v>4259615.5055400636</v>
      </c>
      <c r="M14" s="45">
        <v>4191411.6115803625</v>
      </c>
      <c r="N14" s="45">
        <v>4212911.2999050729</v>
      </c>
      <c r="O14" s="45">
        <v>4150843.6209334419</v>
      </c>
      <c r="P14" s="45">
        <v>4167289.2924549696</v>
      </c>
      <c r="Q14" s="45">
        <v>4204214.4132856457</v>
      </c>
      <c r="R14" s="45">
        <v>4183018.7998995632</v>
      </c>
      <c r="S14" s="45">
        <v>4235823.4452186404</v>
      </c>
      <c r="T14" s="45">
        <v>4233151.5693228282</v>
      </c>
      <c r="U14" s="45">
        <v>4193234.3730154517</v>
      </c>
      <c r="V14" s="45">
        <v>4166039.674323665</v>
      </c>
      <c r="W14" s="45">
        <v>4102637.8672033148</v>
      </c>
      <c r="X14" s="45">
        <v>4011851.8189648255</v>
      </c>
      <c r="Y14" s="45">
        <v>3725650.6931276675</v>
      </c>
      <c r="Z14" s="45">
        <v>3807878.7088934244</v>
      </c>
      <c r="AA14" s="45">
        <v>3653959.8909401055</v>
      </c>
      <c r="AB14" s="47">
        <v>3622921.9828768419</v>
      </c>
      <c r="AC14" s="42">
        <f>(AB14-D14)/D14*100</f>
        <v>-15.091015426898746</v>
      </c>
      <c r="AD14" s="5">
        <f t="shared" si="2"/>
        <v>-15.064894309565934</v>
      </c>
      <c r="AE14" s="5">
        <f t="shared" si="3"/>
        <v>-11.74687653523323</v>
      </c>
      <c r="AF14" s="9">
        <v>-8</v>
      </c>
      <c r="AG14" s="63">
        <v>41967</v>
      </c>
      <c r="AH14" s="33"/>
      <c r="AI14" s="186">
        <f>【背景情報】森林等吸収源!V14</f>
        <v>-57483.695982534482</v>
      </c>
      <c r="AJ14" s="191">
        <f t="shared" si="4"/>
        <v>-1.3476370224998353</v>
      </c>
      <c r="AK14" s="202">
        <f t="shared" si="6"/>
        <v>-13.094513557733066</v>
      </c>
      <c r="AL14" s="33"/>
      <c r="AM14" s="161">
        <v>172469.49844959792</v>
      </c>
      <c r="AN14" s="216">
        <f t="shared" si="5"/>
        <v>0.80866853597331367</v>
      </c>
      <c r="AO14" s="201">
        <f t="shared" si="7"/>
        <v>-12.285845021759751</v>
      </c>
      <c r="AQ14" s="123">
        <f t="shared" si="1"/>
        <v>-15.064894309565934</v>
      </c>
      <c r="AR14" s="141"/>
    </row>
    <row r="15" spans="2:44">
      <c r="B15" s="74"/>
      <c r="C15" s="227" t="s">
        <v>158</v>
      </c>
      <c r="D15" s="226">
        <f>F15</f>
        <v>70328.955961373504</v>
      </c>
      <c r="E15" s="126">
        <v>71003.509000000005</v>
      </c>
      <c r="F15" s="46">
        <v>70328.955961373504</v>
      </c>
      <c r="G15" s="45">
        <v>68141.963478282385</v>
      </c>
      <c r="H15" s="45">
        <v>66720.507680977258</v>
      </c>
      <c r="I15" s="45">
        <v>68814.64573804276</v>
      </c>
      <c r="J15" s="45">
        <v>74204.201881093773</v>
      </c>
      <c r="K15" s="45">
        <v>70767.899854693431</v>
      </c>
      <c r="L15" s="45">
        <v>76491.712858946514</v>
      </c>
      <c r="M15" s="45">
        <v>75111.843347057089</v>
      </c>
      <c r="N15" s="45">
        <v>71531.009699777773</v>
      </c>
      <c r="O15" s="45">
        <v>70985.093848638062</v>
      </c>
      <c r="P15" s="45">
        <v>69188.397804256645</v>
      </c>
      <c r="Q15" s="45">
        <v>74400.015918783407</v>
      </c>
      <c r="R15" s="45">
        <v>76624.500571197626</v>
      </c>
      <c r="S15" s="45">
        <v>84577.200029083426</v>
      </c>
      <c r="T15" s="45">
        <v>80583.765436147019</v>
      </c>
      <c r="U15" s="45">
        <v>68624.26290118524</v>
      </c>
      <c r="V15" s="45">
        <v>79900.296707156915</v>
      </c>
      <c r="W15" s="45">
        <v>78248.897660345072</v>
      </c>
      <c r="X15" s="45">
        <v>70126.260468492561</v>
      </c>
      <c r="Y15" s="45">
        <v>66003.035978636413</v>
      </c>
      <c r="Z15" s="45">
        <v>74397.391376664717</v>
      </c>
      <c r="AA15" s="45">
        <v>66861.11315807348</v>
      </c>
      <c r="AB15" s="47">
        <v>60965.73114787208</v>
      </c>
      <c r="AC15" s="42">
        <f>(AB15-D15)/D15*100</f>
        <v>-13.313470512265177</v>
      </c>
      <c r="AD15" s="5">
        <f t="shared" si="2"/>
        <v>-14.137016597486651</v>
      </c>
      <c r="AE15" s="5">
        <f t="shared" si="3"/>
        <v>-4.6938561501969396</v>
      </c>
      <c r="AF15" s="18" t="s">
        <v>84</v>
      </c>
      <c r="AG15" s="63">
        <v>41744</v>
      </c>
      <c r="AH15" s="39"/>
      <c r="AI15" s="187">
        <f>【背景情報】森林等吸収源!V15</f>
        <v>-586.66666666666663</v>
      </c>
      <c r="AJ15" s="192">
        <f t="shared" si="4"/>
        <v>-0.82625024443040773</v>
      </c>
      <c r="AK15" s="203">
        <f t="shared" si="6"/>
        <v>-5.520106394627347</v>
      </c>
      <c r="AL15" s="39"/>
      <c r="AM15" s="161">
        <v>-18525.352666666655</v>
      </c>
      <c r="AN15" s="216">
        <f t="shared" si="5"/>
        <v>-5.2181513076111932</v>
      </c>
      <c r="AO15" s="201">
        <f t="shared" si="7"/>
        <v>-10.73825770223854</v>
      </c>
      <c r="AQ15" s="123">
        <f t="shared" si="1"/>
        <v>-14.137016597486651</v>
      </c>
      <c r="AR15" s="141"/>
    </row>
    <row r="16" spans="2:44">
      <c r="B16" s="74" t="s">
        <v>159</v>
      </c>
      <c r="C16" s="227" t="s">
        <v>160</v>
      </c>
      <c r="D16" s="101" t="s">
        <v>83</v>
      </c>
      <c r="E16" s="126">
        <v>563925.32799999998</v>
      </c>
      <c r="F16" s="46">
        <v>557351.4764093624</v>
      </c>
      <c r="G16" s="45">
        <v>580923.35616611945</v>
      </c>
      <c r="H16" s="45">
        <v>571579.16451921442</v>
      </c>
      <c r="I16" s="45">
        <v>544581.27186285437</v>
      </c>
      <c r="J16" s="45">
        <v>545145.60230169341</v>
      </c>
      <c r="K16" s="45">
        <v>553170.19545678888</v>
      </c>
      <c r="L16" s="45">
        <v>567862.63279498694</v>
      </c>
      <c r="M16" s="45">
        <v>562522.99351696076</v>
      </c>
      <c r="N16" s="45">
        <v>577544.61656796897</v>
      </c>
      <c r="O16" s="45">
        <v>563086.49304133374</v>
      </c>
      <c r="P16" s="45">
        <v>560525.69226995273</v>
      </c>
      <c r="Q16" s="45">
        <v>558768.01710851176</v>
      </c>
      <c r="R16" s="45">
        <v>553427.00488990382</v>
      </c>
      <c r="S16" s="45">
        <v>558803.25705288409</v>
      </c>
      <c r="T16" s="45">
        <v>557213.71885099669</v>
      </c>
      <c r="U16" s="45">
        <v>558780.68157430727</v>
      </c>
      <c r="V16" s="45">
        <v>546982.04014566203</v>
      </c>
      <c r="W16" s="45">
        <v>537662.04768424307</v>
      </c>
      <c r="X16" s="45">
        <v>532852.62131400988</v>
      </c>
      <c r="Y16" s="45">
        <v>509248.10218308563</v>
      </c>
      <c r="Z16" s="45">
        <v>516446.81955420249</v>
      </c>
      <c r="AA16" s="45">
        <v>490009.60441007186</v>
      </c>
      <c r="AB16" s="47">
        <v>490299.38420618628</v>
      </c>
      <c r="AC16" s="43" t="s">
        <v>38</v>
      </c>
      <c r="AD16" s="5">
        <f t="shared" ref="AD16:AD25" si="8">(AB16/E16-1)*100</f>
        <v>-13.055973927422837</v>
      </c>
      <c r="AE16" s="5">
        <f t="shared" si="3"/>
        <v>-9.9577051922180573</v>
      </c>
      <c r="AF16" s="18" t="s">
        <v>25</v>
      </c>
      <c r="AG16" s="63">
        <v>41908</v>
      </c>
      <c r="AH16" s="39"/>
      <c r="AI16" s="187">
        <f>【背景情報】森林等吸収源!V16</f>
        <v>-3226.6666666666665</v>
      </c>
      <c r="AJ16" s="192">
        <f t="shared" si="4"/>
        <v>-0.57217977389138774</v>
      </c>
      <c r="AK16" s="203">
        <f t="shared" si="6"/>
        <v>-10.529884966109446</v>
      </c>
      <c r="AL16" s="39"/>
      <c r="AM16" s="161">
        <v>96861.6573333329</v>
      </c>
      <c r="AN16" s="216">
        <f t="shared" si="5"/>
        <v>3.435265363123853</v>
      </c>
      <c r="AO16" s="201">
        <f t="shared" si="7"/>
        <v>-7.0946196029855928</v>
      </c>
      <c r="AQ16" s="123">
        <f t="shared" si="1"/>
        <v>-13.055973927422837</v>
      </c>
      <c r="AR16" s="141"/>
    </row>
    <row r="17" spans="2:44">
      <c r="B17" s="74"/>
      <c r="C17" s="227" t="s">
        <v>161</v>
      </c>
      <c r="D17" s="226">
        <f>F17</f>
        <v>1248048.7650110289</v>
      </c>
      <c r="E17" s="126">
        <v>1232429.5430000001</v>
      </c>
      <c r="F17" s="46">
        <v>1248048.7650110289</v>
      </c>
      <c r="G17" s="45">
        <v>1201034.1534464757</v>
      </c>
      <c r="H17" s="45">
        <v>1150981.1577488459</v>
      </c>
      <c r="I17" s="45">
        <v>1141687.051612475</v>
      </c>
      <c r="J17" s="45">
        <v>1121879.9851011804</v>
      </c>
      <c r="K17" s="45">
        <v>1117579.8543231068</v>
      </c>
      <c r="L17" s="45">
        <v>1136718.3072908651</v>
      </c>
      <c r="M17" s="45">
        <v>1100977.552680766</v>
      </c>
      <c r="N17" s="45">
        <v>1075180.3831687539</v>
      </c>
      <c r="O17" s="45">
        <v>1041303.6597430458</v>
      </c>
      <c r="P17" s="45">
        <v>1040367.331751654</v>
      </c>
      <c r="Q17" s="45">
        <v>1055173.8815310083</v>
      </c>
      <c r="R17" s="45">
        <v>1033944.9367361735</v>
      </c>
      <c r="S17" s="45">
        <v>1032297.3701645419</v>
      </c>
      <c r="T17" s="45">
        <v>1019806.0488385387</v>
      </c>
      <c r="U17" s="45">
        <v>994459.67467751121</v>
      </c>
      <c r="V17" s="45">
        <v>1002426.4445986256</v>
      </c>
      <c r="W17" s="45">
        <v>976583.74906895286</v>
      </c>
      <c r="X17" s="45">
        <v>979802.69765752496</v>
      </c>
      <c r="Y17" s="45">
        <v>912605.82653676369</v>
      </c>
      <c r="Z17" s="45">
        <v>946388.2737141184</v>
      </c>
      <c r="AA17" s="45">
        <v>928694.56291769084</v>
      </c>
      <c r="AB17" s="47">
        <v>939083.30878447555</v>
      </c>
      <c r="AC17" s="42">
        <f t="shared" ref="AC17:AC25" si="9">(AB17-D17)/D17*100</f>
        <v>-24.75588012971777</v>
      </c>
      <c r="AD17" s="5">
        <f t="shared" si="8"/>
        <v>-23.802272177073615</v>
      </c>
      <c r="AE17" s="5">
        <f t="shared" si="3"/>
        <v>-23.62119690584904</v>
      </c>
      <c r="AF17" s="17">
        <v>-21</v>
      </c>
      <c r="AG17" s="63">
        <v>41744</v>
      </c>
      <c r="AH17" s="39"/>
      <c r="AI17" s="186">
        <f>【背景情報】森林等吸収源!V17</f>
        <v>-7945.6325786438201</v>
      </c>
      <c r="AJ17" s="191">
        <f t="shared" si="4"/>
        <v>-0.64471292689904469</v>
      </c>
      <c r="AK17" s="202">
        <f t="shared" si="6"/>
        <v>-24.265909832748083</v>
      </c>
      <c r="AL17" s="39"/>
      <c r="AM17" s="161">
        <v>-26856.535256780502</v>
      </c>
      <c r="AN17" s="216">
        <f t="shared" si="5"/>
        <v>-0.43583076061948156</v>
      </c>
      <c r="AO17" s="201">
        <f t="shared" si="7"/>
        <v>-24.701740593367564</v>
      </c>
      <c r="AQ17" s="123">
        <f t="shared" si="1"/>
        <v>-23.802272177073615</v>
      </c>
      <c r="AR17" s="141"/>
    </row>
    <row r="18" spans="2:44">
      <c r="B18" s="74"/>
      <c r="C18" s="227" t="s">
        <v>162</v>
      </c>
      <c r="D18" s="226">
        <f>F18</f>
        <v>104935.53041127595</v>
      </c>
      <c r="E18" s="126">
        <v>106987.16899999999</v>
      </c>
      <c r="F18" s="46">
        <v>104935.53041127595</v>
      </c>
      <c r="G18" s="45">
        <v>104533.98213579823</v>
      </c>
      <c r="H18" s="45">
        <v>105972.34364072769</v>
      </c>
      <c r="I18" s="45">
        <v>105058.77497658425</v>
      </c>
      <c r="J18" s="45">
        <v>107823.46519105142</v>
      </c>
      <c r="K18" s="45">
        <v>109726.63543185605</v>
      </c>
      <c r="L18" s="45">
        <v>112774.55013730364</v>
      </c>
      <c r="M18" s="45">
        <v>117594.64617793317</v>
      </c>
      <c r="N18" s="45">
        <v>123185.55717451322</v>
      </c>
      <c r="O18" s="45">
        <v>123036.48675431027</v>
      </c>
      <c r="P18" s="45">
        <v>126587.58547793148</v>
      </c>
      <c r="Q18" s="45">
        <v>127519.35902863233</v>
      </c>
      <c r="R18" s="45">
        <v>127455.19602742123</v>
      </c>
      <c r="S18" s="45">
        <v>131266.16079524715</v>
      </c>
      <c r="T18" s="45">
        <v>131715.66073456156</v>
      </c>
      <c r="U18" s="45">
        <v>135319.57246674618</v>
      </c>
      <c r="V18" s="45">
        <v>131802.66906584843</v>
      </c>
      <c r="W18" s="45">
        <v>134646.143492509</v>
      </c>
      <c r="X18" s="45">
        <v>130767.56620268741</v>
      </c>
      <c r="Y18" s="45">
        <v>124119.48328619075</v>
      </c>
      <c r="Z18" s="45">
        <v>117885.71827445801</v>
      </c>
      <c r="AA18" s="45">
        <v>114737.26384985716</v>
      </c>
      <c r="AB18" s="47">
        <v>110994.05980015874</v>
      </c>
      <c r="AC18" s="42">
        <f t="shared" si="9"/>
        <v>5.7735729405831089</v>
      </c>
      <c r="AD18" s="5">
        <f t="shared" si="8"/>
        <v>3.7452068669643346</v>
      </c>
      <c r="AE18" s="5">
        <f t="shared" si="3"/>
        <v>11.883340218741957</v>
      </c>
      <c r="AF18" s="17">
        <v>25</v>
      </c>
      <c r="AG18" s="63">
        <v>41901</v>
      </c>
      <c r="AH18" s="39"/>
      <c r="AI18" s="186">
        <f>【背景情報】森林等吸収源!V18</f>
        <v>-410.40646742932205</v>
      </c>
      <c r="AJ18" s="191">
        <f t="shared" si="4"/>
        <v>-0.38360344634347887</v>
      </c>
      <c r="AK18" s="202">
        <f t="shared" si="6"/>
        <v>11.499736772398478</v>
      </c>
      <c r="AL18" s="39"/>
      <c r="AM18" s="161">
        <v>27204.380587146534</v>
      </c>
      <c r="AN18" s="216">
        <f t="shared" si="5"/>
        <v>5.0855407880073047</v>
      </c>
      <c r="AO18" s="201">
        <f t="shared" si="7"/>
        <v>16.585277560405782</v>
      </c>
      <c r="AQ18" s="123">
        <f t="shared" si="1"/>
        <v>3.7452068669643346</v>
      </c>
      <c r="AR18" s="141"/>
    </row>
    <row r="19" spans="2:44">
      <c r="B19" s="75"/>
      <c r="C19" s="228" t="s">
        <v>163</v>
      </c>
      <c r="D19" s="229">
        <v>114447.09200786949</v>
      </c>
      <c r="E19" s="230">
        <v>115397.149</v>
      </c>
      <c r="F19" s="46">
        <v>97602.588662867609</v>
      </c>
      <c r="G19" s="45">
        <v>89744.259525964138</v>
      </c>
      <c r="H19" s="45">
        <v>79723.711805061132</v>
      </c>
      <c r="I19" s="45">
        <v>80262.6048796494</v>
      </c>
      <c r="J19" s="45">
        <v>79214.823046414604</v>
      </c>
      <c r="K19" s="45">
        <v>78474.711154334786</v>
      </c>
      <c r="L19" s="45">
        <v>80706.488669247919</v>
      </c>
      <c r="M19" s="45">
        <v>79269.912756821504</v>
      </c>
      <c r="N19" s="45">
        <v>79095.346346847262</v>
      </c>
      <c r="O19" s="45">
        <v>79687.626630686398</v>
      </c>
      <c r="P19" s="45">
        <v>76504.302214754396</v>
      </c>
      <c r="Q19" s="45">
        <v>78359.241352678699</v>
      </c>
      <c r="R19" s="45">
        <v>76879.847319542227</v>
      </c>
      <c r="S19" s="45">
        <v>79604.12082582635</v>
      </c>
      <c r="T19" s="45">
        <v>79106.665292527425</v>
      </c>
      <c r="U19" s="45">
        <v>78376.037451494456</v>
      </c>
      <c r="V19" s="45">
        <v>77485.244842877466</v>
      </c>
      <c r="W19" s="45">
        <v>75650.65099207712</v>
      </c>
      <c r="X19" s="45">
        <v>73327.969752812714</v>
      </c>
      <c r="Y19" s="45">
        <v>66975.652872051724</v>
      </c>
      <c r="Z19" s="45">
        <v>67637.966024690322</v>
      </c>
      <c r="AA19" s="45">
        <v>66034.086298275972</v>
      </c>
      <c r="AB19" s="47">
        <v>61980.662998734566</v>
      </c>
      <c r="AC19" s="42">
        <f t="shared" si="9"/>
        <v>-45.8433919889614</v>
      </c>
      <c r="AD19" s="5">
        <f t="shared" si="8"/>
        <v>-46.289259712356881</v>
      </c>
      <c r="AE19" s="5">
        <f t="shared" si="3"/>
        <v>-41.77389288073914</v>
      </c>
      <c r="AF19" s="9">
        <v>-6</v>
      </c>
      <c r="AG19" s="63">
        <v>41786</v>
      </c>
      <c r="AH19" s="33"/>
      <c r="AI19" s="186">
        <f>【背景情報】森林等吸収源!V19</f>
        <v>-2191.4498292947869</v>
      </c>
      <c r="AJ19" s="191">
        <f t="shared" si="4"/>
        <v>-1.8990502350233858</v>
      </c>
      <c r="AK19" s="202">
        <f t="shared" si="6"/>
        <v>-43.672943115762529</v>
      </c>
      <c r="AL19" s="33"/>
      <c r="AM19" s="161">
        <v>40948.714446473859</v>
      </c>
      <c r="AN19" s="216">
        <f t="shared" si="5"/>
        <v>7.0970062607827265</v>
      </c>
      <c r="AO19" s="201">
        <f t="shared" si="7"/>
        <v>-36.575936854979801</v>
      </c>
      <c r="AQ19" s="123">
        <f t="shared" si="1"/>
        <v>-46.289259712356881</v>
      </c>
      <c r="AR19" s="141"/>
    </row>
    <row r="20" spans="2:44">
      <c r="B20" s="73" t="s">
        <v>202</v>
      </c>
      <c r="C20" s="225" t="s">
        <v>164</v>
      </c>
      <c r="D20" s="226">
        <f t="shared" ref="D20:D27" si="10">F20</f>
        <v>3538.0763209599081</v>
      </c>
      <c r="E20" s="126">
        <v>3367.9720000000002</v>
      </c>
      <c r="F20" s="46">
        <v>3538.0763209599081</v>
      </c>
      <c r="G20" s="45">
        <v>3373.6926378092339</v>
      </c>
      <c r="H20" s="45">
        <v>3280.5462504225848</v>
      </c>
      <c r="I20" s="45">
        <v>3342.6541463575904</v>
      </c>
      <c r="J20" s="45">
        <v>3275.9498358374226</v>
      </c>
      <c r="K20" s="45">
        <v>3315.39276769343</v>
      </c>
      <c r="L20" s="45">
        <v>3405.7924884302715</v>
      </c>
      <c r="M20" s="45">
        <v>3559.1413377325453</v>
      </c>
      <c r="N20" s="45">
        <v>3690.1800990505035</v>
      </c>
      <c r="O20" s="45">
        <v>3919.1649765182201</v>
      </c>
      <c r="P20" s="45">
        <v>3902.6482187459874</v>
      </c>
      <c r="Q20" s="45">
        <v>3869.8318473505578</v>
      </c>
      <c r="R20" s="45">
        <v>3902.7461789520262</v>
      </c>
      <c r="S20" s="45">
        <v>3878.5752135461389</v>
      </c>
      <c r="T20" s="45">
        <v>3931.1787690440378</v>
      </c>
      <c r="U20" s="45">
        <v>3859.2592741661815</v>
      </c>
      <c r="V20" s="45">
        <v>4390.9365371837257</v>
      </c>
      <c r="W20" s="45">
        <v>4619.4686841580278</v>
      </c>
      <c r="X20" s="45">
        <v>5021.7863525658349</v>
      </c>
      <c r="Y20" s="45">
        <v>4779.2666602003083</v>
      </c>
      <c r="Z20" s="45">
        <v>4646.1611656397408</v>
      </c>
      <c r="AA20" s="45">
        <v>4441.126567428877</v>
      </c>
      <c r="AB20" s="47">
        <v>4467.73023124478</v>
      </c>
      <c r="AC20" s="42">
        <f>(AB20-D20)/D20*100</f>
        <v>26.275688423607818</v>
      </c>
      <c r="AD20" s="5">
        <f>(AB20/E20-1)*100</f>
        <v>32.653425599879697</v>
      </c>
      <c r="AE20" s="245">
        <f>AF20-【背景情報】森林等吸収源!W20*100</f>
        <v>19.156607220966272</v>
      </c>
      <c r="AF20" s="9">
        <v>10</v>
      </c>
      <c r="AG20" s="63">
        <v>41744</v>
      </c>
      <c r="AH20" s="33"/>
      <c r="AI20" s="186">
        <f>【背景情報】森林等吸収源!V20</f>
        <v>-308.39196735212215</v>
      </c>
      <c r="AJ20" s="191">
        <f t="shared" si="4"/>
        <v>-9.1566072209662703</v>
      </c>
      <c r="AK20" s="202">
        <f t="shared" si="6"/>
        <v>10.000000000000002</v>
      </c>
      <c r="AL20" s="33"/>
      <c r="AM20" s="161">
        <v>-33.927163239387937</v>
      </c>
      <c r="AN20" s="216">
        <f t="shared" ref="AN20" si="11">AM20/E20/5*100</f>
        <v>-0.20146939012193649</v>
      </c>
      <c r="AO20" s="201">
        <f t="shared" si="7"/>
        <v>9.7985306098780658</v>
      </c>
      <c r="AQ20" s="123">
        <f t="shared" si="1"/>
        <v>32.653425599879697</v>
      </c>
      <c r="AR20" s="141"/>
    </row>
    <row r="21" spans="2:44">
      <c r="B21" s="74"/>
      <c r="C21" s="227" t="s">
        <v>165</v>
      </c>
      <c r="D21" s="226">
        <f t="shared" si="10"/>
        <v>55246.268363428448</v>
      </c>
      <c r="E21" s="126">
        <v>55607.836000000003</v>
      </c>
      <c r="F21" s="46">
        <v>55246.268363428448</v>
      </c>
      <c r="G21" s="45">
        <v>56017.484246962194</v>
      </c>
      <c r="H21" s="45">
        <v>56006.308130908415</v>
      </c>
      <c r="I21" s="45">
        <v>56322.708565918445</v>
      </c>
      <c r="J21" s="45">
        <v>57752.380914467947</v>
      </c>
      <c r="K21" s="45">
        <v>58903.208790990007</v>
      </c>
      <c r="L21" s="45">
        <v>61001.226891336279</v>
      </c>
      <c r="M21" s="45">
        <v>62510.372002093711</v>
      </c>
      <c r="N21" s="45">
        <v>65317.471596391537</v>
      </c>
      <c r="O21" s="45">
        <v>66281.890658111268</v>
      </c>
      <c r="P21" s="45">
        <v>68216.343477594986</v>
      </c>
      <c r="Q21" s="45">
        <v>70207.502113571521</v>
      </c>
      <c r="R21" s="45">
        <v>68337.703745105493</v>
      </c>
      <c r="S21" s="45">
        <v>68467.13192361308</v>
      </c>
      <c r="T21" s="45">
        <v>68184.46664145778</v>
      </c>
      <c r="U21" s="45">
        <v>69655.663041826032</v>
      </c>
      <c r="V21" s="45">
        <v>69165.749627495417</v>
      </c>
      <c r="W21" s="45">
        <v>68370.74038104077</v>
      </c>
      <c r="X21" s="45">
        <v>68020.488496228616</v>
      </c>
      <c r="Y21" s="45">
        <v>62312.258090313473</v>
      </c>
      <c r="Z21" s="45">
        <v>61894.903716265777</v>
      </c>
      <c r="AA21" s="45">
        <v>57749.957776644755</v>
      </c>
      <c r="AB21" s="47">
        <v>58531.238056926959</v>
      </c>
      <c r="AC21" s="42">
        <f t="shared" si="9"/>
        <v>5.9460481057089343</v>
      </c>
      <c r="AD21" s="5">
        <f t="shared" si="8"/>
        <v>5.2571764470873417</v>
      </c>
      <c r="AE21" s="5">
        <f t="shared" si="3"/>
        <v>10.958767083250475</v>
      </c>
      <c r="AF21" s="17">
        <v>13</v>
      </c>
      <c r="AG21" s="63">
        <v>41774</v>
      </c>
      <c r="AH21" s="39"/>
      <c r="AI21" s="186">
        <f>【背景情報】森林等吸収源!V21</f>
        <v>-3258.2306215087892</v>
      </c>
      <c r="AJ21" s="191">
        <f t="shared" si="4"/>
        <v>-5.8593012350072193</v>
      </c>
      <c r="AK21" s="202">
        <f t="shared" si="6"/>
        <v>5.0994658482432556</v>
      </c>
      <c r="AL21" s="39"/>
      <c r="AM21" s="161">
        <v>14150.507507543898</v>
      </c>
      <c r="AN21" s="216">
        <f t="shared" si="5"/>
        <v>5.0893933392926485</v>
      </c>
      <c r="AO21" s="201">
        <f t="shared" si="7"/>
        <v>10.188859187535904</v>
      </c>
      <c r="AQ21" s="123">
        <f t="shared" si="1"/>
        <v>5.2571764470873417</v>
      </c>
      <c r="AR21" s="141"/>
    </row>
    <row r="22" spans="2:44">
      <c r="B22" s="74"/>
      <c r="C22" s="227" t="s">
        <v>166</v>
      </c>
      <c r="D22" s="226">
        <f t="shared" si="10"/>
        <v>519054.89740822266</v>
      </c>
      <c r="E22" s="126">
        <v>516850.88699999999</v>
      </c>
      <c r="F22" s="46">
        <v>519054.89740822266</v>
      </c>
      <c r="G22" s="45">
        <v>520605.78660314385</v>
      </c>
      <c r="H22" s="45">
        <v>517782.65215992072</v>
      </c>
      <c r="I22" s="45">
        <v>511266.58212449675</v>
      </c>
      <c r="J22" s="45">
        <v>503550.51528955065</v>
      </c>
      <c r="K22" s="45">
        <v>530332.02480146068</v>
      </c>
      <c r="L22" s="45">
        <v>524036.99045786838</v>
      </c>
      <c r="M22" s="45">
        <v>530462.97030710441</v>
      </c>
      <c r="N22" s="45">
        <v>541856.95885136561</v>
      </c>
      <c r="O22" s="45">
        <v>548318.03241236578</v>
      </c>
      <c r="P22" s="45">
        <v>551236.28704941133</v>
      </c>
      <c r="Q22" s="45">
        <v>557142.02467307425</v>
      </c>
      <c r="R22" s="45">
        <v>558304.26240237872</v>
      </c>
      <c r="S22" s="45">
        <v>573611.19820275507</v>
      </c>
      <c r="T22" s="45">
        <v>576855.03262893122</v>
      </c>
      <c r="U22" s="45">
        <v>574258.09361337125</v>
      </c>
      <c r="V22" s="45">
        <v>563354.61627611157</v>
      </c>
      <c r="W22" s="45">
        <v>555085.37412659789</v>
      </c>
      <c r="X22" s="45">
        <v>540738.16237645864</v>
      </c>
      <c r="Y22" s="45">
        <v>490391.34492239228</v>
      </c>
      <c r="Z22" s="45">
        <v>499840.16964747425</v>
      </c>
      <c r="AA22" s="45">
        <v>487477.91940881265</v>
      </c>
      <c r="AB22" s="47">
        <v>461191.24410163017</v>
      </c>
      <c r="AC22" s="42">
        <f t="shared" si="9"/>
        <v>-11.147886976025251</v>
      </c>
      <c r="AD22" s="5">
        <f t="shared" si="8"/>
        <v>-10.768994365365147</v>
      </c>
      <c r="AE22" s="5">
        <f t="shared" si="3"/>
        <v>-4.0481925125624096</v>
      </c>
      <c r="AF22" s="17">
        <v>-6.5</v>
      </c>
      <c r="AG22" s="63">
        <v>41946</v>
      </c>
      <c r="AH22" s="39"/>
      <c r="AI22" s="186">
        <f>【背景情報】森林等吸収源!V22</f>
        <v>-15055.319703814828</v>
      </c>
      <c r="AJ22" s="191">
        <f t="shared" si="4"/>
        <v>-2.9128942374853328</v>
      </c>
      <c r="AK22" s="202">
        <f t="shared" si="6"/>
        <v>-6.9610867500477429</v>
      </c>
      <c r="AL22" s="39"/>
      <c r="AM22" s="161">
        <v>9445.5132440746529</v>
      </c>
      <c r="AN22" s="216">
        <f t="shared" si="5"/>
        <v>0.36550244883587296</v>
      </c>
      <c r="AO22" s="201">
        <f t="shared" si="7"/>
        <v>-6.5955843012118702</v>
      </c>
      <c r="AQ22" s="123">
        <f t="shared" si="1"/>
        <v>-10.768994365365147</v>
      </c>
      <c r="AR22" s="141"/>
    </row>
    <row r="23" spans="2:44">
      <c r="B23" s="73"/>
      <c r="C23" s="225" t="s">
        <v>167</v>
      </c>
      <c r="D23" s="226">
        <f t="shared" si="10"/>
        <v>1234372.5488823019</v>
      </c>
      <c r="E23" s="126">
        <v>1261331.4180000001</v>
      </c>
      <c r="F23" s="46">
        <v>1234372.5488823019</v>
      </c>
      <c r="G23" s="45">
        <v>1245874.6700118878</v>
      </c>
      <c r="H23" s="45">
        <v>1256165.5022991302</v>
      </c>
      <c r="I23" s="45">
        <v>1250820.3868874218</v>
      </c>
      <c r="J23" s="45">
        <v>1314891.5382244452</v>
      </c>
      <c r="K23" s="45">
        <v>1335940.1064528758</v>
      </c>
      <c r="L23" s="45">
        <v>1349717.8218493962</v>
      </c>
      <c r="M23" s="45">
        <v>1343353.3944591605</v>
      </c>
      <c r="N23" s="45">
        <v>1300790.2489026494</v>
      </c>
      <c r="O23" s="45">
        <v>1321943.3522753199</v>
      </c>
      <c r="P23" s="45">
        <v>1340565.0313844266</v>
      </c>
      <c r="Q23" s="45">
        <v>1315713.1171310337</v>
      </c>
      <c r="R23" s="45">
        <v>1347858.5209362486</v>
      </c>
      <c r="S23" s="45">
        <v>1351695.8605522385</v>
      </c>
      <c r="T23" s="45">
        <v>1347669.7772017322</v>
      </c>
      <c r="U23" s="45">
        <v>1350349.6616596123</v>
      </c>
      <c r="V23" s="45">
        <v>1332559.3070615223</v>
      </c>
      <c r="W23" s="45">
        <v>1364282.274272409</v>
      </c>
      <c r="X23" s="45">
        <v>1280926.8220059408</v>
      </c>
      <c r="Y23" s="45">
        <v>1205694.3429516095</v>
      </c>
      <c r="Z23" s="45">
        <v>1256116.1708272984</v>
      </c>
      <c r="AA23" s="45">
        <v>1306537.5972937462</v>
      </c>
      <c r="AB23" s="47">
        <v>1343136.7863132863</v>
      </c>
      <c r="AC23" s="42">
        <f t="shared" si="9"/>
        <v>8.8112974911397774</v>
      </c>
      <c r="AD23" s="5">
        <f t="shared" si="8"/>
        <v>6.485636300330877</v>
      </c>
      <c r="AE23" s="5">
        <f t="shared" si="3"/>
        <v>1.3597477739491381</v>
      </c>
      <c r="AF23" s="9">
        <v>-6</v>
      </c>
      <c r="AG23" s="63">
        <v>41957</v>
      </c>
      <c r="AH23" s="33"/>
      <c r="AI23" s="186">
        <f>【背景情報】森林等吸収源!V23</f>
        <v>-48713.475670103508</v>
      </c>
      <c r="AJ23" s="191">
        <f t="shared" si="4"/>
        <v>-3.8620678891313798</v>
      </c>
      <c r="AK23" s="202">
        <f t="shared" si="6"/>
        <v>-2.5023201151822416</v>
      </c>
      <c r="AL23" s="33"/>
      <c r="AM23" s="161">
        <v>-391778.31404948246</v>
      </c>
      <c r="AN23" s="216">
        <f t="shared" si="5"/>
        <v>-6.2121391484990722</v>
      </c>
      <c r="AO23" s="201">
        <f t="shared" si="7"/>
        <v>-8.714459263681313</v>
      </c>
      <c r="AQ23" s="123">
        <f t="shared" si="1"/>
        <v>6.485636300330877</v>
      </c>
      <c r="AR23" s="141"/>
    </row>
    <row r="24" spans="2:44">
      <c r="B24" s="75"/>
      <c r="C24" s="228" t="s">
        <v>168</v>
      </c>
      <c r="D24" s="226">
        <f t="shared" si="10"/>
        <v>26213.057755512553</v>
      </c>
      <c r="E24" s="126">
        <v>25909.159</v>
      </c>
      <c r="F24" s="46">
        <v>26213.057755512553</v>
      </c>
      <c r="G24" s="45">
        <v>24298.774950928026</v>
      </c>
      <c r="H24" s="45">
        <v>19568.869480284444</v>
      </c>
      <c r="I24" s="45">
        <v>15818.086394504526</v>
      </c>
      <c r="J24" s="45">
        <v>13893.5519354148</v>
      </c>
      <c r="K24" s="45">
        <v>12502.632028255019</v>
      </c>
      <c r="L24" s="45">
        <v>12517.322239031284</v>
      </c>
      <c r="M24" s="45">
        <v>11961.038457598326</v>
      </c>
      <c r="N24" s="45">
        <v>11437.127890008764</v>
      </c>
      <c r="O24" s="45">
        <v>10635.717553668632</v>
      </c>
      <c r="P24" s="45">
        <v>9993.6354388725649</v>
      </c>
      <c r="Q24" s="45">
        <v>10625.83596440644</v>
      </c>
      <c r="R24" s="45">
        <v>10604.607421144905</v>
      </c>
      <c r="S24" s="45">
        <v>10856.112555507394</v>
      </c>
      <c r="T24" s="45">
        <v>10852.18949286104</v>
      </c>
      <c r="U24" s="45">
        <v>11056.456221586679</v>
      </c>
      <c r="V24" s="45">
        <v>11522.474739411633</v>
      </c>
      <c r="W24" s="45">
        <v>11978.96723784534</v>
      </c>
      <c r="X24" s="45">
        <v>11496.212673569113</v>
      </c>
      <c r="Y24" s="45">
        <v>10849.541589714963</v>
      </c>
      <c r="Z24" s="45">
        <v>11988.307672399156</v>
      </c>
      <c r="AA24" s="45">
        <v>11140.190088313266</v>
      </c>
      <c r="AB24" s="47">
        <v>10979.647749987274</v>
      </c>
      <c r="AC24" s="42">
        <f t="shared" si="9"/>
        <v>-58.113823070952961</v>
      </c>
      <c r="AD24" s="5">
        <f t="shared" si="8"/>
        <v>-57.622523564013505</v>
      </c>
      <c r="AE24" s="5">
        <f t="shared" si="3"/>
        <v>-56.421665578582633</v>
      </c>
      <c r="AF24" s="9">
        <v>-8</v>
      </c>
      <c r="AG24" s="63">
        <v>41969</v>
      </c>
      <c r="AH24" s="33"/>
      <c r="AI24" s="186">
        <f>【背景情報】森林等吸収源!V24</f>
        <v>-1246.6666666666667</v>
      </c>
      <c r="AJ24" s="191">
        <f t="shared" si="4"/>
        <v>-4.8116832609914768</v>
      </c>
      <c r="AK24" s="202">
        <f t="shared" si="6"/>
        <v>-61.233348839574113</v>
      </c>
      <c r="AL24" s="33"/>
      <c r="AM24" s="161">
        <v>40711.837733333341</v>
      </c>
      <c r="AN24" s="216">
        <f t="shared" si="5"/>
        <v>31.426599167756347</v>
      </c>
      <c r="AO24" s="201">
        <f t="shared" si="7"/>
        <v>-29.806749671817766</v>
      </c>
      <c r="AQ24" s="123">
        <f t="shared" si="1"/>
        <v>-57.622523564013505</v>
      </c>
      <c r="AR24" s="141"/>
    </row>
    <row r="25" spans="2:44">
      <c r="B25" s="73"/>
      <c r="C25" s="225" t="s">
        <v>169</v>
      </c>
      <c r="D25" s="226">
        <f t="shared" si="10"/>
        <v>228.66716687545758</v>
      </c>
      <c r="E25" s="126">
        <v>229.483</v>
      </c>
      <c r="F25" s="46">
        <v>228.66716687545758</v>
      </c>
      <c r="G25" s="45">
        <v>236.12903664608731</v>
      </c>
      <c r="H25" s="45">
        <v>236.30248034071491</v>
      </c>
      <c r="I25" s="45">
        <v>243.37964778349891</v>
      </c>
      <c r="J25" s="45">
        <v>229.56957702298996</v>
      </c>
      <c r="K25" s="45">
        <v>233.11909239634829</v>
      </c>
      <c r="L25" s="45">
        <v>235.4503871290309</v>
      </c>
      <c r="M25" s="45">
        <v>247.90275123481283</v>
      </c>
      <c r="N25" s="45">
        <v>258.9009724261233</v>
      </c>
      <c r="O25" s="45">
        <v>257.5228604002279</v>
      </c>
      <c r="P25" s="45">
        <v>251.17149392668102</v>
      </c>
      <c r="Q25" s="45">
        <v>250.45254112593605</v>
      </c>
      <c r="R25" s="45">
        <v>255.79245330591232</v>
      </c>
      <c r="S25" s="45">
        <v>265.53740821551696</v>
      </c>
      <c r="T25" s="45">
        <v>265.98900659410378</v>
      </c>
      <c r="U25" s="45">
        <v>266.78634030008226</v>
      </c>
      <c r="V25" s="45">
        <v>269.12196298554244</v>
      </c>
      <c r="W25" s="45">
        <v>239.64455333931147</v>
      </c>
      <c r="X25" s="45">
        <v>259.39383273766532</v>
      </c>
      <c r="Y25" s="45">
        <v>244.66294831780669</v>
      </c>
      <c r="Z25" s="45">
        <v>229.63290753274836</v>
      </c>
      <c r="AA25" s="45">
        <v>216.12148802656631</v>
      </c>
      <c r="AB25" s="47">
        <v>225.29796857309168</v>
      </c>
      <c r="AC25" s="42">
        <f t="shared" si="9"/>
        <v>-1.4734071132306104</v>
      </c>
      <c r="AD25" s="5">
        <f t="shared" si="8"/>
        <v>-1.8236781926802115</v>
      </c>
      <c r="AE25" s="5">
        <f t="shared" si="3"/>
        <v>2.4136119179092308</v>
      </c>
      <c r="AF25" s="9">
        <v>-8</v>
      </c>
      <c r="AG25" s="63">
        <v>41946</v>
      </c>
      <c r="AH25" s="33"/>
      <c r="AI25" s="186">
        <f>【背景情報】森林等吸収源!V25</f>
        <v>3.8181925722780674</v>
      </c>
      <c r="AJ25" s="191">
        <f t="shared" si="4"/>
        <v>1.663823713424553</v>
      </c>
      <c r="AK25" s="202">
        <f t="shared" si="6"/>
        <v>4.0774356313337838</v>
      </c>
      <c r="AL25" s="33"/>
      <c r="AM25" s="161">
        <v>-200.81816286139014</v>
      </c>
      <c r="AN25" s="216">
        <f t="shared" si="5"/>
        <v>-17.501789924429271</v>
      </c>
      <c r="AO25" s="201">
        <f t="shared" si="7"/>
        <v>-13.424354293095487</v>
      </c>
      <c r="AQ25" s="123">
        <f t="shared" si="1"/>
        <v>-1.8236781926802115</v>
      </c>
      <c r="AR25" s="141"/>
    </row>
    <row r="26" spans="2:44">
      <c r="B26" s="75"/>
      <c r="C26" s="228" t="s">
        <v>170</v>
      </c>
      <c r="D26" s="226">
        <f t="shared" si="10"/>
        <v>48721.320888208924</v>
      </c>
      <c r="E26" s="126">
        <v>49414.385999999999</v>
      </c>
      <c r="F26" s="46">
        <v>48721.320888208924</v>
      </c>
      <c r="G26" s="45">
        <v>50105.51048407513</v>
      </c>
      <c r="H26" s="45">
        <v>30206.859459411095</v>
      </c>
      <c r="I26" s="45">
        <v>24301.751884263129</v>
      </c>
      <c r="J26" s="45">
        <v>22862.093658825499</v>
      </c>
      <c r="K26" s="45">
        <v>22072.650606155912</v>
      </c>
      <c r="L26" s="45">
        <v>23359.010276060726</v>
      </c>
      <c r="M26" s="45">
        <v>23055.391449287432</v>
      </c>
      <c r="N26" s="45">
        <v>23813.5780410839</v>
      </c>
      <c r="O26" s="45">
        <v>21256.08232851317</v>
      </c>
      <c r="P26" s="45">
        <v>19632.668177532258</v>
      </c>
      <c r="Q26" s="45">
        <v>20716.394757114176</v>
      </c>
      <c r="R26" s="45">
        <v>21232.150713493913</v>
      </c>
      <c r="S26" s="45">
        <v>21447.96423890943</v>
      </c>
      <c r="T26" s="45">
        <v>22231.38041727593</v>
      </c>
      <c r="U26" s="45">
        <v>23318.731757960733</v>
      </c>
      <c r="V26" s="45">
        <v>23707.950494256438</v>
      </c>
      <c r="W26" s="45">
        <v>26119.303086595519</v>
      </c>
      <c r="X26" s="45">
        <v>24932.403086210612</v>
      </c>
      <c r="Y26" s="45">
        <v>20431.932625422123</v>
      </c>
      <c r="Z26" s="45">
        <v>21118.893546689866</v>
      </c>
      <c r="AA26" s="45">
        <v>21680.336131270644</v>
      </c>
      <c r="AB26" s="47">
        <v>21622.755045533871</v>
      </c>
      <c r="AC26" s="42">
        <f>(AB26-D26)/D26*100</f>
        <v>-55.619522107893417</v>
      </c>
      <c r="AD26" s="5">
        <f>(AB26/E26-1)*100</f>
        <v>-56.241983770609082</v>
      </c>
      <c r="AE26" s="5">
        <f t="shared" si="3"/>
        <v>-55.565037098659033</v>
      </c>
      <c r="AF26" s="9">
        <v>-8</v>
      </c>
      <c r="AG26" s="63">
        <v>41940</v>
      </c>
      <c r="AH26" s="33"/>
      <c r="AI26" s="186">
        <f>【背景情報】森林等吸収源!V26</f>
        <v>-1143.1968188653414</v>
      </c>
      <c r="AJ26" s="191">
        <f t="shared" si="4"/>
        <v>-2.3134898789703495</v>
      </c>
      <c r="AK26" s="202">
        <f t="shared" si="6"/>
        <v>-57.878526977629384</v>
      </c>
      <c r="AL26" s="33"/>
      <c r="AM26" s="161">
        <v>50372.055694326729</v>
      </c>
      <c r="AN26" s="216">
        <f t="shared" si="5"/>
        <v>20.387607647022765</v>
      </c>
      <c r="AO26" s="201">
        <f t="shared" si="7"/>
        <v>-37.490919330606616</v>
      </c>
      <c r="AQ26" s="123">
        <f t="shared" si="1"/>
        <v>-56.241983770609082</v>
      </c>
      <c r="AR26" s="141"/>
    </row>
    <row r="27" spans="2:44">
      <c r="B27" s="74"/>
      <c r="C27" s="227" t="s">
        <v>171</v>
      </c>
      <c r="D27" s="226">
        <f t="shared" si="10"/>
        <v>12902.502872715853</v>
      </c>
      <c r="E27" s="232">
        <v>13167.499</v>
      </c>
      <c r="F27" s="55">
        <v>12902.502872715853</v>
      </c>
      <c r="G27" s="56">
        <v>13447.93490515003</v>
      </c>
      <c r="H27" s="56">
        <v>13225.000219726247</v>
      </c>
      <c r="I27" s="56">
        <v>13338.751136248218</v>
      </c>
      <c r="J27" s="56">
        <v>12509.779419600471</v>
      </c>
      <c r="K27" s="56">
        <v>10177.484585359143</v>
      </c>
      <c r="L27" s="56">
        <v>10238.684331558739</v>
      </c>
      <c r="M27" s="56">
        <v>9535.5829057634619</v>
      </c>
      <c r="N27" s="56">
        <v>8645.8772537208861</v>
      </c>
      <c r="O27" s="56">
        <v>9064.6607839757235</v>
      </c>
      <c r="P27" s="56">
        <v>9765.8914758558767</v>
      </c>
      <c r="Q27" s="56">
        <v>10263.793711089827</v>
      </c>
      <c r="R27" s="56">
        <v>11043.242252321534</v>
      </c>
      <c r="S27" s="56">
        <v>11385.085408303004</v>
      </c>
      <c r="T27" s="56">
        <v>12866.768124520668</v>
      </c>
      <c r="U27" s="56">
        <v>13100.464481361207</v>
      </c>
      <c r="V27" s="56">
        <v>12951.890640374726</v>
      </c>
      <c r="W27" s="56">
        <v>12366.801669579672</v>
      </c>
      <c r="X27" s="56">
        <v>12199.430288866375</v>
      </c>
      <c r="Y27" s="56">
        <v>11689.916075221388</v>
      </c>
      <c r="Z27" s="56">
        <v>12260.480744596531</v>
      </c>
      <c r="AA27" s="56">
        <v>12128.117283031637</v>
      </c>
      <c r="AB27" s="57">
        <v>11838.187584751748</v>
      </c>
      <c r="AC27" s="42">
        <f>(AB27-D27)/D27*100</f>
        <v>-8.24890564616536</v>
      </c>
      <c r="AD27" s="5">
        <f>(AB27/E27-1)*100</f>
        <v>-10.095397882682599</v>
      </c>
      <c r="AE27" s="5">
        <f t="shared" si="3"/>
        <v>-8.690128662295427</v>
      </c>
      <c r="AF27" s="17">
        <v>-28</v>
      </c>
      <c r="AG27" s="63">
        <v>41960</v>
      </c>
      <c r="AH27" s="39"/>
      <c r="AI27" s="186">
        <f>【背景情報】森林等吸収源!V27</f>
        <v>-74.655932542590833</v>
      </c>
      <c r="AJ27" s="191">
        <f t="shared" si="4"/>
        <v>-0.56697124140727739</v>
      </c>
      <c r="AK27" s="202">
        <f t="shared" si="6"/>
        <v>-9.257099903702704</v>
      </c>
      <c r="AL27" s="39"/>
      <c r="AM27" s="161">
        <v>-12942.739937287046</v>
      </c>
      <c r="AN27" s="216">
        <f t="shared" si="5"/>
        <v>-19.658615409482159</v>
      </c>
      <c r="AO27" s="201">
        <f t="shared" si="7"/>
        <v>-28.915715313184862</v>
      </c>
      <c r="AQ27" s="123">
        <f t="shared" si="1"/>
        <v>-10.095397882682599</v>
      </c>
      <c r="AR27" s="141"/>
    </row>
    <row r="28" spans="2:44">
      <c r="B28" s="73"/>
      <c r="C28" s="225" t="s">
        <v>172</v>
      </c>
      <c r="D28" s="226">
        <f>F28</f>
        <v>109.55772667214175</v>
      </c>
      <c r="E28" s="126">
        <v>107.658</v>
      </c>
      <c r="F28" s="46">
        <v>109.55772667214175</v>
      </c>
      <c r="G28" s="45">
        <v>110.62705235407411</v>
      </c>
      <c r="H28" s="45">
        <v>117.25627624307155</v>
      </c>
      <c r="I28" s="45">
        <v>117.24909123314271</v>
      </c>
      <c r="J28" s="45">
        <v>119.23579181914901</v>
      </c>
      <c r="K28" s="45">
        <v>116.42251247545975</v>
      </c>
      <c r="L28" s="45">
        <v>121.59292301210661</v>
      </c>
      <c r="M28" s="45">
        <v>121.97240000246788</v>
      </c>
      <c r="N28" s="45">
        <v>120.39795140071649</v>
      </c>
      <c r="O28" s="45">
        <v>121.45858884874458</v>
      </c>
      <c r="P28" s="45">
        <v>122.23050592592664</v>
      </c>
      <c r="Q28" s="45">
        <v>121.49617080208434</v>
      </c>
      <c r="R28" s="45">
        <v>120.26406870718584</v>
      </c>
      <c r="S28" s="45">
        <v>115.19452520108432</v>
      </c>
      <c r="T28" s="45">
        <v>109.25692932122625</v>
      </c>
      <c r="U28" s="45">
        <v>108.22419054828826</v>
      </c>
      <c r="V28" s="45">
        <v>97.715234539935452</v>
      </c>
      <c r="W28" s="45">
        <v>102.56888032827023</v>
      </c>
      <c r="X28" s="45">
        <v>100.20564771372833</v>
      </c>
      <c r="Y28" s="45">
        <v>95.416976808278122</v>
      </c>
      <c r="Z28" s="45">
        <v>92.346496391046998</v>
      </c>
      <c r="AA28" s="45">
        <v>89.816321563088835</v>
      </c>
      <c r="AB28" s="47">
        <v>93.469991032133478</v>
      </c>
      <c r="AC28" s="42">
        <f t="shared" ref="AC28:AC40" si="12">(AB28-D28)/D28*100</f>
        <v>-14.684254710899411</v>
      </c>
      <c r="AD28" s="5">
        <f t="shared" ref="AD28:AD40" si="13">(AB28/E28-1)*100</f>
        <v>-13.178778138054327</v>
      </c>
      <c r="AE28" s="5">
        <f t="shared" si="3"/>
        <v>-12.453243881871167</v>
      </c>
      <c r="AF28" s="9">
        <v>-8</v>
      </c>
      <c r="AG28" s="63">
        <v>41908</v>
      </c>
      <c r="AH28" s="33"/>
      <c r="AI28" s="189" t="s">
        <v>38</v>
      </c>
      <c r="AJ28" s="193" t="s">
        <v>38</v>
      </c>
      <c r="AK28" s="202">
        <f>AE28</f>
        <v>-12.453243881871167</v>
      </c>
      <c r="AL28" s="33"/>
      <c r="AM28" s="189" t="s">
        <v>38</v>
      </c>
      <c r="AN28" s="189" t="s">
        <v>38</v>
      </c>
      <c r="AO28" s="201">
        <f>AK28</f>
        <v>-12.453243881871167</v>
      </c>
      <c r="AQ28" s="123">
        <f t="shared" si="1"/>
        <v>-13.178778138054327</v>
      </c>
      <c r="AR28" s="141"/>
    </row>
    <row r="29" spans="2:44">
      <c r="B29" s="74"/>
      <c r="C29" s="227" t="s">
        <v>173</v>
      </c>
      <c r="D29" s="226">
        <f>F29</f>
        <v>211849.58812899629</v>
      </c>
      <c r="E29" s="126">
        <v>213034.49799999999</v>
      </c>
      <c r="F29" s="46">
        <v>211849.58812899629</v>
      </c>
      <c r="G29" s="45">
        <v>216385.15952149048</v>
      </c>
      <c r="H29" s="45">
        <v>215098.96482089107</v>
      </c>
      <c r="I29" s="45">
        <v>219979.88930467004</v>
      </c>
      <c r="J29" s="45">
        <v>219933.68476106634</v>
      </c>
      <c r="K29" s="45">
        <v>223161.32312715618</v>
      </c>
      <c r="L29" s="45">
        <v>231327.15462168856</v>
      </c>
      <c r="M29" s="45">
        <v>224605.61023482366</v>
      </c>
      <c r="N29" s="45">
        <v>225494.0518513805</v>
      </c>
      <c r="O29" s="45">
        <v>213316.44583235789</v>
      </c>
      <c r="P29" s="45">
        <v>213023.11579614852</v>
      </c>
      <c r="Q29" s="45">
        <v>214494.42788981638</v>
      </c>
      <c r="R29" s="45">
        <v>213544.38172914059</v>
      </c>
      <c r="S29" s="45">
        <v>214303.66477848782</v>
      </c>
      <c r="T29" s="45">
        <v>215514.0866750546</v>
      </c>
      <c r="U29" s="45">
        <v>209448.24220557872</v>
      </c>
      <c r="V29" s="45">
        <v>205558.92123776837</v>
      </c>
      <c r="W29" s="45">
        <v>204199.49374084742</v>
      </c>
      <c r="X29" s="45">
        <v>203313.52551645675</v>
      </c>
      <c r="Y29" s="45">
        <v>197787.10041750153</v>
      </c>
      <c r="Z29" s="45">
        <v>209286.42994127667</v>
      </c>
      <c r="AA29" s="45">
        <v>195063.51332704694</v>
      </c>
      <c r="AB29" s="47">
        <v>191668.69826326243</v>
      </c>
      <c r="AC29" s="42">
        <f>(AB29-D29)/D29*100</f>
        <v>-9.5260463067058758</v>
      </c>
      <c r="AD29" s="5">
        <f>(AB29/E29-1)*100</f>
        <v>-10.029267530528118</v>
      </c>
      <c r="AE29" s="5">
        <f t="shared" si="3"/>
        <v>-6.3889391787104399</v>
      </c>
      <c r="AF29" s="17">
        <v>-6</v>
      </c>
      <c r="AG29" s="63">
        <v>41744</v>
      </c>
      <c r="AH29" s="39"/>
      <c r="AI29" s="186">
        <f>【背景情報】森林等吸収源!V29</f>
        <v>413.60776299628367</v>
      </c>
      <c r="AJ29" s="191">
        <f t="shared" ref="AJ29:AJ42" si="14">AI29/E29*100</f>
        <v>0.1941506032493778</v>
      </c>
      <c r="AK29" s="202">
        <f t="shared" si="6"/>
        <v>-6.1947885754610619</v>
      </c>
      <c r="AL29" s="39"/>
      <c r="AM29" s="161">
        <v>-3968.4122149814589</v>
      </c>
      <c r="AN29" s="216">
        <f t="shared" si="5"/>
        <v>-0.37256052444439858</v>
      </c>
      <c r="AO29" s="201">
        <f t="shared" si="7"/>
        <v>-6.56734909990546</v>
      </c>
      <c r="AQ29" s="123">
        <f t="shared" si="1"/>
        <v>-10.029267530528118</v>
      </c>
      <c r="AR29" s="141"/>
    </row>
    <row r="30" spans="2:44">
      <c r="B30" s="73"/>
      <c r="C30" s="225" t="s">
        <v>174</v>
      </c>
      <c r="D30" s="226">
        <f>F30</f>
        <v>60641.437854835269</v>
      </c>
      <c r="E30" s="126">
        <v>61912.947</v>
      </c>
      <c r="F30" s="46">
        <v>60641.437854835269</v>
      </c>
      <c r="G30" s="45">
        <v>61615.131504401797</v>
      </c>
      <c r="H30" s="45">
        <v>62986.83684557143</v>
      </c>
      <c r="I30" s="45">
        <v>62644.421422316496</v>
      </c>
      <c r="J30" s="45">
        <v>63734.647234061064</v>
      </c>
      <c r="K30" s="45">
        <v>64464.837335158729</v>
      </c>
      <c r="L30" s="45">
        <v>66618.855831487104</v>
      </c>
      <c r="M30" s="45">
        <v>69138.051993569665</v>
      </c>
      <c r="N30" s="45">
        <v>67013.766443711385</v>
      </c>
      <c r="O30" s="45">
        <v>68979.310447480602</v>
      </c>
      <c r="P30" s="45">
        <v>70898.894975353236</v>
      </c>
      <c r="Q30" s="45">
        <v>73619.057259043679</v>
      </c>
      <c r="R30" s="45">
        <v>74330.992708031583</v>
      </c>
      <c r="S30" s="45">
        <v>76807.646853739236</v>
      </c>
      <c r="T30" s="45">
        <v>76206.612745750099</v>
      </c>
      <c r="U30" s="45">
        <v>78286.623363190476</v>
      </c>
      <c r="V30" s="45">
        <v>78185.797523472225</v>
      </c>
      <c r="W30" s="45">
        <v>76221.514059466848</v>
      </c>
      <c r="X30" s="45">
        <v>75763.702778170613</v>
      </c>
      <c r="Y30" s="45">
        <v>73101.163330160838</v>
      </c>
      <c r="Z30" s="45">
        <v>73491.327952952459</v>
      </c>
      <c r="AA30" s="45">
        <v>74393.445954412164</v>
      </c>
      <c r="AB30" s="47">
        <v>76047.981400676435</v>
      </c>
      <c r="AC30" s="42">
        <f t="shared" si="12"/>
        <v>25.405966762730248</v>
      </c>
      <c r="AD30" s="5">
        <f t="shared" si="13"/>
        <v>22.830498442718984</v>
      </c>
      <c r="AE30" s="5">
        <f t="shared" si="3"/>
        <v>20.426385588259109</v>
      </c>
      <c r="AF30" s="11" t="s">
        <v>25</v>
      </c>
      <c r="AG30" s="63">
        <v>41893</v>
      </c>
      <c r="AH30" s="33"/>
      <c r="AI30" s="187">
        <f>【背景情報】森林等吸収源!V30</f>
        <v>-14310.559547581777</v>
      </c>
      <c r="AJ30" s="192">
        <f t="shared" si="14"/>
        <v>-23.114001579640163</v>
      </c>
      <c r="AK30" s="203">
        <f t="shared" si="6"/>
        <v>-2.6876159913810547</v>
      </c>
      <c r="AL30" s="33"/>
      <c r="AM30" s="161">
        <v>-115429.10126209109</v>
      </c>
      <c r="AN30" s="216">
        <f t="shared" si="5"/>
        <v>-37.287548680921645</v>
      </c>
      <c r="AO30" s="201">
        <f t="shared" si="7"/>
        <v>-39.975164672302697</v>
      </c>
      <c r="AQ30" s="123">
        <f t="shared" si="1"/>
        <v>22.830498442718984</v>
      </c>
      <c r="AR30" s="141"/>
    </row>
    <row r="31" spans="2:44">
      <c r="B31" s="73"/>
      <c r="C31" s="225" t="s">
        <v>175</v>
      </c>
      <c r="D31" s="226">
        <f>F31</f>
        <v>50469.767910335395</v>
      </c>
      <c r="E31" s="126">
        <v>49619.167999999998</v>
      </c>
      <c r="F31" s="46">
        <v>50469.767910335395</v>
      </c>
      <c r="G31" s="45">
        <v>48380.541890391651</v>
      </c>
      <c r="H31" s="45">
        <v>46634.038785095821</v>
      </c>
      <c r="I31" s="45">
        <v>48554.044418919941</v>
      </c>
      <c r="J31" s="45">
        <v>50503.01587127713</v>
      </c>
      <c r="K31" s="45">
        <v>50305.457651179138</v>
      </c>
      <c r="L31" s="45">
        <v>53442.583397559036</v>
      </c>
      <c r="M31" s="45">
        <v>53397.019449318032</v>
      </c>
      <c r="N31" s="45">
        <v>53564.397896583279</v>
      </c>
      <c r="O31" s="45">
        <v>54591.611923311168</v>
      </c>
      <c r="P31" s="45">
        <v>54124.758350563563</v>
      </c>
      <c r="Q31" s="45">
        <v>55330.919182695259</v>
      </c>
      <c r="R31" s="45">
        <v>54216.81710218174</v>
      </c>
      <c r="S31" s="45">
        <v>54959.169626624331</v>
      </c>
      <c r="T31" s="45">
        <v>55509.490236805155</v>
      </c>
      <c r="U31" s="45">
        <v>54538.280289444941</v>
      </c>
      <c r="V31" s="45">
        <v>54358.229346762186</v>
      </c>
      <c r="W31" s="45">
        <v>56078.170143253352</v>
      </c>
      <c r="X31" s="45">
        <v>54494.913240441107</v>
      </c>
      <c r="Y31" s="45">
        <v>51878.563525852835</v>
      </c>
      <c r="Z31" s="45">
        <v>54373.122017978996</v>
      </c>
      <c r="AA31" s="45">
        <v>53320.664556886695</v>
      </c>
      <c r="AB31" s="47">
        <v>52757.238514161785</v>
      </c>
      <c r="AC31" s="42">
        <f>(AB31-D31)/D31*100</f>
        <v>4.5323580799703915</v>
      </c>
      <c r="AD31" s="5">
        <f>(AB31/E31-1)*100</f>
        <v>6.3243110286770321</v>
      </c>
      <c r="AE31" s="5">
        <f t="shared" si="3"/>
        <v>7.5489624716486237</v>
      </c>
      <c r="AF31" s="9">
        <v>1</v>
      </c>
      <c r="AG31" s="63">
        <v>42033</v>
      </c>
      <c r="AH31" s="33"/>
      <c r="AI31" s="186">
        <f>【背景情報】森林等吸収源!V31</f>
        <v>-1466.6666666666667</v>
      </c>
      <c r="AJ31" s="191">
        <f t="shared" si="14"/>
        <v>-2.9558469554883846</v>
      </c>
      <c r="AK31" s="202">
        <f t="shared" si="6"/>
        <v>4.5931155161602391</v>
      </c>
      <c r="AL31" s="33"/>
      <c r="AM31" s="161">
        <v>-19711.781266666669</v>
      </c>
      <c r="AN31" s="216">
        <f t="shared" si="5"/>
        <v>-7.9452284514994957</v>
      </c>
      <c r="AO31" s="201">
        <f t="shared" si="7"/>
        <v>-3.3521129353392567</v>
      </c>
      <c r="AQ31" s="123">
        <f t="shared" si="1"/>
        <v>6.3243110286770321</v>
      </c>
      <c r="AR31" s="141"/>
    </row>
    <row r="32" spans="2:44">
      <c r="B32" s="75"/>
      <c r="C32" s="228" t="s">
        <v>176</v>
      </c>
      <c r="D32" s="233">
        <v>569903.97478624398</v>
      </c>
      <c r="E32" s="126">
        <v>563442.77399999998</v>
      </c>
      <c r="F32" s="46">
        <v>466371.95936905057</v>
      </c>
      <c r="G32" s="45">
        <v>456203.77111233503</v>
      </c>
      <c r="H32" s="45">
        <v>442010.09472291853</v>
      </c>
      <c r="I32" s="45">
        <v>442072.57862113789</v>
      </c>
      <c r="J32" s="45">
        <v>438414.17468632467</v>
      </c>
      <c r="K32" s="45">
        <v>441102.7229486226</v>
      </c>
      <c r="L32" s="45">
        <v>454106.41066296422</v>
      </c>
      <c r="M32" s="45">
        <v>445808.23406186368</v>
      </c>
      <c r="N32" s="45">
        <v>416877.25426660693</v>
      </c>
      <c r="O32" s="45">
        <v>406496.49719433801</v>
      </c>
      <c r="P32" s="45">
        <v>396103.64568023302</v>
      </c>
      <c r="Q32" s="45">
        <v>392886.21609650343</v>
      </c>
      <c r="R32" s="45">
        <v>380353.50442413695</v>
      </c>
      <c r="S32" s="45">
        <v>393407.04534934915</v>
      </c>
      <c r="T32" s="45">
        <v>398043.97811056953</v>
      </c>
      <c r="U32" s="45">
        <v>398827.0363015146</v>
      </c>
      <c r="V32" s="45">
        <v>414148.39755301358</v>
      </c>
      <c r="W32" s="45">
        <v>415449.43815281038</v>
      </c>
      <c r="X32" s="45">
        <v>406081.06130475871</v>
      </c>
      <c r="Y32" s="45">
        <v>387700.412477053</v>
      </c>
      <c r="Z32" s="45">
        <v>407474.65113228909</v>
      </c>
      <c r="AA32" s="45">
        <v>405741.44034356333</v>
      </c>
      <c r="AB32" s="47">
        <v>399267.96961750288</v>
      </c>
      <c r="AC32" s="42">
        <f>(AB32-D32)/D32*100</f>
        <v>-29.941185308058643</v>
      </c>
      <c r="AD32" s="5">
        <f>(AB32/E32-1)*100</f>
        <v>-29.137795701413527</v>
      </c>
      <c r="AE32" s="5">
        <f t="shared" si="3"/>
        <v>-28.785472901453268</v>
      </c>
      <c r="AF32" s="9">
        <v>-6</v>
      </c>
      <c r="AG32" s="63">
        <v>41925</v>
      </c>
      <c r="AH32" s="33"/>
      <c r="AI32" s="186">
        <f>【背景情報】森林等吸収源!V32</f>
        <v>-5214.8328192115059</v>
      </c>
      <c r="AJ32" s="191">
        <f t="shared" si="14"/>
        <v>-0.92553016204117766</v>
      </c>
      <c r="AK32" s="202">
        <f t="shared" si="6"/>
        <v>-29.711003063494445</v>
      </c>
      <c r="AL32" s="33"/>
      <c r="AM32" s="161">
        <v>174698.61789605778</v>
      </c>
      <c r="AN32" s="216">
        <f t="shared" si="5"/>
        <v>6.2011130839724915</v>
      </c>
      <c r="AO32" s="201">
        <f t="shared" si="7"/>
        <v>-23.509889979521954</v>
      </c>
      <c r="AQ32" s="123">
        <f t="shared" si="1"/>
        <v>-29.137795701413527</v>
      </c>
      <c r="AR32" s="141"/>
    </row>
    <row r="33" spans="2:44">
      <c r="B33" s="74"/>
      <c r="C33" s="227" t="s">
        <v>177</v>
      </c>
      <c r="D33" s="226">
        <f>F33</f>
        <v>60862.380088116952</v>
      </c>
      <c r="E33" s="126">
        <v>60147.642</v>
      </c>
      <c r="F33" s="46">
        <v>60862.380088116952</v>
      </c>
      <c r="G33" s="45">
        <v>62774.667121787024</v>
      </c>
      <c r="H33" s="45">
        <v>67199.242293186588</v>
      </c>
      <c r="I33" s="45">
        <v>65914.424979576434</v>
      </c>
      <c r="J33" s="45">
        <v>66989.951936778933</v>
      </c>
      <c r="K33" s="45">
        <v>71505.167946609479</v>
      </c>
      <c r="L33" s="45">
        <v>69203.724039210414</v>
      </c>
      <c r="M33" s="45">
        <v>72272.653721595882</v>
      </c>
      <c r="N33" s="45">
        <v>77223.136681647055</v>
      </c>
      <c r="O33" s="45">
        <v>85334.798317784662</v>
      </c>
      <c r="P33" s="45">
        <v>84225.04483199495</v>
      </c>
      <c r="Q33" s="45">
        <v>83989.34347792287</v>
      </c>
      <c r="R33" s="45">
        <v>88156.256165662286</v>
      </c>
      <c r="S33" s="45">
        <v>82443.384908212349</v>
      </c>
      <c r="T33" s="45">
        <v>85421.396589149808</v>
      </c>
      <c r="U33" s="45">
        <v>87802.740198705069</v>
      </c>
      <c r="V33" s="45">
        <v>82769.287699361113</v>
      </c>
      <c r="W33" s="45">
        <v>80394.179342410265</v>
      </c>
      <c r="X33" s="45">
        <v>78149.196420892215</v>
      </c>
      <c r="Y33" s="45">
        <v>74952.049082546233</v>
      </c>
      <c r="Z33" s="45">
        <v>70734.498766694494</v>
      </c>
      <c r="AA33" s="45">
        <v>69408.556977685308</v>
      </c>
      <c r="AB33" s="47">
        <v>68853.773516218949</v>
      </c>
      <c r="AC33" s="42">
        <f t="shared" si="12"/>
        <v>13.130267690044336</v>
      </c>
      <c r="AD33" s="5">
        <f t="shared" si="13"/>
        <v>14.474601541684628</v>
      </c>
      <c r="AE33" s="5">
        <f t="shared" si="3"/>
        <v>20.403082389842385</v>
      </c>
      <c r="AF33" s="17">
        <v>27</v>
      </c>
      <c r="AG33" s="63">
        <v>41963</v>
      </c>
      <c r="AH33" s="39"/>
      <c r="AI33" s="186">
        <f>【背景情報】森林等吸収源!V33</f>
        <v>-8952.0088232016915</v>
      </c>
      <c r="AJ33" s="191">
        <f t="shared" si="14"/>
        <v>-14.883391144746275</v>
      </c>
      <c r="AK33" s="202">
        <f t="shared" si="6"/>
        <v>5.5196912450961104</v>
      </c>
      <c r="AL33" s="39"/>
      <c r="AM33" s="161">
        <v>21742.880816008503</v>
      </c>
      <c r="AN33" s="216">
        <f t="shared" si="5"/>
        <v>7.2298364800430583</v>
      </c>
      <c r="AO33" s="201">
        <f t="shared" si="7"/>
        <v>12.749527725139169</v>
      </c>
      <c r="AQ33" s="123">
        <f t="shared" si="1"/>
        <v>14.474601541684628</v>
      </c>
      <c r="AR33" s="141"/>
    </row>
    <row r="34" spans="2:44">
      <c r="B34" s="75"/>
      <c r="C34" s="228" t="s">
        <v>178</v>
      </c>
      <c r="D34" s="229">
        <v>285072.63504586043</v>
      </c>
      <c r="E34" s="230">
        <v>278225.022</v>
      </c>
      <c r="F34" s="46">
        <v>247688.40874239238</v>
      </c>
      <c r="G34" s="45">
        <v>202041.6977393585</v>
      </c>
      <c r="H34" s="45">
        <v>182449.04187925099</v>
      </c>
      <c r="I34" s="45">
        <v>172330.65864076585</v>
      </c>
      <c r="J34" s="45">
        <v>169074.71837623118</v>
      </c>
      <c r="K34" s="45">
        <v>175289.47717487873</v>
      </c>
      <c r="L34" s="45">
        <v>177853.26095829328</v>
      </c>
      <c r="M34" s="45">
        <v>164462.33445189067</v>
      </c>
      <c r="N34" s="45">
        <v>146797.670454323</v>
      </c>
      <c r="O34" s="45">
        <v>129732.79815623765</v>
      </c>
      <c r="P34" s="45">
        <v>134098.57982664061</v>
      </c>
      <c r="Q34" s="45">
        <v>139046.84242100478</v>
      </c>
      <c r="R34" s="45">
        <v>139722.51987124063</v>
      </c>
      <c r="S34" s="45">
        <v>144244.20093071388</v>
      </c>
      <c r="T34" s="45">
        <v>141245.55579138765</v>
      </c>
      <c r="U34" s="45">
        <v>141338.71571848134</v>
      </c>
      <c r="V34" s="45">
        <v>144801.45260172308</v>
      </c>
      <c r="W34" s="45">
        <v>142828.40893090583</v>
      </c>
      <c r="X34" s="45">
        <v>139836.66118723867</v>
      </c>
      <c r="Y34" s="45">
        <v>119941.98894598242</v>
      </c>
      <c r="Z34" s="45">
        <v>115823.8617438292</v>
      </c>
      <c r="AA34" s="45">
        <v>121538.40436653626</v>
      </c>
      <c r="AB34" s="47">
        <v>118789.04317724677</v>
      </c>
      <c r="AC34" s="42">
        <f t="shared" si="12"/>
        <v>-58.330253916467001</v>
      </c>
      <c r="AD34" s="5">
        <f t="shared" si="13"/>
        <v>-57.304687291121226</v>
      </c>
      <c r="AE34" s="5">
        <f t="shared" si="3"/>
        <v>-55.724330256619893</v>
      </c>
      <c r="AF34" s="9">
        <v>-8</v>
      </c>
      <c r="AG34" s="63">
        <v>41953</v>
      </c>
      <c r="AH34" s="33"/>
      <c r="AI34" s="186">
        <f>【背景情報】森林等吸収源!V34</f>
        <v>-3643.6740536897787</v>
      </c>
      <c r="AJ34" s="191">
        <f t="shared" si="14"/>
        <v>-1.3096140769430074</v>
      </c>
      <c r="AK34" s="202">
        <f t="shared" si="6"/>
        <v>-57.0339443335629</v>
      </c>
      <c r="AL34" s="33"/>
      <c r="AM34" s="161">
        <v>123089.98546844878</v>
      </c>
      <c r="AN34" s="216">
        <f t="shared" si="5"/>
        <v>8.8482325984647634</v>
      </c>
      <c r="AO34" s="201">
        <f t="shared" si="7"/>
        <v>-48.185711735098138</v>
      </c>
      <c r="AQ34" s="123">
        <f t="shared" si="1"/>
        <v>-57.304687291121226</v>
      </c>
      <c r="AR34" s="141"/>
    </row>
    <row r="35" spans="2:44">
      <c r="B35" s="75"/>
      <c r="C35" s="228" t="s">
        <v>179</v>
      </c>
      <c r="D35" s="226">
        <f>F35</f>
        <v>3367781.4830082711</v>
      </c>
      <c r="E35" s="126">
        <v>3323419.0639999998</v>
      </c>
      <c r="F35" s="46">
        <v>3367781.4830082711</v>
      </c>
      <c r="G35" s="45">
        <v>3190959.5975963548</v>
      </c>
      <c r="H35" s="45">
        <v>2701925.3498407206</v>
      </c>
      <c r="I35" s="45">
        <v>2563737.5918588787</v>
      </c>
      <c r="J35" s="45">
        <v>2293680.6237078439</v>
      </c>
      <c r="K35" s="45">
        <v>2209677.888724152</v>
      </c>
      <c r="L35" s="45">
        <v>2146806.2027411936</v>
      </c>
      <c r="M35" s="45">
        <v>2041166.8696496128</v>
      </c>
      <c r="N35" s="45">
        <v>2005006.6586205931</v>
      </c>
      <c r="O35" s="45">
        <v>2038564.8847457482</v>
      </c>
      <c r="P35" s="45">
        <v>2055527.8300799637</v>
      </c>
      <c r="Q35" s="45">
        <v>2080430.1730862453</v>
      </c>
      <c r="R35" s="45">
        <v>2082608.9438931877</v>
      </c>
      <c r="S35" s="45">
        <v>2121034.4331495319</v>
      </c>
      <c r="T35" s="45">
        <v>2154994.2747311168</v>
      </c>
      <c r="U35" s="45">
        <v>2137574.2371560144</v>
      </c>
      <c r="V35" s="45">
        <v>2203877.0998450229</v>
      </c>
      <c r="W35" s="45">
        <v>2208282.1884645186</v>
      </c>
      <c r="X35" s="45">
        <v>2248179.7158895549</v>
      </c>
      <c r="Y35" s="45">
        <v>2132268.2640827121</v>
      </c>
      <c r="Z35" s="45">
        <v>2223501.0890204301</v>
      </c>
      <c r="AA35" s="45">
        <v>2286442.5520295841</v>
      </c>
      <c r="AB35" s="47">
        <v>2297151.7978598499</v>
      </c>
      <c r="AC35" s="42">
        <f t="shared" si="12"/>
        <v>-31.790354883478994</v>
      </c>
      <c r="AD35" s="5">
        <f t="shared" si="13"/>
        <v>-30.879863368929328</v>
      </c>
      <c r="AE35" s="5">
        <f t="shared" si="3"/>
        <v>-32.674494528432831</v>
      </c>
      <c r="AF35" s="23" t="s">
        <v>25</v>
      </c>
      <c r="AG35" s="63">
        <v>41940</v>
      </c>
      <c r="AH35" s="33"/>
      <c r="AI35" s="187">
        <f>【背景情報】森林等吸収源!V35</f>
        <v>-121000</v>
      </c>
      <c r="AJ35" s="192">
        <f t="shared" si="14"/>
        <v>-3.6408288473367199</v>
      </c>
      <c r="AK35" s="203">
        <f t="shared" si="6"/>
        <v>-36.315323375769552</v>
      </c>
      <c r="AL35" s="33"/>
      <c r="AM35" s="161">
        <v>292437.62699999847</v>
      </c>
      <c r="AN35" s="216">
        <f t="shared" si="5"/>
        <v>1.7598600800467605</v>
      </c>
      <c r="AO35" s="201">
        <f t="shared" si="7"/>
        <v>-34.555463295722788</v>
      </c>
      <c r="AQ35" s="123">
        <f t="shared" si="1"/>
        <v>-30.879863368929328</v>
      </c>
      <c r="AR35" s="141"/>
    </row>
    <row r="36" spans="2:44">
      <c r="B36" s="75"/>
      <c r="C36" s="228" t="s">
        <v>180</v>
      </c>
      <c r="D36" s="226">
        <f>F36</f>
        <v>73602.474430443021</v>
      </c>
      <c r="E36" s="126">
        <v>72050.763999999996</v>
      </c>
      <c r="F36" s="46">
        <v>73602.474430443021</v>
      </c>
      <c r="G36" s="45">
        <v>63757.464112099515</v>
      </c>
      <c r="H36" s="45">
        <v>58110.167167962194</v>
      </c>
      <c r="I36" s="45">
        <v>54492.443761923685</v>
      </c>
      <c r="J36" s="45">
        <v>52037.117223511668</v>
      </c>
      <c r="K36" s="45">
        <v>53470.122743266533</v>
      </c>
      <c r="L36" s="45">
        <v>53918.582863949603</v>
      </c>
      <c r="M36" s="45">
        <v>52782.035097572145</v>
      </c>
      <c r="N36" s="45">
        <v>52034.361134239349</v>
      </c>
      <c r="O36" s="45">
        <v>50979.114894475606</v>
      </c>
      <c r="P36" s="45">
        <v>49123.17217672964</v>
      </c>
      <c r="Q36" s="45">
        <v>51672.399141931375</v>
      </c>
      <c r="R36" s="45">
        <v>50040.442960705237</v>
      </c>
      <c r="S36" s="45">
        <v>50803.328355121252</v>
      </c>
      <c r="T36" s="45">
        <v>51087.975066520557</v>
      </c>
      <c r="U36" s="45">
        <v>50455.894764920275</v>
      </c>
      <c r="V36" s="45">
        <v>50493.220163565325</v>
      </c>
      <c r="W36" s="45">
        <v>48551.172437454166</v>
      </c>
      <c r="X36" s="45">
        <v>49276.974664017347</v>
      </c>
      <c r="Y36" s="45">
        <v>44813.642174222405</v>
      </c>
      <c r="Z36" s="45">
        <v>45509.777862843221</v>
      </c>
      <c r="AA36" s="45">
        <v>44971.295343969854</v>
      </c>
      <c r="AB36" s="47">
        <v>43118.33526466327</v>
      </c>
      <c r="AC36" s="42">
        <f t="shared" si="12"/>
        <v>-41.417274896903578</v>
      </c>
      <c r="AD36" s="5">
        <f t="shared" si="13"/>
        <v>-40.155616858326063</v>
      </c>
      <c r="AE36" s="5">
        <f t="shared" si="3"/>
        <v>-36.79733213940213</v>
      </c>
      <c r="AF36" s="9">
        <v>-8</v>
      </c>
      <c r="AG36" s="63">
        <v>41953</v>
      </c>
      <c r="AH36" s="33"/>
      <c r="AI36" s="186">
        <f>【背景情報】森林等吸収源!V36</f>
        <v>-278.83026111221</v>
      </c>
      <c r="AJ36" s="191">
        <f t="shared" si="14"/>
        <v>-0.38699140110743313</v>
      </c>
      <c r="AK36" s="202">
        <f t="shared" si="6"/>
        <v>-37.18432354050956</v>
      </c>
      <c r="AL36" s="33"/>
      <c r="AM36" s="161">
        <v>76637.671705561035</v>
      </c>
      <c r="AN36" s="216">
        <f t="shared" si="5"/>
        <v>21.273243322044731</v>
      </c>
      <c r="AO36" s="201">
        <f t="shared" si="7"/>
        <v>-15.911080218464829</v>
      </c>
      <c r="AQ36" s="123">
        <f t="shared" si="1"/>
        <v>-40.155616858326063</v>
      </c>
      <c r="AR36" s="141"/>
    </row>
    <row r="37" spans="2:44">
      <c r="B37" s="75"/>
      <c r="C37" s="228" t="s">
        <v>181</v>
      </c>
      <c r="D37" s="229">
        <v>20194.889869160568</v>
      </c>
      <c r="E37" s="230">
        <v>20354.042000000001</v>
      </c>
      <c r="F37" s="46">
        <v>18444.420673616478</v>
      </c>
      <c r="G37" s="45">
        <v>17320.69782060646</v>
      </c>
      <c r="H37" s="45">
        <v>17208.762729908092</v>
      </c>
      <c r="I37" s="45">
        <v>17450.385493086025</v>
      </c>
      <c r="J37" s="45">
        <v>17640.88104036856</v>
      </c>
      <c r="K37" s="45">
        <v>18548.591202929569</v>
      </c>
      <c r="L37" s="45">
        <v>19224.377440349097</v>
      </c>
      <c r="M37" s="45">
        <v>19585.595157866326</v>
      </c>
      <c r="N37" s="45">
        <v>19345.121791956986</v>
      </c>
      <c r="O37" s="45">
        <v>18693.845677344136</v>
      </c>
      <c r="P37" s="45">
        <v>18953.359158518826</v>
      </c>
      <c r="Q37" s="45">
        <v>19819.741869036843</v>
      </c>
      <c r="R37" s="45">
        <v>19977.381956827663</v>
      </c>
      <c r="S37" s="45">
        <v>19672.144846509629</v>
      </c>
      <c r="T37" s="45">
        <v>19980.120879940663</v>
      </c>
      <c r="U37" s="45">
        <v>20313.713693696853</v>
      </c>
      <c r="V37" s="45">
        <v>20526.181117228247</v>
      </c>
      <c r="W37" s="45">
        <v>20671.794650723252</v>
      </c>
      <c r="X37" s="45">
        <v>21384.372518377666</v>
      </c>
      <c r="Y37" s="45">
        <v>19373.150159640474</v>
      </c>
      <c r="Z37" s="45">
        <v>19411.378820695165</v>
      </c>
      <c r="AA37" s="45">
        <v>19462.557429982018</v>
      </c>
      <c r="AB37" s="47">
        <v>18910.982318039896</v>
      </c>
      <c r="AC37" s="42">
        <f>(AB37-D37)/D37*100</f>
        <v>-6.3575862975183419</v>
      </c>
      <c r="AD37" s="5">
        <f>(AB37/E37-1)*100</f>
        <v>-7.0897941645207574</v>
      </c>
      <c r="AE37" s="5">
        <f t="shared" si="3"/>
        <v>-3.1716243420002677</v>
      </c>
      <c r="AF37" s="9">
        <v>-8</v>
      </c>
      <c r="AG37" s="63">
        <v>41744</v>
      </c>
      <c r="AH37" s="33"/>
      <c r="AI37" s="186">
        <f>【背景情報】森林等吸収源!V37</f>
        <v>-1320</v>
      </c>
      <c r="AJ37" s="191">
        <f t="shared" si="14"/>
        <v>-6.4851983699355635</v>
      </c>
      <c r="AK37" s="202">
        <f t="shared" si="6"/>
        <v>-9.6568227119358312</v>
      </c>
      <c r="AL37" s="33"/>
      <c r="AM37" s="161">
        <v>437.92220000000088</v>
      </c>
      <c r="AN37" s="216">
        <f t="shared" si="5"/>
        <v>0.43030489963615171</v>
      </c>
      <c r="AO37" s="201">
        <f t="shared" si="7"/>
        <v>-9.2265178122996794</v>
      </c>
      <c r="AQ37" s="123">
        <f t="shared" si="1"/>
        <v>-7.0897941645207574</v>
      </c>
      <c r="AR37" s="141"/>
    </row>
    <row r="38" spans="2:44">
      <c r="B38" s="74"/>
      <c r="C38" s="227" t="s">
        <v>182</v>
      </c>
      <c r="D38" s="226">
        <f t="shared" ref="D38:D44" si="15">F38</f>
        <v>283749.22486941464</v>
      </c>
      <c r="E38" s="126">
        <v>289773.20500000002</v>
      </c>
      <c r="F38" s="46">
        <v>283749.22486941464</v>
      </c>
      <c r="G38" s="45">
        <v>293164.79243643198</v>
      </c>
      <c r="H38" s="45">
        <v>301709.75473506516</v>
      </c>
      <c r="I38" s="45">
        <v>291118.15600764088</v>
      </c>
      <c r="J38" s="45">
        <v>307473.16377695667</v>
      </c>
      <c r="K38" s="45">
        <v>322108.19405927352</v>
      </c>
      <c r="L38" s="45">
        <v>314841.91460173856</v>
      </c>
      <c r="M38" s="45">
        <v>328188.8882314458</v>
      </c>
      <c r="N38" s="45">
        <v>338022.04460247414</v>
      </c>
      <c r="O38" s="45">
        <v>364001.49438369717</v>
      </c>
      <c r="P38" s="45">
        <v>380004.18006279884</v>
      </c>
      <c r="Q38" s="45">
        <v>376963.3484926612</v>
      </c>
      <c r="R38" s="45">
        <v>394905.23228043452</v>
      </c>
      <c r="S38" s="45">
        <v>402420.15973823331</v>
      </c>
      <c r="T38" s="45">
        <v>417194.60547695175</v>
      </c>
      <c r="U38" s="45">
        <v>431392.65838711936</v>
      </c>
      <c r="V38" s="45">
        <v>423788.77496935002</v>
      </c>
      <c r="W38" s="45">
        <v>432111.63733540371</v>
      </c>
      <c r="X38" s="45">
        <v>398444.15285625303</v>
      </c>
      <c r="Y38" s="45">
        <v>359659.15138904529</v>
      </c>
      <c r="Z38" s="45">
        <v>347181.00299494877</v>
      </c>
      <c r="AA38" s="45">
        <v>345887.14905869181</v>
      </c>
      <c r="AB38" s="47">
        <v>340808.59289215331</v>
      </c>
      <c r="AC38" s="42">
        <f t="shared" si="12"/>
        <v>20.109083310799591</v>
      </c>
      <c r="AD38" s="5">
        <f t="shared" si="13"/>
        <v>17.612183256265279</v>
      </c>
      <c r="AE38" s="5">
        <f t="shared" si="3"/>
        <v>23.681556353085998</v>
      </c>
      <c r="AF38" s="17">
        <v>15</v>
      </c>
      <c r="AG38" s="63">
        <v>41744</v>
      </c>
      <c r="AH38" s="39"/>
      <c r="AI38" s="186">
        <f>【背景情報】森林等吸収源!V38</f>
        <v>-10556.117121097141</v>
      </c>
      <c r="AJ38" s="191">
        <f t="shared" si="14"/>
        <v>-3.642889314454433</v>
      </c>
      <c r="AK38" s="202">
        <f t="shared" si="6"/>
        <v>20.038667038631566</v>
      </c>
      <c r="AL38" s="39"/>
      <c r="AM38" s="161">
        <v>-107970.97664451449</v>
      </c>
      <c r="AN38" s="216">
        <f t="shared" si="5"/>
        <v>-7.4521021807046974</v>
      </c>
      <c r="AO38" s="201">
        <f t="shared" si="7"/>
        <v>12.586564857926868</v>
      </c>
      <c r="AQ38" s="123">
        <f t="shared" si="1"/>
        <v>17.612183256265279</v>
      </c>
      <c r="AR38" s="141"/>
    </row>
    <row r="39" spans="2:44">
      <c r="B39" s="74"/>
      <c r="C39" s="227" t="s">
        <v>183</v>
      </c>
      <c r="D39" s="226">
        <f t="shared" si="15"/>
        <v>72730.520063248608</v>
      </c>
      <c r="E39" s="126">
        <v>72151.645999999993</v>
      </c>
      <c r="F39" s="46">
        <v>72730.520063248608</v>
      </c>
      <c r="G39" s="45">
        <v>72898.092654049338</v>
      </c>
      <c r="H39" s="45">
        <v>72431.93124032444</v>
      </c>
      <c r="I39" s="45">
        <v>72460.266022092415</v>
      </c>
      <c r="J39" s="45">
        <v>74917.646361975945</v>
      </c>
      <c r="K39" s="45">
        <v>74174.553404877806</v>
      </c>
      <c r="L39" s="45">
        <v>78039.299688759056</v>
      </c>
      <c r="M39" s="45">
        <v>72950.801575260382</v>
      </c>
      <c r="N39" s="45">
        <v>73410.803339325998</v>
      </c>
      <c r="O39" s="45">
        <v>70056.014148354909</v>
      </c>
      <c r="P39" s="45">
        <v>68568.940676977683</v>
      </c>
      <c r="Q39" s="45">
        <v>69349.462574579447</v>
      </c>
      <c r="R39" s="45">
        <v>70073.10072968858</v>
      </c>
      <c r="S39" s="45">
        <v>70475.66635255549</v>
      </c>
      <c r="T39" s="45">
        <v>69704.262309837854</v>
      </c>
      <c r="U39" s="45">
        <v>66918.520426485178</v>
      </c>
      <c r="V39" s="45">
        <v>66784.218152351823</v>
      </c>
      <c r="W39" s="45">
        <v>65239.018895640627</v>
      </c>
      <c r="X39" s="45">
        <v>63019.30303226439</v>
      </c>
      <c r="Y39" s="45">
        <v>59103.48082325932</v>
      </c>
      <c r="Z39" s="45">
        <v>65079.488032789464</v>
      </c>
      <c r="AA39" s="45">
        <v>60761.029399545892</v>
      </c>
      <c r="AB39" s="47">
        <v>57610.448261744576</v>
      </c>
      <c r="AC39" s="42">
        <f t="shared" si="12"/>
        <v>-20.789170472526763</v>
      </c>
      <c r="AD39" s="5">
        <f t="shared" si="13"/>
        <v>-20.15366044214074</v>
      </c>
      <c r="AE39" s="5">
        <f t="shared" si="3"/>
        <v>-15.296804303091383</v>
      </c>
      <c r="AF39" s="17">
        <v>4</v>
      </c>
      <c r="AG39" s="63">
        <v>41928</v>
      </c>
      <c r="AH39" s="39"/>
      <c r="AI39" s="186">
        <f>【背景情報】森林等吸収源!V39</f>
        <v>-2126.6666666666665</v>
      </c>
      <c r="AJ39" s="191">
        <f t="shared" si="14"/>
        <v>-2.9474957046255974</v>
      </c>
      <c r="AK39" s="202">
        <f t="shared" si="6"/>
        <v>-18.24430000771698</v>
      </c>
      <c r="AL39" s="39"/>
      <c r="AM39" s="161">
        <v>70797.749533333306</v>
      </c>
      <c r="AN39" s="216">
        <f t="shared" si="5"/>
        <v>19.624708085892678</v>
      </c>
      <c r="AO39" s="201">
        <f t="shared" si="7"/>
        <v>1.380408078175698</v>
      </c>
      <c r="AQ39" s="123">
        <f t="shared" si="1"/>
        <v>-20.15366044214074</v>
      </c>
      <c r="AR39" s="141"/>
    </row>
    <row r="40" spans="2:44">
      <c r="B40" s="73" t="s">
        <v>236</v>
      </c>
      <c r="C40" s="225" t="s">
        <v>184</v>
      </c>
      <c r="D40" s="226">
        <f t="shared" si="15"/>
        <v>52987.451711214278</v>
      </c>
      <c r="E40" s="126">
        <v>52790.957000000002</v>
      </c>
      <c r="F40" s="46">
        <v>52987.451711214278</v>
      </c>
      <c r="G40" s="45">
        <v>54714.549512090329</v>
      </c>
      <c r="H40" s="45">
        <v>54479.805474161818</v>
      </c>
      <c r="I40" s="45">
        <v>51702.155151351384</v>
      </c>
      <c r="J40" s="45">
        <v>50860.99341982069</v>
      </c>
      <c r="K40" s="45">
        <v>51663.166804167289</v>
      </c>
      <c r="L40" s="45">
        <v>52302.232745053545</v>
      </c>
      <c r="M40" s="45">
        <v>51362.195637131743</v>
      </c>
      <c r="N40" s="45">
        <v>52680.813252867141</v>
      </c>
      <c r="O40" s="45">
        <v>52706.830400923151</v>
      </c>
      <c r="P40" s="45">
        <v>51807.211299030278</v>
      </c>
      <c r="Q40" s="45">
        <v>52842.405332190232</v>
      </c>
      <c r="R40" s="45">
        <v>51750.223238581013</v>
      </c>
      <c r="S40" s="45">
        <v>52878.036463493292</v>
      </c>
      <c r="T40" s="45">
        <v>53546.964324137647</v>
      </c>
      <c r="U40" s="45">
        <v>54254.459715586228</v>
      </c>
      <c r="V40" s="45">
        <v>53890.779734028198</v>
      </c>
      <c r="W40" s="45">
        <v>51948.839269151016</v>
      </c>
      <c r="X40" s="45">
        <v>53691.718000920351</v>
      </c>
      <c r="Y40" s="45">
        <v>52403.703425624561</v>
      </c>
      <c r="Z40" s="45">
        <v>54133.75327440659</v>
      </c>
      <c r="AA40" s="45">
        <v>50013.99593966535</v>
      </c>
      <c r="AB40" s="47">
        <v>51478.559449076594</v>
      </c>
      <c r="AC40" s="42">
        <f t="shared" si="12"/>
        <v>-2.8476407402289583</v>
      </c>
      <c r="AD40" s="5">
        <f t="shared" si="13"/>
        <v>-2.4860272014455176</v>
      </c>
      <c r="AE40" s="5">
        <f t="shared" si="3"/>
        <v>-0.84599902604779453</v>
      </c>
      <c r="AF40" s="9">
        <v>-8</v>
      </c>
      <c r="AG40" s="63">
        <v>41928</v>
      </c>
      <c r="AH40" s="33"/>
      <c r="AI40" s="186">
        <f>【背景情報】森林等吸収源!V40</f>
        <v>-1618.9907263959349</v>
      </c>
      <c r="AJ40" s="191">
        <f t="shared" si="14"/>
        <v>-3.0667955619670519</v>
      </c>
      <c r="AK40" s="202">
        <f t="shared" si="6"/>
        <v>-3.9127945880148465</v>
      </c>
      <c r="AL40" s="33"/>
      <c r="AM40" s="161">
        <v>-18396.01416802028</v>
      </c>
      <c r="AN40" s="216">
        <f t="shared" si="5"/>
        <v>-6.9693808233180086</v>
      </c>
      <c r="AO40" s="201">
        <f t="shared" si="7"/>
        <v>-10.882175411332856</v>
      </c>
      <c r="AQ40" s="123">
        <f t="shared" si="1"/>
        <v>-2.4860272014455176</v>
      </c>
      <c r="AR40" s="141"/>
    </row>
    <row r="41" spans="2:44">
      <c r="B41" s="75"/>
      <c r="C41" s="228" t="s">
        <v>185</v>
      </c>
      <c r="D41" s="232">
        <f t="shared" si="15"/>
        <v>944352.64273471921</v>
      </c>
      <c r="E41" s="126">
        <v>920836.93299999996</v>
      </c>
      <c r="F41" s="46">
        <v>944352.64273471921</v>
      </c>
      <c r="G41" s="45">
        <v>833292.29097833973</v>
      </c>
      <c r="H41" s="45">
        <v>743350.74385581573</v>
      </c>
      <c r="I41" s="45">
        <v>652485.56175135716</v>
      </c>
      <c r="J41" s="45">
        <v>574224.37818755372</v>
      </c>
      <c r="K41" s="45">
        <v>516712.62675093929</v>
      </c>
      <c r="L41" s="45">
        <v>469223.93212919548</v>
      </c>
      <c r="M41" s="45">
        <v>447867.12101691944</v>
      </c>
      <c r="N41" s="45">
        <v>440916.10195218021</v>
      </c>
      <c r="O41" s="45">
        <v>432796.67849349626</v>
      </c>
      <c r="P41" s="45">
        <v>413841.09522529365</v>
      </c>
      <c r="Q41" s="45">
        <v>418073.13737813052</v>
      </c>
      <c r="R41" s="45">
        <v>420788.8879937164</v>
      </c>
      <c r="S41" s="45">
        <v>438163.83970510855</v>
      </c>
      <c r="T41" s="45">
        <v>432105.03431564377</v>
      </c>
      <c r="U41" s="45">
        <v>428511.55567366991</v>
      </c>
      <c r="V41" s="45">
        <v>443078.73391521466</v>
      </c>
      <c r="W41" s="45">
        <v>446339.67945795704</v>
      </c>
      <c r="X41" s="45">
        <v>429098.52524666209</v>
      </c>
      <c r="Y41" s="45">
        <v>370089.14016735082</v>
      </c>
      <c r="Z41" s="45">
        <v>388062.63273947715</v>
      </c>
      <c r="AA41" s="45">
        <v>409518.00191423541</v>
      </c>
      <c r="AB41" s="47">
        <v>402665.94989313232</v>
      </c>
      <c r="AC41" s="42">
        <f>(AB41-D41)/D41*100</f>
        <v>-57.360637152762607</v>
      </c>
      <c r="AD41" s="5">
        <f>(AB41/E41-1)*100</f>
        <v>-56.271741992223902</v>
      </c>
      <c r="AE41" s="5">
        <f t="shared" si="3"/>
        <v>-56.573543516616141</v>
      </c>
      <c r="AF41" s="11" t="s">
        <v>25</v>
      </c>
      <c r="AG41" s="63">
        <v>41944</v>
      </c>
      <c r="AH41" s="33"/>
      <c r="AI41" s="187">
        <f>【背景情報】森林等吸収源!V41</f>
        <v>-4570.0836838076921</v>
      </c>
      <c r="AJ41" s="192">
        <f t="shared" si="14"/>
        <v>-0.49629674050092559</v>
      </c>
      <c r="AK41" s="203">
        <f t="shared" si="6"/>
        <v>-57.069840257117065</v>
      </c>
      <c r="AL41" s="33"/>
      <c r="AM41" s="161">
        <v>603109.15199999977</v>
      </c>
      <c r="AN41" s="216">
        <f t="shared" si="5"/>
        <v>13.099152094934485</v>
      </c>
      <c r="AO41" s="201">
        <f t="shared" si="7"/>
        <v>-43.970688162182583</v>
      </c>
      <c r="AQ41" s="123">
        <f t="shared" si="1"/>
        <v>-56.271741992223902</v>
      </c>
      <c r="AR41" s="141"/>
    </row>
    <row r="42" spans="2:44" ht="13.8" thickBot="1">
      <c r="B42" s="138"/>
      <c r="C42" s="234" t="s">
        <v>186</v>
      </c>
      <c r="D42" s="235">
        <f t="shared" si="15"/>
        <v>783412.30364016595</v>
      </c>
      <c r="E42" s="236">
        <v>779904.14399999997</v>
      </c>
      <c r="F42" s="48">
        <v>783412.30364016595</v>
      </c>
      <c r="G42" s="49">
        <v>791396.19547879079</v>
      </c>
      <c r="H42" s="49">
        <v>769626.78941297997</v>
      </c>
      <c r="I42" s="49">
        <v>750437.72735235316</v>
      </c>
      <c r="J42" s="49">
        <v>740046.22852037533</v>
      </c>
      <c r="K42" s="49">
        <v>732716.79796297057</v>
      </c>
      <c r="L42" s="49">
        <v>754557.65218588884</v>
      </c>
      <c r="M42" s="49">
        <v>730863.68663647748</v>
      </c>
      <c r="N42" s="49">
        <v>730800.09422887722</v>
      </c>
      <c r="O42" s="49">
        <v>701850.78443953744</v>
      </c>
      <c r="P42" s="49">
        <v>704435.32932535815</v>
      </c>
      <c r="Q42" s="49">
        <v>709862.51076069172</v>
      </c>
      <c r="R42" s="49">
        <v>690464.08316135372</v>
      </c>
      <c r="S42" s="49">
        <v>697440.09262062714</v>
      </c>
      <c r="T42" s="49">
        <v>695084.34790033253</v>
      </c>
      <c r="U42" s="49">
        <v>688264.83310195128</v>
      </c>
      <c r="V42" s="49">
        <v>684190.46302202658</v>
      </c>
      <c r="W42" s="49">
        <v>673798.54210419557</v>
      </c>
      <c r="X42" s="49">
        <v>651458.42272937158</v>
      </c>
      <c r="Y42" s="49">
        <v>596929.91888276662</v>
      </c>
      <c r="Z42" s="49">
        <v>613217.89181862317</v>
      </c>
      <c r="AA42" s="49">
        <v>569273.19709214859</v>
      </c>
      <c r="AB42" s="50">
        <v>586357.12930723291</v>
      </c>
      <c r="AC42" s="44">
        <f>(AB42-D42)/D42*100</f>
        <v>-25.153443903970608</v>
      </c>
      <c r="AD42" s="7">
        <f>(AB42/E42-1)*100</f>
        <v>-24.816769622494405</v>
      </c>
      <c r="AE42" s="7">
        <f>(AVERAGE(X42:AB42)/E42-1)*100</f>
        <v>-22.625451267504925</v>
      </c>
      <c r="AF42" s="52">
        <v>-12.5</v>
      </c>
      <c r="AG42" s="64">
        <v>41928</v>
      </c>
      <c r="AH42" s="39"/>
      <c r="AI42" s="188">
        <f>【背景情報】森林等吸収源!V42</f>
        <v>-2841.8657291648615</v>
      </c>
      <c r="AJ42" s="194">
        <f t="shared" si="14"/>
        <v>-0.36438654045218943</v>
      </c>
      <c r="AK42" s="204">
        <f t="shared" si="6"/>
        <v>-22.989837807957116</v>
      </c>
      <c r="AL42" s="39"/>
      <c r="AM42" s="218">
        <v>135346.81864582407</v>
      </c>
      <c r="AN42" s="217">
        <f t="shared" si="5"/>
        <v>3.4708577890521912</v>
      </c>
      <c r="AO42" s="219">
        <f t="shared" si="7"/>
        <v>-19.518980018904927</v>
      </c>
      <c r="AQ42" s="123">
        <f t="shared" si="1"/>
        <v>-24.816769622494405</v>
      </c>
      <c r="AR42" s="141"/>
    </row>
    <row r="43" spans="2:44">
      <c r="B43" s="73" t="s">
        <v>232</v>
      </c>
      <c r="C43" s="225" t="s">
        <v>187</v>
      </c>
      <c r="D43" s="226">
        <f>F43</f>
        <v>590908.11257650028</v>
      </c>
      <c r="E43" s="126" t="s">
        <v>69</v>
      </c>
      <c r="F43" s="46">
        <v>590908.11257650028</v>
      </c>
      <c r="G43" s="45">
        <v>583211.90907613875</v>
      </c>
      <c r="H43" s="45">
        <v>600162.22885517322</v>
      </c>
      <c r="I43" s="45">
        <v>602008.17658845405</v>
      </c>
      <c r="J43" s="45">
        <v>622358.34849303938</v>
      </c>
      <c r="K43" s="45">
        <v>639072.03156474023</v>
      </c>
      <c r="L43" s="45">
        <v>661055.11370916618</v>
      </c>
      <c r="M43" s="45">
        <v>675981.97143373382</v>
      </c>
      <c r="N43" s="45">
        <v>683279.18444773811</v>
      </c>
      <c r="O43" s="45">
        <v>696158.2707532139</v>
      </c>
      <c r="P43" s="45">
        <v>721362.48310751887</v>
      </c>
      <c r="Q43" s="45">
        <v>713949.95945996512</v>
      </c>
      <c r="R43" s="45">
        <v>719623.3872983756</v>
      </c>
      <c r="S43" s="45">
        <v>740178.6952880281</v>
      </c>
      <c r="T43" s="45">
        <v>743568.33058910305</v>
      </c>
      <c r="U43" s="45">
        <v>735829.04923692206</v>
      </c>
      <c r="V43" s="45">
        <v>727849.64531148796</v>
      </c>
      <c r="W43" s="45">
        <v>749288.91402140015</v>
      </c>
      <c r="X43" s="45">
        <v>731080.69659384922</v>
      </c>
      <c r="Y43" s="45">
        <v>689313.23840067838</v>
      </c>
      <c r="Z43" s="45">
        <v>699302.25524646766</v>
      </c>
      <c r="AA43" s="45">
        <v>701212.37412793294</v>
      </c>
      <c r="AB43" s="47">
        <v>698626.46791862382</v>
      </c>
      <c r="AC43" s="42">
        <f>(AB43-D43)/D43*100</f>
        <v>18.229290315958909</v>
      </c>
      <c r="AD43" s="5" t="s">
        <v>69</v>
      </c>
      <c r="AE43" s="5" t="s">
        <v>69</v>
      </c>
      <c r="AF43" s="9">
        <v>-6</v>
      </c>
      <c r="AG43" s="63">
        <v>41740</v>
      </c>
      <c r="AH43" s="33"/>
      <c r="AI43" s="24" t="s">
        <v>139</v>
      </c>
      <c r="AL43" s="30"/>
      <c r="AM43" s="24" t="s">
        <v>140</v>
      </c>
      <c r="AQ43" s="123">
        <f>AC43</f>
        <v>18.229290315958909</v>
      </c>
      <c r="AR43" s="141"/>
    </row>
    <row r="44" spans="2:44" ht="13.8" thickBot="1">
      <c r="B44" s="139" t="s">
        <v>233</v>
      </c>
      <c r="C44" s="237" t="s">
        <v>188</v>
      </c>
      <c r="D44" s="235">
        <f t="shared" si="15"/>
        <v>6219524.0216590939</v>
      </c>
      <c r="E44" s="236" t="s">
        <v>38</v>
      </c>
      <c r="F44" s="48">
        <v>6219524.0216590939</v>
      </c>
      <c r="G44" s="49">
        <v>6195074.5440702662</v>
      </c>
      <c r="H44" s="49">
        <v>6295803.9889222868</v>
      </c>
      <c r="I44" s="49">
        <v>6430339.4011521814</v>
      </c>
      <c r="J44" s="49">
        <v>6499923.3732363461</v>
      </c>
      <c r="K44" s="49">
        <v>6597665.2100262381</v>
      </c>
      <c r="L44" s="49">
        <v>6812323.3190750023</v>
      </c>
      <c r="M44" s="49">
        <v>6867121.1795373168</v>
      </c>
      <c r="N44" s="49">
        <v>6868760.619212647</v>
      </c>
      <c r="O44" s="49">
        <v>6930957.1545977406</v>
      </c>
      <c r="P44" s="49">
        <v>7075609.4145042207</v>
      </c>
      <c r="Q44" s="49">
        <v>6979196.3746135943</v>
      </c>
      <c r="R44" s="49">
        <v>7011195.6979156788</v>
      </c>
      <c r="S44" s="49">
        <v>7057538.8007921502</v>
      </c>
      <c r="T44" s="49">
        <v>7198378.9927401412</v>
      </c>
      <c r="U44" s="49">
        <v>7228293.1558574298</v>
      </c>
      <c r="V44" s="49">
        <v>7150743.5642244676</v>
      </c>
      <c r="W44" s="49">
        <v>7287750.1213966813</v>
      </c>
      <c r="X44" s="49">
        <v>7090753.1258011777</v>
      </c>
      <c r="Y44" s="49">
        <v>6642319.5872103963</v>
      </c>
      <c r="Z44" s="49">
        <v>6854728.1903574327</v>
      </c>
      <c r="AA44" s="49">
        <v>6716993.0216696532</v>
      </c>
      <c r="AB44" s="50">
        <v>6487847.0528939646</v>
      </c>
      <c r="AC44" s="44">
        <f>(AB44-D44)/D44*100</f>
        <v>4.3142052398294934</v>
      </c>
      <c r="AD44" s="32" t="s">
        <v>38</v>
      </c>
      <c r="AE44" s="32" t="s">
        <v>38</v>
      </c>
      <c r="AF44" s="10">
        <v>-7</v>
      </c>
      <c r="AG44" s="64">
        <v>41744</v>
      </c>
      <c r="AH44" s="33"/>
      <c r="AI44" s="33"/>
      <c r="AK44" s="54"/>
      <c r="AL44" s="36"/>
      <c r="AQ44" s="123">
        <f>AC44</f>
        <v>4.3142052398294934</v>
      </c>
      <c r="AR44" s="141"/>
    </row>
    <row r="45" spans="2:44" ht="5.25" customHeight="1" thickBot="1">
      <c r="B45" s="30"/>
      <c r="V45" s="1"/>
      <c r="W45" s="1"/>
      <c r="X45" s="1"/>
      <c r="Y45" s="1"/>
      <c r="Z45" s="1"/>
      <c r="AA45" s="1"/>
      <c r="AB45" s="1"/>
      <c r="AD45" s="2"/>
      <c r="AE45" s="2"/>
      <c r="AH45" s="1"/>
      <c r="AI45" s="1"/>
    </row>
    <row r="46" spans="2:44">
      <c r="B46" s="223" t="s">
        <v>234</v>
      </c>
      <c r="C46" s="102" t="s">
        <v>95</v>
      </c>
      <c r="D46" s="103">
        <f t="shared" ref="D46:D53" si="16">F46</f>
        <v>139151.22916856126</v>
      </c>
      <c r="E46" s="112" t="s">
        <v>38</v>
      </c>
      <c r="F46" s="113">
        <v>139151.22916856126</v>
      </c>
      <c r="G46" s="114">
        <v>131723.43224259259</v>
      </c>
      <c r="H46" s="114">
        <v>121980.91656881956</v>
      </c>
      <c r="I46" s="114">
        <v>107606.41133041555</v>
      </c>
      <c r="J46" s="114">
        <v>91729.909562961649</v>
      </c>
      <c r="K46" s="114">
        <v>82839.723370648353</v>
      </c>
      <c r="L46" s="114">
        <v>84907.857636664106</v>
      </c>
      <c r="M46" s="114">
        <v>86730.118993535682</v>
      </c>
      <c r="N46" s="114">
        <v>84949.762491504502</v>
      </c>
      <c r="O46" s="114">
        <v>81476.077967562465</v>
      </c>
      <c r="P46" s="114">
        <v>79165.101271911873</v>
      </c>
      <c r="Q46" s="114">
        <v>77216.621548496187</v>
      </c>
      <c r="R46" s="114">
        <v>76787.883273562256</v>
      </c>
      <c r="S46" s="114">
        <v>78561.581444325246</v>
      </c>
      <c r="T46" s="114">
        <v>82895.899129428901</v>
      </c>
      <c r="U46" s="114">
        <v>84173.718636756588</v>
      </c>
      <c r="V46" s="114">
        <v>88044.001504792061</v>
      </c>
      <c r="W46" s="114">
        <v>87311.660154292869</v>
      </c>
      <c r="X46" s="114">
        <v>90599.109172623997</v>
      </c>
      <c r="Y46" s="114">
        <v>87859.643195761717</v>
      </c>
      <c r="Z46" s="114">
        <v>89425.896790340295</v>
      </c>
      <c r="AA46" s="114">
        <v>87499.557324924826</v>
      </c>
      <c r="AB46" s="115">
        <v>89283.325862368816</v>
      </c>
      <c r="AC46" s="116">
        <f t="shared" ref="AC46:AC53" si="17">(AB46-D46)/D46*100</f>
        <v>-35.837199286098155</v>
      </c>
      <c r="AD46" s="117" t="s">
        <v>38</v>
      </c>
      <c r="AE46" s="100" t="s">
        <v>38</v>
      </c>
      <c r="AF46" s="118" t="s">
        <v>38</v>
      </c>
      <c r="AG46" s="111">
        <v>41744</v>
      </c>
      <c r="AH46" s="33"/>
      <c r="AI46" s="33"/>
      <c r="AJ46" s="33"/>
      <c r="AK46" s="21"/>
      <c r="AL46" s="53"/>
      <c r="AN46" s="24"/>
    </row>
    <row r="47" spans="2:44">
      <c r="B47" s="73" t="s">
        <v>235</v>
      </c>
      <c r="C47" s="25" t="s">
        <v>100</v>
      </c>
      <c r="D47" s="4">
        <f t="shared" si="16"/>
        <v>6087.8501728539968</v>
      </c>
      <c r="E47" s="8" t="s">
        <v>38</v>
      </c>
      <c r="F47" s="132">
        <v>6087.8501728539968</v>
      </c>
      <c r="G47" s="129">
        <v>6566.5652501595414</v>
      </c>
      <c r="H47" s="129">
        <v>7004.5549306922758</v>
      </c>
      <c r="I47" s="129">
        <v>7320.0543092855833</v>
      </c>
      <c r="J47" s="129">
        <v>7585.4986094170099</v>
      </c>
      <c r="K47" s="129">
        <v>7523.5281934759096</v>
      </c>
      <c r="L47" s="129">
        <v>7903.2915507759708</v>
      </c>
      <c r="M47" s="129">
        <v>8012.8707275997167</v>
      </c>
      <c r="N47" s="129">
        <v>8335.5080866927055</v>
      </c>
      <c r="O47" s="129">
        <v>8640.8537371484108</v>
      </c>
      <c r="P47" s="129">
        <v>8904.0438766965071</v>
      </c>
      <c r="Q47" s="129">
        <v>8900.1950224321208</v>
      </c>
      <c r="R47" s="129">
        <v>9188.1857280240765</v>
      </c>
      <c r="S47" s="129">
        <v>9571.6724833784228</v>
      </c>
      <c r="T47" s="129">
        <v>9794.7723237073296</v>
      </c>
      <c r="U47" s="129">
        <v>9886.133324268365</v>
      </c>
      <c r="V47" s="129">
        <v>10061.772124413323</v>
      </c>
      <c r="W47" s="129">
        <v>10381.763441439245</v>
      </c>
      <c r="X47" s="129">
        <v>10558.585439413813</v>
      </c>
      <c r="Y47" s="129">
        <v>10299.193153003602</v>
      </c>
      <c r="Z47" s="129">
        <v>9989.0386741583206</v>
      </c>
      <c r="AA47" s="129">
        <v>9682.229822008323</v>
      </c>
      <c r="AB47" s="240">
        <v>9259.301482268791</v>
      </c>
      <c r="AC47" s="42">
        <f t="shared" si="17"/>
        <v>52.094766122143433</v>
      </c>
      <c r="AD47" s="131" t="s">
        <v>69</v>
      </c>
      <c r="AE47" s="9" t="s">
        <v>69</v>
      </c>
      <c r="AF47" s="9" t="s">
        <v>69</v>
      </c>
      <c r="AG47" s="63">
        <v>41744</v>
      </c>
      <c r="AH47" s="1"/>
      <c r="AI47" s="1"/>
      <c r="AL47" s="67"/>
    </row>
    <row r="48" spans="2:44">
      <c r="B48" s="73" t="s">
        <v>235</v>
      </c>
      <c r="C48" s="25" t="s">
        <v>70</v>
      </c>
      <c r="D48" s="4">
        <f>F48</f>
        <v>357601.99179068243</v>
      </c>
      <c r="E48" s="8" t="s">
        <v>38</v>
      </c>
      <c r="F48" s="132">
        <v>357601.99179068243</v>
      </c>
      <c r="G48" s="129">
        <v>345478.84817230585</v>
      </c>
      <c r="H48" s="129">
        <v>320267.72567980475</v>
      </c>
      <c r="I48" s="129">
        <v>281285.20012675959</v>
      </c>
      <c r="J48" s="129">
        <v>235369.5159994709</v>
      </c>
      <c r="K48" s="129">
        <v>216927.58699741209</v>
      </c>
      <c r="L48" s="129">
        <v>196453.38035946363</v>
      </c>
      <c r="M48" s="129">
        <v>182828.69934030538</v>
      </c>
      <c r="N48" s="129">
        <v>186649.08469379134</v>
      </c>
      <c r="O48" s="129">
        <v>145399.41832259207</v>
      </c>
      <c r="P48" s="129">
        <v>171981.87793118035</v>
      </c>
      <c r="Q48" s="129">
        <v>162794.80000623097</v>
      </c>
      <c r="R48" s="129">
        <v>182753.6770326515</v>
      </c>
      <c r="S48" s="129">
        <v>202805.62253690147</v>
      </c>
      <c r="T48" s="129">
        <v>212183.31631318052</v>
      </c>
      <c r="U48" s="129">
        <v>226338.66518450595</v>
      </c>
      <c r="V48" s="129">
        <v>250224.93985925618</v>
      </c>
      <c r="W48" s="129">
        <v>257059.21980542666</v>
      </c>
      <c r="X48" s="129">
        <v>241228.39911925519</v>
      </c>
      <c r="Y48" s="129">
        <v>262127.22662510059</v>
      </c>
      <c r="Z48" s="129">
        <v>286103.42466090556</v>
      </c>
      <c r="AA48" s="129">
        <v>277953.15474117105</v>
      </c>
      <c r="AB48" s="240">
        <v>283549.96903281822</v>
      </c>
      <c r="AC48" s="42">
        <f>(AB48-D48)/D48*100</f>
        <v>-20.707944714471719</v>
      </c>
      <c r="AD48" s="131" t="s">
        <v>69</v>
      </c>
      <c r="AE48" s="9" t="s">
        <v>69</v>
      </c>
      <c r="AF48" s="9" t="s">
        <v>69</v>
      </c>
      <c r="AG48" s="63">
        <v>41786</v>
      </c>
      <c r="AH48" s="1"/>
      <c r="AI48" s="1"/>
      <c r="AL48" s="67"/>
    </row>
    <row r="49" spans="2:51">
      <c r="B49" s="73" t="s">
        <v>235</v>
      </c>
      <c r="C49" s="25" t="s">
        <v>71</v>
      </c>
      <c r="D49" s="4">
        <f t="shared" si="16"/>
        <v>1991.8363135034433</v>
      </c>
      <c r="E49" s="8" t="s">
        <v>96</v>
      </c>
      <c r="F49" s="132">
        <v>1991.8363135034433</v>
      </c>
      <c r="G49" s="129">
        <v>2177.8043296571659</v>
      </c>
      <c r="H49" s="129">
        <v>2297.3376691849439</v>
      </c>
      <c r="I49" s="129">
        <v>2307.9134292272292</v>
      </c>
      <c r="J49" s="129">
        <v>2433.4865241339462</v>
      </c>
      <c r="K49" s="129">
        <v>2418.3045212705229</v>
      </c>
      <c r="L49" s="129">
        <v>2464.6032304332593</v>
      </c>
      <c r="M49" s="129">
        <v>2542.0040664762305</v>
      </c>
      <c r="N49" s="129">
        <v>2520.7108618689849</v>
      </c>
      <c r="O49" s="129">
        <v>2612.1534913603941</v>
      </c>
      <c r="P49" s="129">
        <v>2551.0096502178812</v>
      </c>
      <c r="Q49" s="129">
        <v>2674.544133901858</v>
      </c>
      <c r="R49" s="129">
        <v>2708.5544856721854</v>
      </c>
      <c r="S49" s="129">
        <v>2896.2339447665759</v>
      </c>
      <c r="T49" s="129">
        <v>2878.1974409509667</v>
      </c>
      <c r="U49" s="129">
        <v>2977.427629273323</v>
      </c>
      <c r="V49" s="129">
        <v>2978.452697263172</v>
      </c>
      <c r="W49" s="129">
        <v>3091.412135260161</v>
      </c>
      <c r="X49" s="129">
        <v>3056.6784649841202</v>
      </c>
      <c r="Y49" s="129">
        <v>2993.1572758330085</v>
      </c>
      <c r="Z49" s="129">
        <v>2994.4677540335974</v>
      </c>
      <c r="AA49" s="129">
        <v>3027.0025025739565</v>
      </c>
      <c r="AB49" s="240">
        <v>3140.1535754477104</v>
      </c>
      <c r="AC49" s="42">
        <f t="shared" si="17"/>
        <v>57.651186202368734</v>
      </c>
      <c r="AD49" s="130" t="s">
        <v>40</v>
      </c>
      <c r="AE49" s="12" t="s">
        <v>40</v>
      </c>
      <c r="AF49" s="12" t="s">
        <v>40</v>
      </c>
      <c r="AG49" s="63">
        <v>41738</v>
      </c>
      <c r="AH49" s="1"/>
      <c r="AI49" s="1"/>
    </row>
    <row r="50" spans="2:51" ht="13.8" thickBot="1">
      <c r="B50" s="77" t="s">
        <v>235</v>
      </c>
      <c r="C50" s="29" t="s">
        <v>93</v>
      </c>
      <c r="D50" s="6">
        <f t="shared" si="16"/>
        <v>188434.2316876376</v>
      </c>
      <c r="E50" s="41" t="s">
        <v>97</v>
      </c>
      <c r="F50" s="48">
        <v>188434.2316876376</v>
      </c>
      <c r="G50" s="49">
        <v>200653.99623421676</v>
      </c>
      <c r="H50" s="49">
        <v>211729.34601612319</v>
      </c>
      <c r="I50" s="49">
        <v>223080.21718422999</v>
      </c>
      <c r="J50" s="49">
        <v>218530.04258970637</v>
      </c>
      <c r="K50" s="49">
        <v>238820.28237857996</v>
      </c>
      <c r="L50" s="49">
        <v>259939.00554147578</v>
      </c>
      <c r="M50" s="49">
        <v>273172.45811033034</v>
      </c>
      <c r="N50" s="49">
        <v>275193.33785312343</v>
      </c>
      <c r="O50" s="49">
        <v>275905.57033068564</v>
      </c>
      <c r="P50" s="49">
        <v>298090.86914365308</v>
      </c>
      <c r="Q50" s="49">
        <v>279074.89496814663</v>
      </c>
      <c r="R50" s="49">
        <v>287052.04219855467</v>
      </c>
      <c r="S50" s="49">
        <v>303537.08516864653</v>
      </c>
      <c r="T50" s="49">
        <v>313071.02021777479</v>
      </c>
      <c r="U50" s="49">
        <v>330740.33830482763</v>
      </c>
      <c r="V50" s="49">
        <v>350881.14544378733</v>
      </c>
      <c r="W50" s="49">
        <v>382378.39862757799</v>
      </c>
      <c r="X50" s="49">
        <v>368734.42072558601</v>
      </c>
      <c r="Y50" s="49">
        <v>371149.34690313338</v>
      </c>
      <c r="Z50" s="49">
        <v>403494.69664035621</v>
      </c>
      <c r="AA50" s="49">
        <v>424090.94758213899</v>
      </c>
      <c r="AB50" s="50">
        <v>439873.72456951853</v>
      </c>
      <c r="AC50" s="44">
        <f t="shared" si="17"/>
        <v>133.43620775798607</v>
      </c>
      <c r="AD50" s="32" t="s">
        <v>38</v>
      </c>
      <c r="AE50" s="32" t="s">
        <v>38</v>
      </c>
      <c r="AF50" s="32" t="s">
        <v>38</v>
      </c>
      <c r="AG50" s="64">
        <v>41744</v>
      </c>
      <c r="AH50" s="33"/>
      <c r="AI50" s="33"/>
      <c r="AJ50" s="33"/>
      <c r="AK50" s="54"/>
      <c r="AL50" s="54"/>
    </row>
    <row r="51" spans="2:51" ht="13.8" thickBot="1">
      <c r="B51" s="73"/>
      <c r="C51" s="25" t="s">
        <v>94</v>
      </c>
      <c r="D51" s="4">
        <f>F51</f>
        <v>5626259.7407669798</v>
      </c>
      <c r="E51" s="8" t="s">
        <v>83</v>
      </c>
      <c r="F51" s="241">
        <v>5626259.7407669798</v>
      </c>
      <c r="G51" s="242">
        <v>5522150.0836433172</v>
      </c>
      <c r="H51" s="242">
        <v>5324970.4793624692</v>
      </c>
      <c r="I51" s="242">
        <v>5223401.8945731176</v>
      </c>
      <c r="J51" s="242">
        <v>5198540.6489291601</v>
      </c>
      <c r="K51" s="242">
        <v>5253189.8036512816</v>
      </c>
      <c r="L51" s="242">
        <v>5360880.869456809</v>
      </c>
      <c r="M51" s="242">
        <v>5261178.0520920334</v>
      </c>
      <c r="N51" s="242">
        <v>5221242.6060634367</v>
      </c>
      <c r="O51" s="242">
        <v>5111343.4519299874</v>
      </c>
      <c r="P51" s="242">
        <v>5121651.8855864797</v>
      </c>
      <c r="Q51" s="242">
        <v>5172187.8157812702</v>
      </c>
      <c r="R51" s="242">
        <v>5131878.9756174795</v>
      </c>
      <c r="S51" s="242">
        <v>5216863.5412836233</v>
      </c>
      <c r="T51" s="242">
        <v>5217503.7918747319</v>
      </c>
      <c r="U51" s="242">
        <v>5178201.0348241273</v>
      </c>
      <c r="V51" s="243">
        <v>5173413.8338188091</v>
      </c>
      <c r="W51" s="242">
        <v>5118666.9863051977</v>
      </c>
      <c r="X51" s="242">
        <v>5006492.222345327</v>
      </c>
      <c r="Y51" s="242">
        <v>4642442.2665812457</v>
      </c>
      <c r="Z51" s="242">
        <v>4751060.4672235968</v>
      </c>
      <c r="AA51" s="242">
        <v>4603244.769918968</v>
      </c>
      <c r="AB51" s="244">
        <v>4544224.0248409864</v>
      </c>
      <c r="AC51" s="42">
        <f>(AB51-D51)/D51*100</f>
        <v>-19.23188344977633</v>
      </c>
      <c r="AD51" s="34" t="s">
        <v>83</v>
      </c>
      <c r="AE51" s="12" t="s">
        <v>83</v>
      </c>
      <c r="AF51" s="35" t="s">
        <v>83</v>
      </c>
      <c r="AG51" s="63">
        <v>41786</v>
      </c>
      <c r="AH51" s="33"/>
      <c r="AI51" s="33"/>
      <c r="AJ51" s="33"/>
      <c r="AK51" s="21"/>
      <c r="AL51" s="53"/>
    </row>
    <row r="52" spans="2:51">
      <c r="B52" s="99" t="s">
        <v>198</v>
      </c>
      <c r="C52" s="102" t="s">
        <v>81</v>
      </c>
      <c r="D52" s="103">
        <f t="shared" si="16"/>
        <v>557351.4764093624</v>
      </c>
      <c r="E52" s="112" t="s">
        <v>38</v>
      </c>
      <c r="F52" s="113">
        <v>557351.4764093624</v>
      </c>
      <c r="G52" s="114">
        <v>580923.35616611945</v>
      </c>
      <c r="H52" s="114">
        <v>571579.16451921442</v>
      </c>
      <c r="I52" s="114">
        <v>544581.27186285437</v>
      </c>
      <c r="J52" s="114">
        <v>545145.60230169341</v>
      </c>
      <c r="K52" s="114">
        <v>553170.19545678888</v>
      </c>
      <c r="L52" s="114">
        <v>567862.63279498694</v>
      </c>
      <c r="M52" s="114">
        <v>562522.99351696076</v>
      </c>
      <c r="N52" s="114">
        <v>577544.61656796897</v>
      </c>
      <c r="O52" s="114">
        <v>563086.49304133374</v>
      </c>
      <c r="P52" s="114">
        <v>560525.69226995273</v>
      </c>
      <c r="Q52" s="114">
        <v>558768.01710851176</v>
      </c>
      <c r="R52" s="114">
        <v>553427.00488990382</v>
      </c>
      <c r="S52" s="114">
        <v>558803.25705288409</v>
      </c>
      <c r="T52" s="114">
        <v>557213.71885099669</v>
      </c>
      <c r="U52" s="114">
        <v>558780.68157430727</v>
      </c>
      <c r="V52" s="114">
        <v>546982.04014566203</v>
      </c>
      <c r="W52" s="114">
        <v>537662.04768424307</v>
      </c>
      <c r="X52" s="114">
        <v>532852.62131400988</v>
      </c>
      <c r="Y52" s="114">
        <v>509248.10218308563</v>
      </c>
      <c r="Z52" s="114">
        <v>516446.81955420249</v>
      </c>
      <c r="AA52" s="114">
        <v>490009.60441007186</v>
      </c>
      <c r="AB52" s="115">
        <v>490299.38420618628</v>
      </c>
      <c r="AC52" s="116">
        <f t="shared" si="17"/>
        <v>-12.030486154831287</v>
      </c>
      <c r="AD52" s="117" t="s">
        <v>38</v>
      </c>
      <c r="AE52" s="100" t="s">
        <v>38</v>
      </c>
      <c r="AF52" s="118" t="s">
        <v>38</v>
      </c>
      <c r="AG52" s="111">
        <v>41786</v>
      </c>
      <c r="AH52" s="33"/>
      <c r="AI52" s="33"/>
      <c r="AK52" s="54"/>
      <c r="AL52" s="54"/>
    </row>
    <row r="53" spans="2:51" ht="13.8" thickBot="1">
      <c r="B53" s="77" t="s">
        <v>199</v>
      </c>
      <c r="C53" s="29" t="s">
        <v>82</v>
      </c>
      <c r="D53" s="6">
        <f t="shared" si="16"/>
        <v>70020.488434125524</v>
      </c>
      <c r="E53" s="41" t="s">
        <v>38</v>
      </c>
      <c r="F53" s="48">
        <v>70020.488434125524</v>
      </c>
      <c r="G53" s="49">
        <v>80532.187037596435</v>
      </c>
      <c r="H53" s="49">
        <v>74462.612814740743</v>
      </c>
      <c r="I53" s="49">
        <v>76641.825722263093</v>
      </c>
      <c r="J53" s="49">
        <v>80590.538865983501</v>
      </c>
      <c r="K53" s="49">
        <v>77280.442560769705</v>
      </c>
      <c r="L53" s="49">
        <v>90235.737659546343</v>
      </c>
      <c r="M53" s="49">
        <v>80739.739262255578</v>
      </c>
      <c r="N53" s="49">
        <v>76937.806989775476</v>
      </c>
      <c r="O53" s="49">
        <v>74271.003454303165</v>
      </c>
      <c r="P53" s="49">
        <v>69954.799084423648</v>
      </c>
      <c r="Q53" s="49">
        <v>71548.510438355734</v>
      </c>
      <c r="R53" s="49">
        <v>70932.837464905388</v>
      </c>
      <c r="S53" s="49">
        <v>75837.350099675925</v>
      </c>
      <c r="T53" s="49">
        <v>69889.775621365712</v>
      </c>
      <c r="U53" s="49">
        <v>65588.789132355974</v>
      </c>
      <c r="V53" s="49">
        <v>73469.671624864321</v>
      </c>
      <c r="W53" s="49">
        <v>68920.421692870805</v>
      </c>
      <c r="X53" s="49">
        <v>65404.38948262859</v>
      </c>
      <c r="Y53" s="49">
        <v>62511.411780697577</v>
      </c>
      <c r="Z53" s="49">
        <v>63006.531280647134</v>
      </c>
      <c r="AA53" s="49">
        <v>58051.673092497207</v>
      </c>
      <c r="AB53" s="50">
        <v>53118.009411381332</v>
      </c>
      <c r="AC53" s="44">
        <f t="shared" si="17"/>
        <v>-24.139333216228348</v>
      </c>
      <c r="AD53" s="32" t="s">
        <v>38</v>
      </c>
      <c r="AE53" s="32" t="s">
        <v>38</v>
      </c>
      <c r="AF53" s="32" t="s">
        <v>38</v>
      </c>
      <c r="AG53" s="64">
        <v>41744</v>
      </c>
      <c r="AH53" s="33"/>
      <c r="AI53" s="33"/>
      <c r="AK53" s="54"/>
      <c r="AL53" s="54"/>
    </row>
    <row r="54" spans="2:51">
      <c r="D54" s="68"/>
    </row>
    <row r="55" spans="2:51">
      <c r="D55" s="78" t="s">
        <v>59</v>
      </c>
      <c r="E55" s="78"/>
      <c r="F55" s="30"/>
      <c r="G55" s="30"/>
      <c r="H55" s="30"/>
      <c r="V55" s="37"/>
      <c r="W55" s="37"/>
      <c r="X55" s="37"/>
      <c r="Y55" s="37"/>
      <c r="Z55" s="37"/>
      <c r="AA55" s="37"/>
      <c r="AB55" s="37"/>
      <c r="AC55" s="106"/>
      <c r="AD55" s="20"/>
      <c r="AE55" s="20"/>
      <c r="AF55" s="19" t="s">
        <v>88</v>
      </c>
      <c r="AK55" s="31"/>
      <c r="AL55" s="24"/>
      <c r="AM55" s="31"/>
      <c r="AN55" s="31"/>
      <c r="AO55" s="31"/>
      <c r="AP55" s="31"/>
      <c r="AQ55" s="31"/>
      <c r="AR55" s="31"/>
      <c r="AS55" s="31"/>
      <c r="AT55" s="31"/>
      <c r="AU55" s="31"/>
      <c r="AV55" s="31"/>
      <c r="AW55" s="31"/>
      <c r="AX55" s="31"/>
      <c r="AY55" s="31"/>
    </row>
    <row r="56" spans="2:51">
      <c r="D56" s="61"/>
      <c r="E56" s="61"/>
      <c r="F56" s="30"/>
      <c r="G56" s="30"/>
      <c r="H56" s="30"/>
      <c r="V56" s="1"/>
      <c r="W56" s="1"/>
      <c r="X56" s="1"/>
      <c r="Y56" s="1"/>
      <c r="Z56" s="1"/>
      <c r="AA56" s="1"/>
      <c r="AB56" s="1"/>
      <c r="AD56" s="2"/>
      <c r="AE56" s="2"/>
      <c r="AF56" s="59"/>
      <c r="AK56" s="31"/>
      <c r="AL56" s="31"/>
      <c r="AM56" s="31"/>
      <c r="AN56" s="31"/>
      <c r="AO56" s="31"/>
      <c r="AP56" s="31"/>
      <c r="AQ56" s="31"/>
      <c r="AR56" s="31"/>
      <c r="AS56" s="31"/>
      <c r="AT56" s="31"/>
      <c r="AU56" s="31"/>
      <c r="AV56" s="31"/>
      <c r="AW56" s="31"/>
      <c r="AX56" s="31"/>
      <c r="AY56" s="31"/>
    </row>
    <row r="57" spans="2:51">
      <c r="D57" s="78"/>
      <c r="E57" s="61"/>
      <c r="F57" s="30"/>
      <c r="G57" s="30"/>
      <c r="H57" s="30"/>
      <c r="V57" s="1"/>
      <c r="W57" s="1"/>
      <c r="X57" s="1"/>
      <c r="Y57" s="1"/>
      <c r="Z57" s="1"/>
      <c r="AA57" s="1"/>
      <c r="AB57" s="1"/>
      <c r="AD57" s="2"/>
      <c r="AE57" s="2"/>
    </row>
    <row r="58" spans="2:51">
      <c r="C58" s="62"/>
      <c r="D58" s="79" t="s">
        <v>89</v>
      </c>
      <c r="E58" s="79"/>
      <c r="F58" s="79"/>
      <c r="G58" s="30"/>
      <c r="H58" s="30"/>
    </row>
    <row r="59" spans="2:51">
      <c r="D59" s="80" t="s">
        <v>60</v>
      </c>
      <c r="E59" s="80"/>
      <c r="F59" s="80"/>
      <c r="G59" s="30"/>
      <c r="H59" s="30"/>
    </row>
    <row r="60" spans="2:51">
      <c r="D60" s="81" t="s">
        <v>61</v>
      </c>
      <c r="E60" s="81"/>
      <c r="F60" s="81"/>
      <c r="G60" s="30"/>
      <c r="H60" s="30"/>
    </row>
    <row r="61" spans="2:51">
      <c r="D61" s="247" t="s">
        <v>205</v>
      </c>
      <c r="E61" s="246"/>
      <c r="F61" s="246"/>
    </row>
    <row r="63" spans="2:51">
      <c r="D63" s="60" t="s">
        <v>191</v>
      </c>
      <c r="E63" s="61"/>
      <c r="F63" s="30"/>
      <c r="G63" s="30"/>
      <c r="H63" s="30"/>
      <c r="I63" s="30"/>
      <c r="J63" s="30"/>
      <c r="K63" s="30"/>
      <c r="L63" s="30"/>
      <c r="M63" s="30"/>
      <c r="N63" s="30"/>
      <c r="O63" s="30"/>
    </row>
    <row r="64" spans="2:51">
      <c r="D64" s="60" t="s">
        <v>52</v>
      </c>
      <c r="E64" s="61"/>
      <c r="F64" s="30"/>
      <c r="G64" s="30"/>
      <c r="H64" s="30"/>
      <c r="I64" s="30"/>
      <c r="J64" s="30"/>
      <c r="K64" s="30"/>
      <c r="L64" s="30"/>
      <c r="M64" s="30"/>
      <c r="N64" s="30"/>
      <c r="O64" s="30"/>
    </row>
    <row r="65" spans="4:15">
      <c r="D65" s="60"/>
      <c r="E65" s="60" t="s">
        <v>62</v>
      </c>
      <c r="F65" s="30" t="s">
        <v>41</v>
      </c>
      <c r="G65" s="30"/>
      <c r="H65" s="30"/>
      <c r="I65" s="30"/>
      <c r="J65" s="30"/>
      <c r="K65" s="30"/>
      <c r="L65" s="30"/>
      <c r="M65" s="30"/>
      <c r="N65" s="30"/>
      <c r="O65" s="30"/>
    </row>
    <row r="66" spans="4:15">
      <c r="D66" s="60"/>
      <c r="E66" s="60" t="s">
        <v>44</v>
      </c>
      <c r="F66" s="30" t="s">
        <v>48</v>
      </c>
      <c r="G66" s="30"/>
      <c r="H66" s="30"/>
      <c r="I66" s="30"/>
      <c r="J66" s="30"/>
      <c r="K66" s="30"/>
      <c r="L66" s="30"/>
      <c r="M66" s="30"/>
      <c r="N66" s="30"/>
      <c r="O66" s="30"/>
    </row>
    <row r="67" spans="4:15">
      <c r="D67" s="60"/>
      <c r="E67" s="60" t="s">
        <v>45</v>
      </c>
      <c r="F67" s="30" t="s">
        <v>41</v>
      </c>
      <c r="G67" s="30"/>
      <c r="H67" s="30"/>
      <c r="I67" s="30"/>
      <c r="J67" s="30"/>
      <c r="K67" s="30"/>
      <c r="L67" s="30"/>
      <c r="M67" s="30"/>
      <c r="N67" s="30"/>
      <c r="O67" s="30"/>
    </row>
    <row r="68" spans="4:15">
      <c r="D68" s="60"/>
      <c r="E68" s="60" t="s">
        <v>46</v>
      </c>
      <c r="F68" s="30" t="s">
        <v>42</v>
      </c>
      <c r="G68" s="30"/>
      <c r="H68" s="30"/>
      <c r="I68" s="30"/>
      <c r="J68" s="30"/>
      <c r="K68" s="30"/>
      <c r="L68" s="30"/>
      <c r="M68" s="30"/>
      <c r="N68" s="30"/>
      <c r="O68" s="30"/>
    </row>
    <row r="69" spans="4:15">
      <c r="D69" s="60"/>
      <c r="E69" s="60" t="s">
        <v>47</v>
      </c>
      <c r="F69" s="30" t="s">
        <v>43</v>
      </c>
      <c r="G69" s="30"/>
      <c r="H69" s="30"/>
      <c r="I69" s="30"/>
      <c r="J69" s="30"/>
      <c r="K69" s="30"/>
      <c r="L69" s="30"/>
      <c r="M69" s="30"/>
      <c r="N69" s="30"/>
      <c r="O69" s="30"/>
    </row>
    <row r="70" spans="4:15">
      <c r="D70" s="60" t="s">
        <v>49</v>
      </c>
      <c r="E70" s="61"/>
      <c r="F70" s="30"/>
      <c r="G70" s="30"/>
      <c r="H70" s="30"/>
      <c r="I70" s="30"/>
      <c r="J70" s="30"/>
      <c r="K70" s="30"/>
      <c r="L70" s="30"/>
      <c r="M70" s="30"/>
      <c r="N70" s="30"/>
      <c r="O70" s="30"/>
    </row>
    <row r="71" spans="4:15">
      <c r="D71" s="60" t="s">
        <v>98</v>
      </c>
      <c r="E71" s="61"/>
      <c r="F71" s="30"/>
      <c r="G71" s="30"/>
      <c r="H71" s="30"/>
      <c r="I71" s="30"/>
      <c r="J71" s="30"/>
      <c r="K71" s="30"/>
      <c r="L71" s="30"/>
      <c r="M71" s="30"/>
      <c r="N71" s="30"/>
      <c r="O71" s="30"/>
    </row>
    <row r="72" spans="4:15">
      <c r="D72" s="60" t="s">
        <v>200</v>
      </c>
      <c r="E72" s="61"/>
      <c r="F72" s="30"/>
      <c r="G72" s="30"/>
      <c r="H72" s="30"/>
      <c r="I72" s="30"/>
      <c r="J72" s="30"/>
      <c r="K72" s="30"/>
      <c r="L72" s="30"/>
      <c r="M72" s="30"/>
      <c r="N72" s="30"/>
      <c r="O72" s="30"/>
    </row>
    <row r="73" spans="4:15">
      <c r="D73" s="83" t="s">
        <v>201</v>
      </c>
      <c r="E73" s="61"/>
      <c r="F73" s="30"/>
      <c r="G73" s="30"/>
      <c r="H73" s="30"/>
      <c r="I73" s="30"/>
      <c r="J73" s="30"/>
      <c r="K73" s="30"/>
      <c r="L73" s="30"/>
      <c r="M73" s="30"/>
      <c r="N73" s="30"/>
      <c r="O73" s="30"/>
    </row>
    <row r="74" spans="4:15">
      <c r="D74" s="60" t="s">
        <v>53</v>
      </c>
      <c r="E74" s="61"/>
      <c r="F74" s="30"/>
      <c r="G74" s="30"/>
      <c r="H74" s="30"/>
      <c r="I74" s="30"/>
      <c r="J74" s="30"/>
      <c r="K74" s="30"/>
      <c r="L74" s="30"/>
      <c r="M74" s="30"/>
      <c r="N74" s="30"/>
      <c r="O74" s="30"/>
    </row>
    <row r="75" spans="4:15">
      <c r="D75" s="60" t="s">
        <v>54</v>
      </c>
      <c r="E75" s="61"/>
      <c r="F75" s="30"/>
      <c r="G75" s="30"/>
      <c r="H75" s="30"/>
      <c r="I75" s="30"/>
      <c r="J75" s="30"/>
      <c r="K75" s="30"/>
      <c r="L75" s="30"/>
      <c r="M75" s="30"/>
      <c r="N75" s="30"/>
      <c r="O75" s="30"/>
    </row>
    <row r="76" spans="4:15">
      <c r="D76" s="60" t="s">
        <v>189</v>
      </c>
      <c r="E76" s="61"/>
      <c r="F76" s="30"/>
      <c r="G76" s="30"/>
      <c r="H76" s="30"/>
      <c r="I76" s="30"/>
      <c r="J76" s="30"/>
      <c r="K76" s="30"/>
      <c r="L76" s="30"/>
      <c r="M76" s="30"/>
      <c r="N76" s="30"/>
      <c r="O76" s="30"/>
    </row>
    <row r="77" spans="4:15">
      <c r="D77" s="60" t="s">
        <v>55</v>
      </c>
      <c r="E77" s="61"/>
      <c r="F77" s="30"/>
      <c r="G77" s="30"/>
      <c r="H77" s="30"/>
      <c r="I77" s="30"/>
      <c r="J77" s="30"/>
      <c r="K77" s="30"/>
      <c r="L77" s="30"/>
      <c r="M77" s="30"/>
      <c r="N77" s="30"/>
      <c r="O77" s="30"/>
    </row>
    <row r="78" spans="4:15">
      <c r="D78" s="60" t="s">
        <v>190</v>
      </c>
      <c r="E78" s="61"/>
      <c r="F78" s="30"/>
      <c r="G78" s="30"/>
      <c r="H78" s="30"/>
      <c r="I78" s="30"/>
      <c r="J78" s="30"/>
      <c r="K78" s="30"/>
      <c r="L78" s="30"/>
      <c r="M78" s="30"/>
      <c r="N78" s="30"/>
      <c r="O78" s="30"/>
    </row>
    <row r="79" spans="4:15">
      <c r="D79" s="60" t="s">
        <v>144</v>
      </c>
      <c r="E79" s="61"/>
      <c r="F79" s="30"/>
      <c r="G79" s="30"/>
      <c r="H79" s="30"/>
      <c r="I79" s="30"/>
      <c r="J79" s="30"/>
      <c r="K79" s="30"/>
      <c r="L79" s="30"/>
      <c r="M79" s="30"/>
      <c r="N79" s="30"/>
      <c r="O79" s="30"/>
    </row>
    <row r="80" spans="4:15">
      <c r="D80" s="60" t="s">
        <v>145</v>
      </c>
      <c r="E80" s="61"/>
      <c r="F80" s="30"/>
      <c r="G80" s="30"/>
      <c r="H80" s="30"/>
      <c r="I80" s="30"/>
      <c r="J80" s="30"/>
      <c r="K80" s="30"/>
      <c r="L80" s="30"/>
      <c r="M80" s="30"/>
      <c r="N80" s="30"/>
      <c r="O80" s="30"/>
    </row>
    <row r="81" spans="4:25">
      <c r="D81" s="78" t="s">
        <v>203</v>
      </c>
    </row>
    <row r="82" spans="4:25">
      <c r="D82" s="84" t="s">
        <v>206</v>
      </c>
      <c r="O82" s="30"/>
      <c r="Q82" s="30"/>
    </row>
    <row r="83" spans="4:25">
      <c r="D83" s="60" t="s">
        <v>237</v>
      </c>
      <c r="O83" s="30"/>
      <c r="Q83" s="30"/>
    </row>
    <row r="84" spans="4:25">
      <c r="D84" s="60" t="s">
        <v>228</v>
      </c>
      <c r="E84" s="61"/>
      <c r="F84" s="30"/>
      <c r="G84" s="30"/>
      <c r="H84" s="30"/>
      <c r="I84" s="30"/>
      <c r="J84" s="30"/>
      <c r="K84" s="30"/>
      <c r="L84" s="30"/>
      <c r="M84" s="30"/>
      <c r="N84" s="30"/>
      <c r="O84" s="30"/>
      <c r="P84" s="30"/>
      <c r="Q84" s="30"/>
    </row>
    <row r="85" spans="4:25">
      <c r="D85" s="83" t="s">
        <v>204</v>
      </c>
      <c r="E85" s="61"/>
      <c r="F85" s="30"/>
      <c r="G85" s="30"/>
      <c r="H85" s="30"/>
      <c r="I85" s="30"/>
      <c r="J85" s="30"/>
      <c r="K85" s="30"/>
      <c r="L85" s="30"/>
      <c r="M85" s="30"/>
      <c r="N85" s="30"/>
    </row>
    <row r="86" spans="4:25">
      <c r="D86" s="60" t="s">
        <v>229</v>
      </c>
      <c r="E86" s="61"/>
      <c r="F86" s="30"/>
      <c r="G86" s="30"/>
      <c r="H86" s="30"/>
      <c r="I86" s="30"/>
      <c r="J86" s="30"/>
      <c r="K86" s="30"/>
    </row>
    <row r="87" spans="4:25">
      <c r="D87" s="60" t="s">
        <v>230</v>
      </c>
      <c r="E87" s="61"/>
      <c r="F87" s="30"/>
      <c r="G87" s="30"/>
      <c r="H87" s="30"/>
      <c r="I87" s="30"/>
      <c r="J87" s="30"/>
      <c r="K87" s="30"/>
    </row>
    <row r="88" spans="4:25">
      <c r="D88" s="30" t="s">
        <v>231</v>
      </c>
      <c r="S88" s="24"/>
    </row>
    <row r="89" spans="4:25">
      <c r="D89" s="30" t="s">
        <v>225</v>
      </c>
      <c r="E89" s="30"/>
      <c r="F89" s="30"/>
      <c r="G89" s="30"/>
      <c r="H89" s="30"/>
      <c r="I89" s="30"/>
      <c r="J89" s="30"/>
      <c r="K89" s="30"/>
      <c r="Q89" s="30"/>
      <c r="R89" s="30"/>
      <c r="S89" s="30"/>
      <c r="T89" s="30"/>
      <c r="U89" s="30"/>
      <c r="V89" s="30"/>
      <c r="W89" s="30"/>
      <c r="X89" s="30"/>
      <c r="Y89" s="30"/>
    </row>
    <row r="90" spans="4:25">
      <c r="D90" s="30" t="s">
        <v>227</v>
      </c>
      <c r="E90" s="1"/>
      <c r="Q90" s="30"/>
      <c r="V90" s="1"/>
      <c r="W90" s="1"/>
      <c r="X90" s="1"/>
      <c r="Y90" s="1"/>
    </row>
    <row r="91" spans="4:25">
      <c r="D91" s="78"/>
      <c r="Q91" s="24"/>
      <c r="R91" s="108"/>
      <c r="S91" s="108"/>
      <c r="T91" s="30"/>
      <c r="U91" s="30"/>
      <c r="V91" s="30"/>
      <c r="W91" s="30"/>
      <c r="X91" s="30"/>
      <c r="Y91" s="30"/>
    </row>
  </sheetData>
  <phoneticPr fontId="0" type="noConversion"/>
  <conditionalFormatting sqref="AK44:AL44 AJ50:AL50 AJ52:AL53 AJ46 AJ51 AR6:AR44">
    <cfRule type="cellIs" dxfId="4" priority="20" stopIfTrue="1" operator="equal">
      <formula>"達成"</formula>
    </cfRule>
  </conditionalFormatting>
  <dataValidations count="1">
    <dataValidation allowBlank="1" showInputMessage="1" showErrorMessage="1" sqref="F7:AB9 F50:AB50 F51:U51 W51:AB51 F52:AB53 F11:AB26 F46:AB46 F28:AB44"/>
  </dataValidations>
  <pageMargins left="0.47244094488188981" right="0.43307086614173229" top="0.62992125984251968" bottom="0.43307086614173229" header="0.51181102362204722" footer="0.31496062992125984"/>
  <pageSetup paperSize="9" scale="43" orientation="landscape" r:id="rId1"/>
  <headerFooter alignWithMargins="0">
    <oddHeader>&amp;A</oddHeader>
    <oddFooter>&amp;F</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B1:X71"/>
  <sheetViews>
    <sheetView showZeros="0" tabSelected="1" zoomScaleNormal="100" workbookViewId="0">
      <pane xSplit="5" ySplit="5" topLeftCell="F6" activePane="bottomRight" state="frozen"/>
      <selection activeCell="D76" sqref="D76"/>
      <selection pane="topRight" activeCell="D76" sqref="D76"/>
      <selection pane="bottomLeft" activeCell="D76" sqref="D76"/>
      <selection pane="bottomRight" activeCell="AE19" sqref="AE19"/>
    </sheetView>
  </sheetViews>
  <sheetFormatPr defaultColWidth="9.33203125" defaultRowHeight="13.2"/>
  <cols>
    <col min="1" max="1" width="1" style="1" customWidth="1"/>
    <col min="2" max="2" width="5.6640625" style="1" bestFit="1" customWidth="1"/>
    <col min="3" max="3" width="25.109375" style="1" customWidth="1"/>
    <col min="4" max="4" width="8.44140625" style="1" customWidth="1"/>
    <col min="5" max="5" width="11.77734375" style="2" customWidth="1"/>
    <col min="6" max="6" width="2" style="30" customWidth="1"/>
    <col min="7" max="9" width="13" style="1" customWidth="1"/>
    <col min="10" max="10" width="2.33203125" style="1" customWidth="1"/>
    <col min="11" max="11" width="10.33203125" style="1" customWidth="1"/>
    <col min="12" max="13" width="12" style="1" customWidth="1"/>
    <col min="14" max="14" width="12.6640625" style="1" customWidth="1"/>
    <col min="15" max="15" width="13.6640625" style="1" customWidth="1"/>
    <col min="16" max="16" width="2.33203125" style="1" customWidth="1"/>
    <col min="17" max="17" width="11.44140625" style="1" customWidth="1"/>
    <col min="18" max="18" width="9.6640625" style="1" bestFit="1" customWidth="1"/>
    <col min="19" max="19" width="11.109375" style="1" customWidth="1"/>
    <col min="20" max="20" width="11" style="1" customWidth="1"/>
    <col min="21" max="21" width="2.109375" style="1" customWidth="1"/>
    <col min="22" max="22" width="12.33203125" style="1" customWidth="1"/>
    <col min="23" max="23" width="10.33203125" style="1" customWidth="1"/>
    <col min="24" max="24" width="2.77734375" style="1" customWidth="1"/>
    <col min="25" max="16384" width="9.33203125" style="1"/>
  </cols>
  <sheetData>
    <row r="1" spans="2:23" ht="21">
      <c r="B1" s="195"/>
      <c r="C1" s="196" t="s">
        <v>196</v>
      </c>
      <c r="D1" s="197"/>
      <c r="E1" s="198"/>
      <c r="F1" s="199"/>
      <c r="G1" s="197"/>
      <c r="H1" s="197"/>
      <c r="I1" s="197"/>
      <c r="J1" s="197"/>
      <c r="K1" s="197"/>
      <c r="L1" s="197"/>
      <c r="M1" s="197"/>
      <c r="N1" s="197"/>
      <c r="O1" s="197"/>
      <c r="P1" s="197"/>
      <c r="Q1" s="197"/>
      <c r="R1" s="197"/>
      <c r="S1" s="197"/>
      <c r="T1" s="197"/>
      <c r="U1" s="197"/>
      <c r="V1" s="197"/>
      <c r="W1" s="197"/>
    </row>
    <row r="2" spans="2:23" ht="15.6">
      <c r="B2" s="195"/>
      <c r="C2" s="200" t="s">
        <v>129</v>
      </c>
      <c r="D2" s="200"/>
      <c r="E2" s="198"/>
      <c r="F2" s="197"/>
      <c r="G2" s="197"/>
      <c r="H2" s="197"/>
      <c r="I2" s="197"/>
      <c r="J2" s="197"/>
      <c r="K2" s="197"/>
      <c r="L2" s="197"/>
      <c r="M2" s="197"/>
      <c r="N2" s="197"/>
      <c r="O2" s="197"/>
      <c r="P2" s="197"/>
      <c r="Q2" s="197"/>
      <c r="R2" s="197"/>
      <c r="S2" s="197"/>
      <c r="T2" s="197"/>
      <c r="U2" s="197"/>
      <c r="V2" s="197"/>
      <c r="W2" s="197"/>
    </row>
    <row r="3" spans="2:23" ht="16.2" thickBot="1">
      <c r="B3" s="195"/>
      <c r="C3" s="200"/>
      <c r="D3" s="200"/>
      <c r="E3" s="198"/>
      <c r="F3" s="197"/>
      <c r="G3" s="197"/>
      <c r="H3" s="197"/>
      <c r="I3" s="197"/>
      <c r="J3" s="197"/>
      <c r="K3" s="197"/>
      <c r="L3" s="197"/>
      <c r="M3" s="197"/>
      <c r="N3" s="197"/>
      <c r="O3" s="197"/>
      <c r="P3" s="197"/>
      <c r="Q3" s="197"/>
      <c r="R3" s="197"/>
      <c r="S3" s="197"/>
      <c r="T3" s="197"/>
      <c r="U3" s="197"/>
      <c r="V3" s="197"/>
      <c r="W3" s="197"/>
    </row>
    <row r="4" spans="2:23" ht="13.5" customHeight="1" thickBot="1">
      <c r="B4" s="257" t="str">
        <f>GHG排出量とKP達成状況!AF4</f>
        <v>16/10/28作成</v>
      </c>
      <c r="C4" s="258"/>
      <c r="D4" s="269" t="s">
        <v>79</v>
      </c>
      <c r="E4" s="271" t="s">
        <v>120</v>
      </c>
      <c r="F4" s="1"/>
      <c r="G4" s="266" t="s">
        <v>119</v>
      </c>
      <c r="H4" s="267"/>
      <c r="I4" s="268"/>
      <c r="J4" s="62"/>
      <c r="K4" s="266" t="s">
        <v>119</v>
      </c>
      <c r="L4" s="267"/>
      <c r="M4" s="267"/>
      <c r="N4" s="267"/>
      <c r="O4" s="268"/>
      <c r="P4" s="62"/>
      <c r="Q4" s="263" t="s">
        <v>119</v>
      </c>
      <c r="R4" s="264"/>
      <c r="S4" s="264"/>
      <c r="T4" s="265"/>
      <c r="U4" s="62"/>
      <c r="V4" s="261" t="s">
        <v>121</v>
      </c>
      <c r="W4" s="262"/>
    </row>
    <row r="5" spans="2:23" ht="52.2" thickBot="1">
      <c r="B5" s="259"/>
      <c r="C5" s="260"/>
      <c r="D5" s="270"/>
      <c r="E5" s="272"/>
      <c r="F5" s="1"/>
      <c r="G5" s="133" t="s">
        <v>125</v>
      </c>
      <c r="H5" s="133" t="s">
        <v>124</v>
      </c>
      <c r="I5" s="156" t="s">
        <v>123</v>
      </c>
      <c r="J5" s="62"/>
      <c r="K5" s="248" t="s">
        <v>216</v>
      </c>
      <c r="L5" s="248" t="s">
        <v>217</v>
      </c>
      <c r="M5" s="248" t="s">
        <v>218</v>
      </c>
      <c r="N5" s="248" t="s">
        <v>219</v>
      </c>
      <c r="O5" s="248" t="s">
        <v>220</v>
      </c>
      <c r="P5" s="134"/>
      <c r="Q5" s="248" t="s">
        <v>221</v>
      </c>
      <c r="R5" s="248" t="s">
        <v>222</v>
      </c>
      <c r="S5" s="248" t="s">
        <v>223</v>
      </c>
      <c r="T5" s="255" t="s">
        <v>224</v>
      </c>
      <c r="U5" s="62"/>
      <c r="V5" s="205" t="s">
        <v>134</v>
      </c>
      <c r="W5" s="206" t="s">
        <v>122</v>
      </c>
    </row>
    <row r="6" spans="2:23">
      <c r="B6" s="73"/>
      <c r="C6" s="25" t="s">
        <v>26</v>
      </c>
      <c r="D6" s="63">
        <f>GHG排出量とKP達成状況!AG6</f>
        <v>41744</v>
      </c>
      <c r="E6" s="142">
        <v>547699.84100000001</v>
      </c>
      <c r="F6" s="33"/>
      <c r="G6" s="182" t="s">
        <v>39</v>
      </c>
      <c r="H6" s="182" t="s">
        <v>39</v>
      </c>
      <c r="I6" s="148" t="s">
        <v>40</v>
      </c>
      <c r="J6" s="62"/>
      <c r="K6" s="152" t="s">
        <v>114</v>
      </c>
      <c r="L6" s="169">
        <v>23125.112809076014</v>
      </c>
      <c r="M6" s="169" t="s">
        <v>40</v>
      </c>
      <c r="N6" s="169" t="s">
        <v>40</v>
      </c>
      <c r="O6" s="170">
        <f>L6</f>
        <v>23125.112809076014</v>
      </c>
      <c r="P6" s="62"/>
      <c r="Q6" s="153" t="s">
        <v>40</v>
      </c>
      <c r="R6" s="163"/>
      <c r="S6" s="163"/>
      <c r="T6" s="164"/>
      <c r="U6" s="62"/>
      <c r="V6" s="207">
        <f>O6+R6+S6+T6</f>
        <v>23125.112809076014</v>
      </c>
      <c r="W6" s="208">
        <f t="shared" ref="W6:W27" si="0">V6/E6</f>
        <v>4.2222237579718436E-2</v>
      </c>
    </row>
    <row r="7" spans="2:23">
      <c r="B7" s="74"/>
      <c r="C7" s="26" t="s">
        <v>27</v>
      </c>
      <c r="D7" s="63">
        <f>GHG排出量とKP達成状況!AG7</f>
        <v>41743</v>
      </c>
      <c r="E7" s="142">
        <v>79049.657000000007</v>
      </c>
      <c r="F7" s="39"/>
      <c r="G7" s="160">
        <v>-630</v>
      </c>
      <c r="H7" s="160">
        <f>G7*44/12</f>
        <v>-2310</v>
      </c>
      <c r="I7" s="149">
        <f t="shared" ref="I7:I19" si="1">H7/E7</f>
        <v>-2.9222138180814622E-2</v>
      </c>
      <c r="J7" s="62"/>
      <c r="K7" s="152" t="s">
        <v>114</v>
      </c>
      <c r="L7" s="169">
        <v>-1357.3452557217211</v>
      </c>
      <c r="M7" s="169" t="s">
        <v>40</v>
      </c>
      <c r="N7" s="169" t="s">
        <v>40</v>
      </c>
      <c r="O7" s="170">
        <f>L7</f>
        <v>-1357.3452557217211</v>
      </c>
      <c r="P7" s="62"/>
      <c r="Q7" s="153" t="s">
        <v>40</v>
      </c>
      <c r="R7" s="163"/>
      <c r="S7" s="163"/>
      <c r="T7" s="164"/>
      <c r="U7" s="62"/>
      <c r="V7" s="207">
        <f t="shared" ref="V7:V42" si="2">O7+R7+S7+T7</f>
        <v>-1357.3452557217211</v>
      </c>
      <c r="W7" s="208">
        <f t="shared" si="0"/>
        <v>-1.7170792476958133E-2</v>
      </c>
    </row>
    <row r="8" spans="2:23" ht="12.75" customHeight="1">
      <c r="B8" s="74"/>
      <c r="C8" s="26" t="s">
        <v>28</v>
      </c>
      <c r="D8" s="63">
        <f>GHG排出量とKP達成状況!AG8</f>
        <v>41895</v>
      </c>
      <c r="E8" s="142">
        <v>145728.76300000001</v>
      </c>
      <c r="F8" s="39"/>
      <c r="G8" s="160">
        <v>-30</v>
      </c>
      <c r="H8" s="160">
        <f t="shared" ref="H8:H42" si="3">G8*44/12</f>
        <v>-110</v>
      </c>
      <c r="I8" s="149">
        <f t="shared" si="1"/>
        <v>-7.5482696576515914E-4</v>
      </c>
      <c r="J8" s="62"/>
      <c r="K8" s="152" t="s">
        <v>114</v>
      </c>
      <c r="L8" s="169">
        <v>216.16329943150785</v>
      </c>
      <c r="M8" s="169" t="s">
        <v>40</v>
      </c>
      <c r="N8" s="169" t="s">
        <v>40</v>
      </c>
      <c r="O8" s="170">
        <f>L8</f>
        <v>216.16329943150785</v>
      </c>
      <c r="P8" s="62"/>
      <c r="Q8" s="153" t="s">
        <v>40</v>
      </c>
      <c r="R8" s="163"/>
      <c r="S8" s="163"/>
      <c r="T8" s="164"/>
      <c r="U8" s="62"/>
      <c r="V8" s="207">
        <f t="shared" si="2"/>
        <v>216.16329943150785</v>
      </c>
      <c r="W8" s="208">
        <f t="shared" si="0"/>
        <v>1.483326249269733E-3</v>
      </c>
    </row>
    <row r="9" spans="2:23">
      <c r="B9" s="75"/>
      <c r="C9" s="27" t="s">
        <v>29</v>
      </c>
      <c r="D9" s="63">
        <f>GHG排出量とKP達成状況!AG9</f>
        <v>41947</v>
      </c>
      <c r="E9" s="143">
        <v>132618.658</v>
      </c>
      <c r="F9" s="33"/>
      <c r="G9" s="160">
        <v>-370</v>
      </c>
      <c r="H9" s="160">
        <f t="shared" si="3"/>
        <v>-1356.6666666666667</v>
      </c>
      <c r="I9" s="149">
        <f t="shared" si="1"/>
        <v>-1.0229832567500922E-2</v>
      </c>
      <c r="J9" s="62"/>
      <c r="K9" s="152" t="s">
        <v>114</v>
      </c>
      <c r="L9" s="169">
        <v>-712.77457047474377</v>
      </c>
      <c r="M9" s="169" t="s">
        <v>40</v>
      </c>
      <c r="N9" s="169" t="s">
        <v>40</v>
      </c>
      <c r="O9" s="170">
        <f>L9</f>
        <v>-712.77457047474377</v>
      </c>
      <c r="P9" s="62"/>
      <c r="Q9" s="153" t="s">
        <v>40</v>
      </c>
      <c r="R9" s="163"/>
      <c r="S9" s="163"/>
      <c r="T9" s="164"/>
      <c r="U9" s="62"/>
      <c r="V9" s="207">
        <f t="shared" si="2"/>
        <v>-712.77457047474377</v>
      </c>
      <c r="W9" s="208">
        <f t="shared" si="0"/>
        <v>-5.3746175781294947E-3</v>
      </c>
    </row>
    <row r="10" spans="2:23">
      <c r="B10" s="75"/>
      <c r="C10" s="27" t="s">
        <v>31</v>
      </c>
      <c r="D10" s="63">
        <f>GHG排出量とKP達成状況!AG10</f>
        <v>42023</v>
      </c>
      <c r="E10" s="101">
        <v>31321.79</v>
      </c>
      <c r="F10" s="33"/>
      <c r="G10" s="160">
        <v>-265</v>
      </c>
      <c r="H10" s="160">
        <f t="shared" si="3"/>
        <v>-971.66666666666663</v>
      </c>
      <c r="I10" s="149">
        <f t="shared" si="1"/>
        <v>-3.1022066959348959E-2</v>
      </c>
      <c r="J10" s="62"/>
      <c r="K10" s="96" t="s">
        <v>113</v>
      </c>
      <c r="L10" s="174">
        <v>-46.367706444157974</v>
      </c>
      <c r="M10" s="174">
        <v>-8030.9548293475846</v>
      </c>
      <c r="N10" s="175" t="str">
        <f>IF(L10&gt;0,M10+L10,"―")</f>
        <v>―</v>
      </c>
      <c r="O10" s="176">
        <f>IF(H10-M10&gt;0,H10+L10,M10+L10)</f>
        <v>-1018.0343731108246</v>
      </c>
      <c r="P10" s="62"/>
      <c r="Q10" s="153" t="s">
        <v>40</v>
      </c>
      <c r="R10" s="163"/>
      <c r="S10" s="163"/>
      <c r="T10" s="164"/>
      <c r="U10" s="62"/>
      <c r="V10" s="207">
        <f t="shared" si="2"/>
        <v>-1018.0343731108246</v>
      </c>
      <c r="W10" s="208">
        <f t="shared" si="0"/>
        <v>-3.2502432750836543E-2</v>
      </c>
    </row>
    <row r="11" spans="2:23">
      <c r="B11" s="75"/>
      <c r="C11" s="27" t="s">
        <v>32</v>
      </c>
      <c r="D11" s="63">
        <f>GHG排出量とKP達成状況!AG11</f>
        <v>41953</v>
      </c>
      <c r="E11" s="142">
        <v>194248.21799999999</v>
      </c>
      <c r="F11" s="33"/>
      <c r="G11" s="160">
        <v>-320</v>
      </c>
      <c r="H11" s="160">
        <f t="shared" si="3"/>
        <v>-1173.3333333333333</v>
      </c>
      <c r="I11" s="149">
        <f t="shared" si="1"/>
        <v>-6.0403814532462444E-3</v>
      </c>
      <c r="J11" s="62"/>
      <c r="K11" s="96" t="s">
        <v>113</v>
      </c>
      <c r="L11" s="174">
        <v>-143.4923445269973</v>
      </c>
      <c r="M11" s="174">
        <v>-5708.2055078194189</v>
      </c>
      <c r="N11" s="175" t="str">
        <f>IF(L11&gt;0,M11+L11,"―")</f>
        <v>―</v>
      </c>
      <c r="O11" s="176">
        <f>IF(H11-M11&gt;0,H11+L11,M11+L11)</f>
        <v>-1316.8256778603306</v>
      </c>
      <c r="P11" s="62"/>
      <c r="Q11" s="153" t="s">
        <v>40</v>
      </c>
      <c r="R11" s="163"/>
      <c r="S11" s="163"/>
      <c r="T11" s="164"/>
      <c r="U11" s="62"/>
      <c r="V11" s="207">
        <f t="shared" si="2"/>
        <v>-1316.8256778603306</v>
      </c>
      <c r="W11" s="208">
        <f t="shared" si="0"/>
        <v>-6.7790875582721209E-3</v>
      </c>
    </row>
    <row r="12" spans="2:23">
      <c r="B12" s="74"/>
      <c r="C12" s="26" t="s">
        <v>51</v>
      </c>
      <c r="D12" s="63">
        <f>GHG排出量とKP達成状況!AG12</f>
        <v>41744</v>
      </c>
      <c r="E12" s="142">
        <v>69978.070000000007</v>
      </c>
      <c r="F12" s="39"/>
      <c r="G12" s="160">
        <v>-50</v>
      </c>
      <c r="H12" s="160">
        <f t="shared" si="3"/>
        <v>-183.33333333333334</v>
      </c>
      <c r="I12" s="149">
        <f t="shared" si="1"/>
        <v>-2.6198683863863825E-3</v>
      </c>
      <c r="J12" s="62"/>
      <c r="K12" s="96" t="s">
        <v>113</v>
      </c>
      <c r="L12" s="171">
        <v>51.187537491333366</v>
      </c>
      <c r="M12" s="171">
        <v>-4050.4492728141777</v>
      </c>
      <c r="N12" s="172">
        <f>IF(L12&gt;0,M12+L12,"―")</f>
        <v>-3999.2617353228443</v>
      </c>
      <c r="O12" s="173">
        <f>IF(H12-N12&gt;0,H12,N12)</f>
        <v>-183.33333333333334</v>
      </c>
      <c r="P12" s="62"/>
      <c r="Q12" s="107" t="s">
        <v>130</v>
      </c>
      <c r="R12" s="161">
        <v>-1649.8590028800013</v>
      </c>
      <c r="S12" s="161">
        <v>111.30752437583104</v>
      </c>
      <c r="T12" s="164"/>
      <c r="U12" s="62"/>
      <c r="V12" s="207">
        <f t="shared" si="2"/>
        <v>-1721.8848118375035</v>
      </c>
      <c r="W12" s="208">
        <f t="shared" si="0"/>
        <v>-2.460606318290149E-2</v>
      </c>
    </row>
    <row r="13" spans="2:23" ht="12.75" customHeight="1">
      <c r="B13" s="75"/>
      <c r="C13" s="27" t="s">
        <v>33</v>
      </c>
      <c r="D13" s="63">
        <f>GHG排出量とKP達成状況!AG13</f>
        <v>41922</v>
      </c>
      <c r="E13" s="142">
        <v>42622.311999999998</v>
      </c>
      <c r="F13" s="33"/>
      <c r="G13" s="160">
        <v>-100</v>
      </c>
      <c r="H13" s="160">
        <f t="shared" si="3"/>
        <v>-366.66666666666669</v>
      </c>
      <c r="I13" s="149">
        <f t="shared" si="1"/>
        <v>-8.6026930370803611E-3</v>
      </c>
      <c r="J13" s="62"/>
      <c r="K13" s="152" t="s">
        <v>114</v>
      </c>
      <c r="L13" s="169">
        <v>479.14442913611867</v>
      </c>
      <c r="M13" s="169" t="s">
        <v>40</v>
      </c>
      <c r="N13" s="169" t="s">
        <v>40</v>
      </c>
      <c r="O13" s="170">
        <f>L13</f>
        <v>479.14442913611867</v>
      </c>
      <c r="P13" s="62"/>
      <c r="Q13" s="153" t="s">
        <v>40</v>
      </c>
      <c r="R13" s="163"/>
      <c r="S13" s="163"/>
      <c r="T13" s="164"/>
      <c r="U13" s="62"/>
      <c r="V13" s="207">
        <f t="shared" si="2"/>
        <v>479.14442913611867</v>
      </c>
      <c r="W13" s="208">
        <f t="shared" si="0"/>
        <v>1.1241633938959451E-2</v>
      </c>
    </row>
    <row r="14" spans="2:23">
      <c r="B14" s="76"/>
      <c r="C14" s="28" t="s">
        <v>87</v>
      </c>
      <c r="D14" s="63">
        <f>GHG排出量とKP達成状況!AG14</f>
        <v>41967</v>
      </c>
      <c r="E14" s="142">
        <v>4265517.7189999996</v>
      </c>
      <c r="F14" s="33"/>
      <c r="G14" s="178">
        <f>SUM(G7+G8+G12+ G15+G16+G17+G18+G21+G22+G27+G29+G33+G38+G39+G42)</f>
        <v>-7770</v>
      </c>
      <c r="H14" s="183">
        <f t="shared" si="3"/>
        <v>-28490</v>
      </c>
      <c r="I14" s="150">
        <f t="shared" si="1"/>
        <v>-6.679142340236051E-3</v>
      </c>
      <c r="J14" s="62"/>
      <c r="K14" s="97" t="s">
        <v>113</v>
      </c>
      <c r="L14" s="177">
        <v>-14741.747931045877</v>
      </c>
      <c r="M14" s="177">
        <v>-262829.56989116513</v>
      </c>
      <c r="N14" s="178"/>
      <c r="O14" s="178">
        <f>SUM(O7+O8+O12+O15+O16+O17+O18+O21+O22+O27+O29+O33+O38+O39+O42)</f>
        <v>-51133.906580705639</v>
      </c>
      <c r="P14" s="62"/>
      <c r="Q14" s="155"/>
      <c r="R14" s="162"/>
      <c r="S14" s="162"/>
      <c r="T14" s="165"/>
      <c r="U14" s="62"/>
      <c r="V14" s="209">
        <f>SUM(V7+V8+V12+ V15+V16+V17+V18+V21+V22+V27+V29+V33+V38+V39+V42)</f>
        <v>-57483.695982534482</v>
      </c>
      <c r="W14" s="210">
        <f t="shared" si="0"/>
        <v>-1.3476370224998353E-2</v>
      </c>
    </row>
    <row r="15" spans="2:23">
      <c r="B15" s="74"/>
      <c r="C15" s="26" t="s">
        <v>0</v>
      </c>
      <c r="D15" s="63">
        <f>GHG排出量とKP達成状況!AG15</f>
        <v>41744</v>
      </c>
      <c r="E15" s="142">
        <v>71003.509000000005</v>
      </c>
      <c r="F15" s="39"/>
      <c r="G15" s="160">
        <v>-160</v>
      </c>
      <c r="H15" s="160">
        <f t="shared" si="3"/>
        <v>-586.66666666666663</v>
      </c>
      <c r="I15" s="149">
        <f t="shared" si="1"/>
        <v>-8.2625024443040776E-3</v>
      </c>
      <c r="J15" s="62"/>
      <c r="K15" s="96" t="s">
        <v>113</v>
      </c>
      <c r="L15" s="171">
        <v>2807.9581821254169</v>
      </c>
      <c r="M15" s="171">
        <v>-37850.269334755329</v>
      </c>
      <c r="N15" s="172">
        <f>IF(L15&gt;0,M15+L15,"―")</f>
        <v>-35042.311152629911</v>
      </c>
      <c r="O15" s="173">
        <f>IF(H15-N15&gt;0,H15,N15)</f>
        <v>-586.66666666666663</v>
      </c>
      <c r="P15" s="62"/>
      <c r="Q15" s="153" t="s">
        <v>40</v>
      </c>
      <c r="R15" s="163"/>
      <c r="S15" s="163"/>
      <c r="T15" s="164"/>
      <c r="U15" s="62"/>
      <c r="V15" s="207">
        <f t="shared" si="2"/>
        <v>-586.66666666666663</v>
      </c>
      <c r="W15" s="208">
        <f t="shared" si="0"/>
        <v>-8.2625024443040776E-3</v>
      </c>
    </row>
    <row r="16" spans="2:23">
      <c r="B16" s="74"/>
      <c r="C16" s="26" t="s">
        <v>37</v>
      </c>
      <c r="D16" s="63">
        <f>GHG排出量とKP達成状況!AG16</f>
        <v>41908</v>
      </c>
      <c r="E16" s="142">
        <v>563925.32799999998</v>
      </c>
      <c r="F16" s="39"/>
      <c r="G16" s="160">
        <v>-880</v>
      </c>
      <c r="H16" s="160">
        <f t="shared" si="3"/>
        <v>-3226.6666666666665</v>
      </c>
      <c r="I16" s="149">
        <f t="shared" si="1"/>
        <v>-5.721797738913877E-3</v>
      </c>
      <c r="J16" s="62"/>
      <c r="K16" s="96" t="s">
        <v>113</v>
      </c>
      <c r="L16" s="171">
        <v>5723.0712567795808</v>
      </c>
      <c r="M16" s="171">
        <v>-57436.009384666722</v>
      </c>
      <c r="N16" s="172">
        <f>IF(L16&gt;0,M16+L16,"―")</f>
        <v>-51712.938127887144</v>
      </c>
      <c r="O16" s="173">
        <f>IF(H16-N16&gt;0,H16,N16)</f>
        <v>-3226.6666666666665</v>
      </c>
      <c r="P16" s="62"/>
      <c r="Q16" s="153" t="s">
        <v>40</v>
      </c>
      <c r="R16" s="163"/>
      <c r="S16" s="163"/>
      <c r="T16" s="164"/>
      <c r="U16" s="62"/>
      <c r="V16" s="207">
        <f t="shared" si="2"/>
        <v>-3226.6666666666665</v>
      </c>
      <c r="W16" s="208">
        <f t="shared" si="0"/>
        <v>-5.721797738913877E-3</v>
      </c>
    </row>
    <row r="17" spans="2:23">
      <c r="B17" s="74"/>
      <c r="C17" s="26" t="s">
        <v>1</v>
      </c>
      <c r="D17" s="63">
        <f>GHG排出量とKP達成状況!AG17</f>
        <v>41744</v>
      </c>
      <c r="E17" s="142">
        <v>1232429.5430000001</v>
      </c>
      <c r="F17" s="39"/>
      <c r="G17" s="160">
        <v>-1240</v>
      </c>
      <c r="H17" s="160">
        <f t="shared" si="3"/>
        <v>-4546.666666666667</v>
      </c>
      <c r="I17" s="149">
        <f t="shared" si="1"/>
        <v>-3.6891899358393316E-3</v>
      </c>
      <c r="J17" s="62"/>
      <c r="K17" s="96" t="s">
        <v>113</v>
      </c>
      <c r="L17" s="174">
        <v>-3398.9659119771532</v>
      </c>
      <c r="M17" s="174">
        <v>-46658.422728498081</v>
      </c>
      <c r="N17" s="175" t="str">
        <f>IF(L17&gt;0,M17+L17,"―")</f>
        <v>―</v>
      </c>
      <c r="O17" s="176">
        <f>IF(H17-M17&gt;0,H17+L17,M17+L17)</f>
        <v>-7945.6325786438201</v>
      </c>
      <c r="P17" s="62"/>
      <c r="Q17" s="153" t="s">
        <v>40</v>
      </c>
      <c r="R17" s="163"/>
      <c r="S17" s="163"/>
      <c r="T17" s="164"/>
      <c r="U17" s="62"/>
      <c r="V17" s="207">
        <f t="shared" si="2"/>
        <v>-7945.6325786438201</v>
      </c>
      <c r="W17" s="208">
        <f t="shared" si="0"/>
        <v>-6.4471292689904465E-3</v>
      </c>
    </row>
    <row r="18" spans="2:23">
      <c r="B18" s="74"/>
      <c r="C18" s="26" t="s">
        <v>2</v>
      </c>
      <c r="D18" s="63">
        <f>GHG排出量とKP達成状況!AG18</f>
        <v>41901</v>
      </c>
      <c r="E18" s="142">
        <v>106987.16899999999</v>
      </c>
      <c r="F18" s="39"/>
      <c r="G18" s="160">
        <v>-90</v>
      </c>
      <c r="H18" s="160">
        <f t="shared" si="3"/>
        <v>-330</v>
      </c>
      <c r="I18" s="149">
        <f t="shared" si="1"/>
        <v>-3.0844820279336488E-3</v>
      </c>
      <c r="J18" s="62"/>
      <c r="K18" s="96" t="s">
        <v>113</v>
      </c>
      <c r="L18" s="174">
        <v>-80.406467429322035</v>
      </c>
      <c r="M18" s="174">
        <v>-1760.5530512230594</v>
      </c>
      <c r="N18" s="175" t="str">
        <f>IF(L18&gt;0,M18+L18,"―")</f>
        <v>―</v>
      </c>
      <c r="O18" s="176">
        <f>IF(H18-M18&gt;0,H18+L18,M18+L18)</f>
        <v>-410.40646742932205</v>
      </c>
      <c r="P18" s="62"/>
      <c r="Q18" s="153" t="s">
        <v>40</v>
      </c>
      <c r="R18" s="163"/>
      <c r="S18" s="163"/>
      <c r="T18" s="164"/>
      <c r="U18" s="62"/>
      <c r="V18" s="207">
        <f t="shared" si="2"/>
        <v>-410.40646742932205</v>
      </c>
      <c r="W18" s="208">
        <f t="shared" si="0"/>
        <v>-3.8360344634347887E-3</v>
      </c>
    </row>
    <row r="19" spans="2:23">
      <c r="B19" s="75"/>
      <c r="C19" s="27" t="s">
        <v>3</v>
      </c>
      <c r="D19" s="63">
        <f>GHG排出量とKP達成状況!AG19</f>
        <v>41786</v>
      </c>
      <c r="E19" s="143">
        <v>115397.149</v>
      </c>
      <c r="F19" s="33"/>
      <c r="G19" s="160">
        <v>-290</v>
      </c>
      <c r="H19" s="160">
        <f t="shared" si="3"/>
        <v>-1063.3333333333333</v>
      </c>
      <c r="I19" s="149">
        <f t="shared" si="1"/>
        <v>-9.2145546276306469E-3</v>
      </c>
      <c r="J19" s="62"/>
      <c r="K19" s="96" t="s">
        <v>113</v>
      </c>
      <c r="L19" s="174">
        <v>-1128.1164959614537</v>
      </c>
      <c r="M19" s="174">
        <v>-2033.5244114832979</v>
      </c>
      <c r="N19" s="175" t="str">
        <f>IF(L19&gt;0,M19+L19,"―")</f>
        <v>―</v>
      </c>
      <c r="O19" s="176">
        <f>IF(H19-M19&gt;0,H19+L19,M19+L19)</f>
        <v>-2191.4498292947869</v>
      </c>
      <c r="P19" s="62"/>
      <c r="Q19" s="153" t="s">
        <v>40</v>
      </c>
      <c r="R19" s="163"/>
      <c r="S19" s="163"/>
      <c r="T19" s="164"/>
      <c r="U19" s="62"/>
      <c r="V19" s="207">
        <f t="shared" si="2"/>
        <v>-2191.4498292947869</v>
      </c>
      <c r="W19" s="208">
        <f t="shared" si="0"/>
        <v>-1.8990502350233859E-2</v>
      </c>
    </row>
    <row r="20" spans="2:23">
      <c r="B20" s="73"/>
      <c r="C20" s="25" t="s">
        <v>4</v>
      </c>
      <c r="D20" s="63">
        <f>GHG排出量とKP達成状況!AG20</f>
        <v>41744</v>
      </c>
      <c r="E20" s="142">
        <v>3367.9720000000002</v>
      </c>
      <c r="F20" s="33"/>
      <c r="G20" s="182" t="s">
        <v>39</v>
      </c>
      <c r="H20" s="182" t="s">
        <v>39</v>
      </c>
      <c r="I20" s="148" t="s">
        <v>40</v>
      </c>
      <c r="J20" s="62"/>
      <c r="K20" s="152" t="s">
        <v>114</v>
      </c>
      <c r="L20" s="169">
        <v>-136.045869032122</v>
      </c>
      <c r="M20" s="169" t="s">
        <v>40</v>
      </c>
      <c r="N20" s="169" t="s">
        <v>40</v>
      </c>
      <c r="O20" s="170">
        <f>L20</f>
        <v>-136.045869032122</v>
      </c>
      <c r="P20" s="62"/>
      <c r="Q20" s="107" t="s">
        <v>115</v>
      </c>
      <c r="R20" s="163"/>
      <c r="S20" s="163"/>
      <c r="T20" s="166">
        <v>-172.34609832000012</v>
      </c>
      <c r="U20" s="62"/>
      <c r="V20" s="207">
        <f t="shared" si="2"/>
        <v>-308.39196735212215</v>
      </c>
      <c r="W20" s="208">
        <f t="shared" si="0"/>
        <v>-9.1566072209662702E-2</v>
      </c>
    </row>
    <row r="21" spans="2:23">
      <c r="B21" s="74"/>
      <c r="C21" s="26" t="s">
        <v>5</v>
      </c>
      <c r="D21" s="63">
        <f>GHG排出量とKP達成状況!AG21</f>
        <v>41774</v>
      </c>
      <c r="E21" s="142">
        <v>55607.836000000003</v>
      </c>
      <c r="F21" s="39"/>
      <c r="G21" s="160">
        <v>-50</v>
      </c>
      <c r="H21" s="160">
        <f t="shared" si="3"/>
        <v>-183.33333333333334</v>
      </c>
      <c r="I21" s="149">
        <f t="shared" ref="I21:I27" si="4">H21/E21</f>
        <v>-3.2968974612378969E-3</v>
      </c>
      <c r="J21" s="62"/>
      <c r="K21" s="152" t="s">
        <v>114</v>
      </c>
      <c r="L21" s="169">
        <v>-3258.2306215087892</v>
      </c>
      <c r="M21" s="169" t="s">
        <v>40</v>
      </c>
      <c r="N21" s="169" t="s">
        <v>40</v>
      </c>
      <c r="O21" s="170">
        <f>L21</f>
        <v>-3258.2306215087892</v>
      </c>
      <c r="P21" s="62"/>
      <c r="Q21" s="153" t="s">
        <v>40</v>
      </c>
      <c r="R21" s="163"/>
      <c r="S21" s="163"/>
      <c r="T21" s="164"/>
      <c r="U21" s="62"/>
      <c r="V21" s="207">
        <f t="shared" si="2"/>
        <v>-3258.2306215087892</v>
      </c>
      <c r="W21" s="208">
        <f t="shared" si="0"/>
        <v>-5.8593012350072193E-2</v>
      </c>
    </row>
    <row r="22" spans="2:23">
      <c r="B22" s="74"/>
      <c r="C22" s="26" t="s">
        <v>6</v>
      </c>
      <c r="D22" s="63">
        <f>GHG排出量とKP達成状況!AG22</f>
        <v>41946</v>
      </c>
      <c r="E22" s="142">
        <v>516850.88699999999</v>
      </c>
      <c r="F22" s="39"/>
      <c r="G22" s="160">
        <v>-2780</v>
      </c>
      <c r="H22" s="160">
        <f t="shared" si="3"/>
        <v>-10193.333333333334</v>
      </c>
      <c r="I22" s="149">
        <f t="shared" si="4"/>
        <v>-1.9722000270715089E-2</v>
      </c>
      <c r="J22" s="62"/>
      <c r="K22" s="96" t="s">
        <v>113</v>
      </c>
      <c r="L22" s="174">
        <v>-4861.9863704814952</v>
      </c>
      <c r="M22" s="174">
        <v>-27227.766336869146</v>
      </c>
      <c r="N22" s="175" t="str">
        <f>IF(L22&gt;0,M22+L22,"―")</f>
        <v>―</v>
      </c>
      <c r="O22" s="176">
        <f>IF(H22-M22&gt;0,H22+L22,M22+L22)</f>
        <v>-15055.319703814828</v>
      </c>
      <c r="P22" s="62"/>
      <c r="Q22" s="153" t="s">
        <v>40</v>
      </c>
      <c r="R22" s="163"/>
      <c r="S22" s="163"/>
      <c r="T22" s="164"/>
      <c r="U22" s="62"/>
      <c r="V22" s="207">
        <f t="shared" si="2"/>
        <v>-15055.319703814828</v>
      </c>
      <c r="W22" s="208">
        <f t="shared" si="0"/>
        <v>-2.9128942374853327E-2</v>
      </c>
    </row>
    <row r="23" spans="2:23">
      <c r="B23" s="73"/>
      <c r="C23" s="25" t="s">
        <v>34</v>
      </c>
      <c r="D23" s="63">
        <f>GHG排出量とKP達成状況!AG23</f>
        <v>41957</v>
      </c>
      <c r="E23" s="142">
        <v>1261331.4180000001</v>
      </c>
      <c r="F23" s="33"/>
      <c r="G23" s="160">
        <v>-13000</v>
      </c>
      <c r="H23" s="160">
        <f t="shared" si="3"/>
        <v>-47666.666666666664</v>
      </c>
      <c r="I23" s="149">
        <f t="shared" si="4"/>
        <v>-3.7790755059640212E-2</v>
      </c>
      <c r="J23" s="62"/>
      <c r="K23" s="96" t="s">
        <v>113</v>
      </c>
      <c r="L23" s="171">
        <v>1823.5671495594906</v>
      </c>
      <c r="M23" s="171">
        <v>-50034.131386963432</v>
      </c>
      <c r="N23" s="172">
        <f>IF(L23&gt;0,M23+L23,"―")</f>
        <v>-48210.564237403945</v>
      </c>
      <c r="O23" s="173">
        <f>IF(H23-N23&gt;0,H23,N23)</f>
        <v>-47666.666666666664</v>
      </c>
      <c r="P23" s="62"/>
      <c r="Q23" s="107" t="s">
        <v>115</v>
      </c>
      <c r="R23" s="163"/>
      <c r="S23" s="163"/>
      <c r="T23" s="166">
        <v>-1046.809003436842</v>
      </c>
      <c r="U23" s="62"/>
      <c r="V23" s="207">
        <f t="shared" si="2"/>
        <v>-48713.475670103508</v>
      </c>
      <c r="W23" s="208">
        <f t="shared" si="0"/>
        <v>-3.8620678891313799E-2</v>
      </c>
    </row>
    <row r="24" spans="2:23">
      <c r="B24" s="75"/>
      <c r="C24" s="27" t="s">
        <v>7</v>
      </c>
      <c r="D24" s="63">
        <f>GHG排出量とKP達成状況!AG24</f>
        <v>41969</v>
      </c>
      <c r="E24" s="142">
        <v>25909.159</v>
      </c>
      <c r="F24" s="33"/>
      <c r="G24" s="160">
        <v>-340</v>
      </c>
      <c r="H24" s="160">
        <f t="shared" si="3"/>
        <v>-1246.6666666666667</v>
      </c>
      <c r="I24" s="149">
        <f t="shared" si="4"/>
        <v>-4.811683260991477E-2</v>
      </c>
      <c r="J24" s="62"/>
      <c r="K24" s="96" t="s">
        <v>113</v>
      </c>
      <c r="L24" s="171">
        <v>1221.7045220089153</v>
      </c>
      <c r="M24" s="171">
        <v>-13597.576228525359</v>
      </c>
      <c r="N24" s="172">
        <f>IF(L24&gt;0,M24+L24,"―")</f>
        <v>-12375.871706516444</v>
      </c>
      <c r="O24" s="173">
        <f>IF(H24-N24&gt;0,H24,N24)</f>
        <v>-1246.6666666666667</v>
      </c>
      <c r="P24" s="62"/>
      <c r="Q24" s="153" t="s">
        <v>40</v>
      </c>
      <c r="R24" s="163"/>
      <c r="S24" s="163"/>
      <c r="T24" s="164"/>
      <c r="U24" s="62"/>
      <c r="V24" s="207">
        <f t="shared" si="2"/>
        <v>-1246.6666666666667</v>
      </c>
      <c r="W24" s="208">
        <f t="shared" si="0"/>
        <v>-4.811683260991477E-2</v>
      </c>
    </row>
    <row r="25" spans="2:23">
      <c r="B25" s="73"/>
      <c r="C25" s="25" t="s">
        <v>8</v>
      </c>
      <c r="D25" s="63">
        <f>GHG排出量とKP達成状況!AG25</f>
        <v>41946</v>
      </c>
      <c r="E25" s="142">
        <v>229.483</v>
      </c>
      <c r="F25" s="33"/>
      <c r="G25" s="160">
        <v>-10</v>
      </c>
      <c r="H25" s="160">
        <f t="shared" si="3"/>
        <v>-36.666666666666664</v>
      </c>
      <c r="I25" s="149">
        <f t="shared" si="4"/>
        <v>-0.15977944626254087</v>
      </c>
      <c r="J25" s="62"/>
      <c r="K25" s="152" t="s">
        <v>114</v>
      </c>
      <c r="L25" s="169">
        <v>3.8181925722780674</v>
      </c>
      <c r="M25" s="169" t="s">
        <v>40</v>
      </c>
      <c r="N25" s="169" t="s">
        <v>40</v>
      </c>
      <c r="O25" s="170">
        <f>L25</f>
        <v>3.8181925722780674</v>
      </c>
      <c r="P25" s="62"/>
      <c r="Q25" s="153" t="s">
        <v>40</v>
      </c>
      <c r="R25" s="163"/>
      <c r="S25" s="163"/>
      <c r="T25" s="164"/>
      <c r="U25" s="62"/>
      <c r="V25" s="207">
        <f t="shared" si="2"/>
        <v>3.8181925722780674</v>
      </c>
      <c r="W25" s="208">
        <f t="shared" si="0"/>
        <v>1.6638237134245532E-2</v>
      </c>
    </row>
    <row r="26" spans="2:23">
      <c r="B26" s="75"/>
      <c r="C26" s="27" t="s">
        <v>9</v>
      </c>
      <c r="D26" s="63">
        <f>GHG排出量とKP達成状況!AG26</f>
        <v>41940</v>
      </c>
      <c r="E26" s="142">
        <v>49414.385999999999</v>
      </c>
      <c r="F26" s="33"/>
      <c r="G26" s="160">
        <v>-280</v>
      </c>
      <c r="H26" s="160">
        <f t="shared" si="3"/>
        <v>-1026.6666666666667</v>
      </c>
      <c r="I26" s="149">
        <f t="shared" si="4"/>
        <v>-2.0776675575138518E-2</v>
      </c>
      <c r="J26" s="62"/>
      <c r="K26" s="96" t="s">
        <v>113</v>
      </c>
      <c r="L26" s="174">
        <v>-116.53015219867454</v>
      </c>
      <c r="M26" s="174">
        <v>-10275.495352590797</v>
      </c>
      <c r="N26" s="175" t="str">
        <f>IF(L26&gt;0,M26+L26,"―")</f>
        <v>―</v>
      </c>
      <c r="O26" s="176">
        <f>IF(H26-M26&gt;0,H26+L26,M26+L26)</f>
        <v>-1143.1968188653414</v>
      </c>
      <c r="P26" s="62"/>
      <c r="Q26" s="153" t="s">
        <v>40</v>
      </c>
      <c r="R26" s="163"/>
      <c r="S26" s="163"/>
      <c r="T26" s="164"/>
      <c r="U26" s="62"/>
      <c r="V26" s="207">
        <f t="shared" si="2"/>
        <v>-1143.1968188653414</v>
      </c>
      <c r="W26" s="208">
        <f t="shared" si="0"/>
        <v>-2.3134898789703495E-2</v>
      </c>
    </row>
    <row r="27" spans="2:23">
      <c r="B27" s="74"/>
      <c r="C27" s="26" t="s">
        <v>10</v>
      </c>
      <c r="D27" s="63">
        <f>GHG排出量とKP達成状況!AG27</f>
        <v>41960</v>
      </c>
      <c r="E27" s="144">
        <v>13167.499</v>
      </c>
      <c r="F27" s="39"/>
      <c r="G27" s="160">
        <v>-10</v>
      </c>
      <c r="H27" s="160">
        <f t="shared" si="3"/>
        <v>-36.666666666666664</v>
      </c>
      <c r="I27" s="149">
        <f t="shared" si="4"/>
        <v>-2.784634095409209E-3</v>
      </c>
      <c r="J27" s="62"/>
      <c r="K27" s="152" t="s">
        <v>114</v>
      </c>
      <c r="L27" s="169">
        <v>-74.655932542590833</v>
      </c>
      <c r="M27" s="169" t="s">
        <v>40</v>
      </c>
      <c r="N27" s="169" t="s">
        <v>40</v>
      </c>
      <c r="O27" s="170">
        <f>L27</f>
        <v>-74.655932542590833</v>
      </c>
      <c r="P27" s="62"/>
      <c r="Q27" s="153" t="s">
        <v>40</v>
      </c>
      <c r="R27" s="163"/>
      <c r="S27" s="163"/>
      <c r="T27" s="164"/>
      <c r="U27" s="62"/>
      <c r="V27" s="207">
        <f t="shared" si="2"/>
        <v>-74.655932542590833</v>
      </c>
      <c r="W27" s="208">
        <f t="shared" si="0"/>
        <v>-5.6697124140727738E-3</v>
      </c>
    </row>
    <row r="28" spans="2:23">
      <c r="B28" s="73"/>
      <c r="C28" s="25" t="s">
        <v>11</v>
      </c>
      <c r="D28" s="63">
        <f>GHG排出量とKP達成状況!AG28</f>
        <v>41908</v>
      </c>
      <c r="E28" s="142">
        <v>107.658</v>
      </c>
      <c r="F28" s="33"/>
      <c r="G28" s="182" t="s">
        <v>39</v>
      </c>
      <c r="H28" s="182" t="s">
        <v>39</v>
      </c>
      <c r="I28" s="148" t="s">
        <v>40</v>
      </c>
      <c r="J28" s="62"/>
      <c r="K28" s="152" t="s">
        <v>114</v>
      </c>
      <c r="L28" s="169" t="s">
        <v>50</v>
      </c>
      <c r="M28" s="169" t="s">
        <v>40</v>
      </c>
      <c r="N28" s="169" t="s">
        <v>40</v>
      </c>
      <c r="O28" s="169" t="str">
        <f>L28</f>
        <v>NA</v>
      </c>
      <c r="P28" s="62"/>
      <c r="Q28" s="153" t="s">
        <v>40</v>
      </c>
      <c r="R28" s="163"/>
      <c r="S28" s="163"/>
      <c r="T28" s="164"/>
      <c r="U28" s="62"/>
      <c r="V28" s="211" t="s">
        <v>50</v>
      </c>
      <c r="W28" s="212" t="s">
        <v>50</v>
      </c>
    </row>
    <row r="29" spans="2:23">
      <c r="B29" s="74"/>
      <c r="C29" s="26" t="s">
        <v>12</v>
      </c>
      <c r="D29" s="63">
        <f>GHG排出量とKP達成状況!AG29</f>
        <v>41744</v>
      </c>
      <c r="E29" s="142">
        <v>213034.49799999999</v>
      </c>
      <c r="F29" s="39"/>
      <c r="G29" s="160">
        <v>-10</v>
      </c>
      <c r="H29" s="160">
        <f t="shared" si="3"/>
        <v>-36.666666666666664</v>
      </c>
      <c r="I29" s="149">
        <f t="shared" ref="I29:I42" si="5">H29/E29</f>
        <v>-1.7211609861735475E-4</v>
      </c>
      <c r="J29" s="62"/>
      <c r="K29" s="152" t="s">
        <v>114</v>
      </c>
      <c r="L29" s="169">
        <v>413.60776299628367</v>
      </c>
      <c r="M29" s="169" t="s">
        <v>40</v>
      </c>
      <c r="N29" s="169" t="s">
        <v>40</v>
      </c>
      <c r="O29" s="170">
        <f>L29</f>
        <v>413.60776299628367</v>
      </c>
      <c r="P29" s="62"/>
      <c r="Q29" s="153" t="s">
        <v>40</v>
      </c>
      <c r="R29" s="163"/>
      <c r="S29" s="163"/>
      <c r="T29" s="164"/>
      <c r="U29" s="62"/>
      <c r="V29" s="207">
        <f t="shared" si="2"/>
        <v>413.60776299628367</v>
      </c>
      <c r="W29" s="208">
        <f t="shared" ref="W29:W42" si="6">V29/E29</f>
        <v>1.941506032493778E-3</v>
      </c>
    </row>
    <row r="30" spans="2:23">
      <c r="B30" s="73"/>
      <c r="C30" s="25" t="s">
        <v>13</v>
      </c>
      <c r="D30" s="63">
        <f>GHG排出量とKP達成状況!AG30</f>
        <v>41893</v>
      </c>
      <c r="E30" s="142">
        <v>61912.947</v>
      </c>
      <c r="F30" s="33"/>
      <c r="G30" s="160">
        <v>-200</v>
      </c>
      <c r="H30" s="160">
        <f t="shared" si="3"/>
        <v>-733.33333333333337</v>
      </c>
      <c r="I30" s="149">
        <f t="shared" si="5"/>
        <v>-1.1844587745650895E-2</v>
      </c>
      <c r="J30" s="62"/>
      <c r="K30" s="152" t="s">
        <v>114</v>
      </c>
      <c r="L30" s="169">
        <v>-14310.559547581777</v>
      </c>
      <c r="M30" s="169" t="s">
        <v>40</v>
      </c>
      <c r="N30" s="169" t="s">
        <v>40</v>
      </c>
      <c r="O30" s="170">
        <f>L30</f>
        <v>-14310.559547581777</v>
      </c>
      <c r="P30" s="62"/>
      <c r="Q30" s="153" t="s">
        <v>40</v>
      </c>
      <c r="R30" s="163"/>
      <c r="S30" s="163"/>
      <c r="T30" s="164"/>
      <c r="U30" s="62"/>
      <c r="V30" s="207">
        <f t="shared" si="2"/>
        <v>-14310.559547581777</v>
      </c>
      <c r="W30" s="208">
        <f t="shared" si="6"/>
        <v>-0.23114001579640164</v>
      </c>
    </row>
    <row r="31" spans="2:23">
      <c r="B31" s="73"/>
      <c r="C31" s="25" t="s">
        <v>14</v>
      </c>
      <c r="D31" s="63">
        <f>GHG排出量とKP達成状況!AG31</f>
        <v>42033</v>
      </c>
      <c r="E31" s="142">
        <v>49619.167999999998</v>
      </c>
      <c r="F31" s="33"/>
      <c r="G31" s="160">
        <v>-400</v>
      </c>
      <c r="H31" s="160">
        <f t="shared" si="3"/>
        <v>-1466.6666666666667</v>
      </c>
      <c r="I31" s="149">
        <f t="shared" si="5"/>
        <v>-2.9558469554883848E-2</v>
      </c>
      <c r="J31" s="62"/>
      <c r="K31" s="96" t="s">
        <v>113</v>
      </c>
      <c r="L31" s="171">
        <v>1831.5589478666902</v>
      </c>
      <c r="M31" s="171">
        <v>-30901.414486709575</v>
      </c>
      <c r="N31" s="172">
        <f>IF(L31&gt;0,M31+L31,"―")</f>
        <v>-29069.855538842883</v>
      </c>
      <c r="O31" s="173">
        <f>IF(H31-N31&gt;0,H31,N31)</f>
        <v>-1466.6666666666667</v>
      </c>
      <c r="P31" s="62"/>
      <c r="Q31" s="153" t="s">
        <v>40</v>
      </c>
      <c r="R31" s="163"/>
      <c r="S31" s="163"/>
      <c r="T31" s="164"/>
      <c r="U31" s="62"/>
      <c r="V31" s="207">
        <f t="shared" si="2"/>
        <v>-1466.6666666666667</v>
      </c>
      <c r="W31" s="208">
        <f t="shared" si="6"/>
        <v>-2.9558469554883848E-2</v>
      </c>
    </row>
    <row r="32" spans="2:23">
      <c r="B32" s="75"/>
      <c r="C32" s="27" t="s">
        <v>15</v>
      </c>
      <c r="D32" s="63">
        <f>GHG排出量とKP達成状況!AG32</f>
        <v>41925</v>
      </c>
      <c r="E32" s="142">
        <v>563442.77399999998</v>
      </c>
      <c r="F32" s="33"/>
      <c r="G32" s="160">
        <v>-820</v>
      </c>
      <c r="H32" s="160">
        <f t="shared" si="3"/>
        <v>-3006.6666666666665</v>
      </c>
      <c r="I32" s="149">
        <f t="shared" si="5"/>
        <v>-5.3362414168908424E-3</v>
      </c>
      <c r="J32" s="62"/>
      <c r="K32" s="96" t="s">
        <v>113</v>
      </c>
      <c r="L32" s="174">
        <v>-2208.1661525448399</v>
      </c>
      <c r="M32" s="174">
        <v>-36354.526900762037</v>
      </c>
      <c r="N32" s="175" t="str">
        <f>IF(L32&gt;0,M32+L32,"―")</f>
        <v>―</v>
      </c>
      <c r="O32" s="176">
        <f>IF(H32-M32&gt;0,H32+L32,M32+L32)</f>
        <v>-5214.8328192115059</v>
      </c>
      <c r="P32" s="62"/>
      <c r="Q32" s="153" t="s">
        <v>40</v>
      </c>
      <c r="R32" s="163"/>
      <c r="S32" s="163"/>
      <c r="T32" s="164"/>
      <c r="U32" s="62"/>
      <c r="V32" s="207">
        <f t="shared" si="2"/>
        <v>-5214.8328192115059</v>
      </c>
      <c r="W32" s="208">
        <f t="shared" si="6"/>
        <v>-9.2553016204117763E-3</v>
      </c>
    </row>
    <row r="33" spans="2:24">
      <c r="B33" s="74"/>
      <c r="C33" s="26" t="s">
        <v>16</v>
      </c>
      <c r="D33" s="63">
        <f>GHG排出量とKP達成状況!AG33</f>
        <v>41963</v>
      </c>
      <c r="E33" s="142">
        <v>60147.642</v>
      </c>
      <c r="F33" s="39"/>
      <c r="G33" s="160">
        <v>-220</v>
      </c>
      <c r="H33" s="160">
        <f t="shared" si="3"/>
        <v>-806.66666666666663</v>
      </c>
      <c r="I33" s="149">
        <f t="shared" si="5"/>
        <v>-1.3411442906883475E-2</v>
      </c>
      <c r="J33" s="62"/>
      <c r="K33" s="96" t="s">
        <v>113</v>
      </c>
      <c r="L33" s="174">
        <v>-3447.6787206040563</v>
      </c>
      <c r="M33" s="174">
        <v>-9257.6427471832285</v>
      </c>
      <c r="N33" s="175" t="str">
        <f>IF(L33&gt;0,M33+L33,"―")</f>
        <v>―</v>
      </c>
      <c r="O33" s="176">
        <f>IF(H33-M33&gt;0,H33+L33,M33+L33)</f>
        <v>-4254.3453872707232</v>
      </c>
      <c r="P33" s="62"/>
      <c r="Q33" s="107" t="s">
        <v>117</v>
      </c>
      <c r="R33" s="161">
        <v>-3414.3009072131549</v>
      </c>
      <c r="S33" s="161">
        <v>-1283.3625287178131</v>
      </c>
      <c r="T33" s="164"/>
      <c r="U33" s="62"/>
      <c r="V33" s="207">
        <f t="shared" si="2"/>
        <v>-8952.0088232016915</v>
      </c>
      <c r="W33" s="208">
        <f t="shared" si="6"/>
        <v>-0.14883391144746275</v>
      </c>
    </row>
    <row r="34" spans="2:24">
      <c r="B34" s="75"/>
      <c r="C34" s="27" t="s">
        <v>17</v>
      </c>
      <c r="D34" s="63">
        <f>GHG排出量とKP達成状況!AG34</f>
        <v>41953</v>
      </c>
      <c r="E34" s="143">
        <v>278225.022</v>
      </c>
      <c r="F34" s="33"/>
      <c r="G34" s="160">
        <v>-1100</v>
      </c>
      <c r="H34" s="160">
        <f t="shared" si="3"/>
        <v>-4033.3333333333335</v>
      </c>
      <c r="I34" s="149">
        <f t="shared" si="5"/>
        <v>-1.4496659230503479E-2</v>
      </c>
      <c r="J34" s="62"/>
      <c r="K34" s="96" t="s">
        <v>113</v>
      </c>
      <c r="L34" s="171">
        <v>1427.3521810254424</v>
      </c>
      <c r="M34" s="171">
        <v>-21468.730484324533</v>
      </c>
      <c r="N34" s="172">
        <f>IF(L34&gt;0,M34+L34,"―")</f>
        <v>-20041.37830329909</v>
      </c>
      <c r="O34" s="173">
        <f>IF(H34-N34&gt;0,H34,N34)</f>
        <v>-4033.3333333333335</v>
      </c>
      <c r="P34" s="62"/>
      <c r="Q34" s="107" t="s">
        <v>115</v>
      </c>
      <c r="R34" s="163"/>
      <c r="S34" s="163"/>
      <c r="T34" s="166">
        <v>389.65927964355478</v>
      </c>
      <c r="U34" s="62"/>
      <c r="V34" s="207">
        <f t="shared" si="2"/>
        <v>-3643.6740536897787</v>
      </c>
      <c r="W34" s="208">
        <f t="shared" si="6"/>
        <v>-1.3096140769430073E-2</v>
      </c>
    </row>
    <row r="35" spans="2:24">
      <c r="B35" s="75"/>
      <c r="C35" s="27" t="s">
        <v>18</v>
      </c>
      <c r="D35" s="63">
        <f>GHG排出量とKP達成状況!AG35</f>
        <v>41940</v>
      </c>
      <c r="E35" s="142">
        <v>3323419.0639999998</v>
      </c>
      <c r="F35" s="33"/>
      <c r="G35" s="160">
        <v>-33000</v>
      </c>
      <c r="H35" s="160">
        <f t="shared" si="3"/>
        <v>-121000</v>
      </c>
      <c r="I35" s="149">
        <f t="shared" si="5"/>
        <v>-3.6408288473367197E-2</v>
      </c>
      <c r="J35" s="62"/>
      <c r="K35" s="96" t="s">
        <v>113</v>
      </c>
      <c r="L35" s="171">
        <v>10705.491779990221</v>
      </c>
      <c r="M35" s="171">
        <v>-514842.17552238313</v>
      </c>
      <c r="N35" s="172">
        <f>IF(L35&gt;0,M35+L35,"―")</f>
        <v>-504136.68374239292</v>
      </c>
      <c r="O35" s="173">
        <f>IF(H35-N35&gt;0,H35,N35)</f>
        <v>-121000</v>
      </c>
      <c r="P35" s="62"/>
      <c r="Q35" s="153" t="s">
        <v>40</v>
      </c>
      <c r="R35" s="163"/>
      <c r="S35" s="163"/>
      <c r="T35" s="164"/>
      <c r="U35" s="62"/>
      <c r="V35" s="207">
        <f t="shared" si="2"/>
        <v>-121000</v>
      </c>
      <c r="W35" s="208">
        <f t="shared" si="6"/>
        <v>-3.6408288473367197E-2</v>
      </c>
    </row>
    <row r="36" spans="2:24">
      <c r="B36" s="75"/>
      <c r="C36" s="27" t="s">
        <v>19</v>
      </c>
      <c r="D36" s="63">
        <f>GHG排出量とKP達成状況!AG36</f>
        <v>41953</v>
      </c>
      <c r="E36" s="142">
        <v>72050.763999999996</v>
      </c>
      <c r="F36" s="33"/>
      <c r="G36" s="160">
        <v>-500</v>
      </c>
      <c r="H36" s="160">
        <f t="shared" si="3"/>
        <v>-1833.3333333333333</v>
      </c>
      <c r="I36" s="149">
        <f t="shared" si="5"/>
        <v>-2.5445022808270754E-2</v>
      </c>
      <c r="J36" s="62"/>
      <c r="K36" s="152" t="s">
        <v>114</v>
      </c>
      <c r="L36" s="169">
        <v>-278.83026111221</v>
      </c>
      <c r="M36" s="169" t="s">
        <v>40</v>
      </c>
      <c r="N36" s="169" t="s">
        <v>40</v>
      </c>
      <c r="O36" s="170">
        <f>L36</f>
        <v>-278.83026111221</v>
      </c>
      <c r="P36" s="62"/>
      <c r="Q36" s="153" t="s">
        <v>40</v>
      </c>
      <c r="R36" s="163"/>
      <c r="S36" s="163"/>
      <c r="T36" s="164"/>
      <c r="U36" s="62"/>
      <c r="V36" s="207">
        <f t="shared" si="2"/>
        <v>-278.83026111221</v>
      </c>
      <c r="W36" s="208">
        <f t="shared" si="6"/>
        <v>-3.869914011074331E-3</v>
      </c>
    </row>
    <row r="37" spans="2:24">
      <c r="B37" s="75"/>
      <c r="C37" s="27" t="s">
        <v>20</v>
      </c>
      <c r="D37" s="63">
        <f>GHG排出量とKP達成状況!AG37</f>
        <v>41744</v>
      </c>
      <c r="E37" s="143">
        <v>20354.042000000001</v>
      </c>
      <c r="F37" s="33"/>
      <c r="G37" s="160">
        <v>-360</v>
      </c>
      <c r="H37" s="160">
        <f t="shared" si="3"/>
        <v>-1320</v>
      </c>
      <c r="I37" s="149">
        <f t="shared" si="5"/>
        <v>-6.4851983699355631E-2</v>
      </c>
      <c r="J37" s="62"/>
      <c r="K37" s="96" t="s">
        <v>113</v>
      </c>
      <c r="L37" s="171">
        <v>259.54992773306225</v>
      </c>
      <c r="M37" s="171">
        <v>-6283.5530123908557</v>
      </c>
      <c r="N37" s="172">
        <f t="shared" ref="N37:N42" si="7">IF(L37&gt;0,M37+L37,"―")</f>
        <v>-6024.0030846577938</v>
      </c>
      <c r="O37" s="173">
        <f>IF(H37-N37&gt;0,H37,N37)</f>
        <v>-1320</v>
      </c>
      <c r="P37" s="62"/>
      <c r="Q37" s="153" t="s">
        <v>40</v>
      </c>
      <c r="R37" s="163"/>
      <c r="S37" s="163"/>
      <c r="T37" s="164"/>
      <c r="U37" s="62"/>
      <c r="V37" s="207">
        <f t="shared" si="2"/>
        <v>-1320</v>
      </c>
      <c r="W37" s="208">
        <f t="shared" si="6"/>
        <v>-6.4851983699355631E-2</v>
      </c>
    </row>
    <row r="38" spans="2:24">
      <c r="B38" s="74"/>
      <c r="C38" s="26" t="s">
        <v>21</v>
      </c>
      <c r="D38" s="63">
        <f>GHG排出量とKP達成状況!AG38</f>
        <v>41744</v>
      </c>
      <c r="E38" s="142">
        <v>289773.20500000002</v>
      </c>
      <c r="F38" s="39"/>
      <c r="G38" s="160">
        <v>-670</v>
      </c>
      <c r="H38" s="160">
        <f t="shared" si="3"/>
        <v>-2456.6666666666665</v>
      </c>
      <c r="I38" s="149">
        <f t="shared" si="5"/>
        <v>-8.4778945198423928E-3</v>
      </c>
      <c r="J38" s="62"/>
      <c r="K38" s="96" t="s">
        <v>113</v>
      </c>
      <c r="L38" s="174">
        <v>-7985.8759670367726</v>
      </c>
      <c r="M38" s="174">
        <v>-23765.557222771273</v>
      </c>
      <c r="N38" s="175" t="str">
        <f t="shared" si="7"/>
        <v>―</v>
      </c>
      <c r="O38" s="176">
        <f>IF(H38-M38&gt;0,H38+L38,M38+L38)</f>
        <v>-10442.542633703439</v>
      </c>
      <c r="P38" s="62"/>
      <c r="Q38" s="107" t="s">
        <v>116</v>
      </c>
      <c r="R38" s="161">
        <v>-113.57448739370125</v>
      </c>
      <c r="S38" s="163"/>
      <c r="T38" s="164"/>
      <c r="U38" s="62"/>
      <c r="V38" s="207">
        <f t="shared" si="2"/>
        <v>-10556.117121097141</v>
      </c>
      <c r="W38" s="208">
        <f t="shared" si="6"/>
        <v>-3.6428893144544332E-2</v>
      </c>
    </row>
    <row r="39" spans="2:24">
      <c r="B39" s="74"/>
      <c r="C39" s="26" t="s">
        <v>22</v>
      </c>
      <c r="D39" s="63">
        <f>GHG排出量とKP達成状況!AG39</f>
        <v>41928</v>
      </c>
      <c r="E39" s="142">
        <v>72151.645999999993</v>
      </c>
      <c r="F39" s="39"/>
      <c r="G39" s="160">
        <v>-580</v>
      </c>
      <c r="H39" s="160">
        <f t="shared" si="3"/>
        <v>-2126.6666666666665</v>
      </c>
      <c r="I39" s="149">
        <f t="shared" si="5"/>
        <v>-2.9474957046255974E-2</v>
      </c>
      <c r="J39" s="62"/>
      <c r="K39" s="96" t="s">
        <v>113</v>
      </c>
      <c r="L39" s="171">
        <v>1996.517514933335</v>
      </c>
      <c r="M39" s="171">
        <v>-39624.366083933368</v>
      </c>
      <c r="N39" s="172">
        <f t="shared" si="7"/>
        <v>-37627.848569000031</v>
      </c>
      <c r="O39" s="173">
        <f>IF(H39-N39&gt;0,H39,N39)</f>
        <v>-2126.6666666666665</v>
      </c>
      <c r="P39" s="62"/>
      <c r="Q39" s="153" t="s">
        <v>40</v>
      </c>
      <c r="R39" s="163"/>
      <c r="S39" s="163"/>
      <c r="T39" s="164"/>
      <c r="U39" s="62"/>
      <c r="V39" s="207">
        <f t="shared" si="2"/>
        <v>-2126.6666666666665</v>
      </c>
      <c r="W39" s="208">
        <f t="shared" si="6"/>
        <v>-2.9474957046255974E-2</v>
      </c>
    </row>
    <row r="40" spans="2:24">
      <c r="B40" s="73"/>
      <c r="C40" s="25" t="s">
        <v>23</v>
      </c>
      <c r="D40" s="63">
        <f>GHG排出量とKP達成状況!AG40</f>
        <v>41928</v>
      </c>
      <c r="E40" s="142">
        <v>52790.957000000002</v>
      </c>
      <c r="F40" s="33"/>
      <c r="G40" s="160">
        <v>-500</v>
      </c>
      <c r="H40" s="160">
        <f t="shared" si="3"/>
        <v>-1833.3333333333333</v>
      </c>
      <c r="I40" s="149">
        <f t="shared" si="5"/>
        <v>-3.4728170079078753E-2</v>
      </c>
      <c r="J40" s="62"/>
      <c r="K40" s="96" t="s">
        <v>113</v>
      </c>
      <c r="L40" s="171">
        <v>169.46473193100013</v>
      </c>
      <c r="M40" s="171">
        <v>-1788.4554583269351</v>
      </c>
      <c r="N40" s="172">
        <f t="shared" si="7"/>
        <v>-1618.9907263959349</v>
      </c>
      <c r="O40" s="173">
        <f>IF(H40-N40&gt;0,H40,N40)</f>
        <v>-1618.9907263959349</v>
      </c>
      <c r="P40" s="62"/>
      <c r="Q40" s="153" t="s">
        <v>40</v>
      </c>
      <c r="R40" s="163"/>
      <c r="S40" s="163"/>
      <c r="T40" s="164"/>
      <c r="U40" s="62"/>
      <c r="V40" s="207">
        <f t="shared" si="2"/>
        <v>-1618.9907263959349</v>
      </c>
      <c r="W40" s="208">
        <f t="shared" si="6"/>
        <v>-3.066795561967052E-2</v>
      </c>
    </row>
    <row r="41" spans="2:24">
      <c r="B41" s="75"/>
      <c r="C41" s="27" t="s">
        <v>24</v>
      </c>
      <c r="D41" s="63">
        <f>GHG排出量とKP達成状況!AG41</f>
        <v>41944</v>
      </c>
      <c r="E41" s="142">
        <v>920836.93299999996</v>
      </c>
      <c r="F41" s="33"/>
      <c r="G41" s="160">
        <v>-1110</v>
      </c>
      <c r="H41" s="160">
        <f t="shared" si="3"/>
        <v>-4070</v>
      </c>
      <c r="I41" s="149">
        <f t="shared" si="5"/>
        <v>-4.4198922242837538E-3</v>
      </c>
      <c r="J41" s="62"/>
      <c r="K41" s="96" t="s">
        <v>113</v>
      </c>
      <c r="L41" s="174">
        <v>-500.08368380769218</v>
      </c>
      <c r="M41" s="174">
        <v>-57585.113125103133</v>
      </c>
      <c r="N41" s="175" t="str">
        <f t="shared" si="7"/>
        <v>―</v>
      </c>
      <c r="O41" s="176">
        <f>IF(H41-M41&gt;0,H41+L41,M41+L41)</f>
        <v>-4570.0836838076921</v>
      </c>
      <c r="P41" s="62"/>
      <c r="Q41" s="153" t="s">
        <v>40</v>
      </c>
      <c r="R41" s="163"/>
      <c r="S41" s="163"/>
      <c r="T41" s="164"/>
      <c r="U41" s="62"/>
      <c r="V41" s="207">
        <f t="shared" si="2"/>
        <v>-4570.0836838076921</v>
      </c>
      <c r="W41" s="208">
        <f t="shared" si="6"/>
        <v>-4.9629674050092557E-3</v>
      </c>
    </row>
    <row r="42" spans="2:24" ht="13.8" thickBot="1">
      <c r="B42" s="138"/>
      <c r="C42" s="51" t="s">
        <v>86</v>
      </c>
      <c r="D42" s="64">
        <f>GHG排出量とKP達成状況!AG42</f>
        <v>41928</v>
      </c>
      <c r="E42" s="145">
        <v>779904.14399999997</v>
      </c>
      <c r="F42" s="39"/>
      <c r="G42" s="184">
        <v>-370</v>
      </c>
      <c r="H42" s="184">
        <f t="shared" si="3"/>
        <v>-1356.6666666666667</v>
      </c>
      <c r="I42" s="151">
        <f t="shared" si="5"/>
        <v>-1.7395300141739814E-3</v>
      </c>
      <c r="J42" s="62"/>
      <c r="K42" s="98" t="s">
        <v>113</v>
      </c>
      <c r="L42" s="179">
        <v>-1485.199062498195</v>
      </c>
      <c r="M42" s="179">
        <v>-15239.256811170917</v>
      </c>
      <c r="N42" s="180" t="str">
        <f t="shared" si="7"/>
        <v>―</v>
      </c>
      <c r="O42" s="181">
        <f>IF(H42-M42&gt;0,H42+L42,M42+L42)</f>
        <v>-2841.8657291648615</v>
      </c>
      <c r="P42" s="62"/>
      <c r="Q42" s="154" t="s">
        <v>40</v>
      </c>
      <c r="R42" s="167"/>
      <c r="S42" s="167"/>
      <c r="T42" s="168"/>
      <c r="U42" s="62"/>
      <c r="V42" s="213">
        <f t="shared" si="2"/>
        <v>-2841.8657291648615</v>
      </c>
      <c r="W42" s="214">
        <f t="shared" si="6"/>
        <v>-3.6438654045218943E-3</v>
      </c>
    </row>
    <row r="44" spans="2:24">
      <c r="C44" s="78" t="s">
        <v>59</v>
      </c>
      <c r="N44" s="108"/>
      <c r="O44" s="31"/>
      <c r="P44" s="31"/>
      <c r="R44" s="31"/>
      <c r="S44" s="31"/>
      <c r="T44" s="31"/>
      <c r="U44" s="31"/>
      <c r="V44" s="31"/>
      <c r="W44" s="31"/>
      <c r="X44" s="31"/>
    </row>
    <row r="45" spans="2:24">
      <c r="E45" s="60"/>
      <c r="O45" s="31"/>
      <c r="P45" s="31"/>
      <c r="R45" s="31"/>
      <c r="S45" s="31"/>
      <c r="T45" s="31"/>
      <c r="U45" s="31"/>
      <c r="V45" s="31"/>
      <c r="W45" s="31"/>
      <c r="X45" s="31"/>
    </row>
    <row r="46" spans="2:24">
      <c r="C46" s="79" t="s">
        <v>89</v>
      </c>
      <c r="G46" s="108"/>
      <c r="H46" s="108"/>
      <c r="I46" s="24"/>
      <c r="J46" s="31"/>
      <c r="K46" s="31"/>
      <c r="L46" s="122" t="s">
        <v>127</v>
      </c>
      <c r="M46" s="122"/>
      <c r="N46" s="159"/>
      <c r="O46" s="159"/>
      <c r="Q46" s="108" t="s">
        <v>75</v>
      </c>
    </row>
    <row r="47" spans="2:24">
      <c r="C47" s="80" t="s">
        <v>60</v>
      </c>
      <c r="E47" s="61"/>
      <c r="H47" s="108"/>
      <c r="I47" s="31"/>
      <c r="J47" s="31"/>
      <c r="K47" s="31"/>
      <c r="L47" s="109" t="s">
        <v>128</v>
      </c>
      <c r="M47" s="109"/>
      <c r="N47" s="158"/>
      <c r="O47" s="158"/>
      <c r="Q47" s="108" t="s">
        <v>76</v>
      </c>
    </row>
    <row r="48" spans="2:24">
      <c r="E48" s="61"/>
      <c r="H48" s="30"/>
      <c r="L48" s="110" t="s">
        <v>126</v>
      </c>
      <c r="M48" s="110"/>
      <c r="N48" s="157"/>
      <c r="O48" s="157"/>
      <c r="Q48" s="108" t="s">
        <v>77</v>
      </c>
    </row>
    <row r="49" spans="5:21">
      <c r="H49" s="30"/>
    </row>
    <row r="50" spans="5:21">
      <c r="G50" s="108"/>
      <c r="H50" s="30"/>
    </row>
    <row r="51" spans="5:21" ht="15.6">
      <c r="E51" s="1"/>
      <c r="G51" s="221" t="s">
        <v>207</v>
      </c>
      <c r="H51"/>
      <c r="I51"/>
      <c r="J51"/>
      <c r="K51"/>
      <c r="L51"/>
      <c r="M51"/>
      <c r="N51"/>
      <c r="O51"/>
      <c r="P51"/>
      <c r="Q51"/>
      <c r="R51" s="222"/>
    </row>
    <row r="52" spans="5:21">
      <c r="E52" s="82"/>
      <c r="G52"/>
      <c r="H52"/>
      <c r="I52"/>
      <c r="J52"/>
      <c r="K52"/>
      <c r="L52"/>
      <c r="M52"/>
      <c r="N52"/>
      <c r="O52"/>
      <c r="P52"/>
      <c r="Q52"/>
      <c r="R52" s="222"/>
    </row>
    <row r="53" spans="5:21">
      <c r="G53" s="60" t="s">
        <v>209</v>
      </c>
      <c r="H53" s="30"/>
      <c r="I53" s="30"/>
      <c r="J53" s="30"/>
      <c r="K53" s="30"/>
      <c r="L53" s="30"/>
      <c r="M53" s="30"/>
      <c r="N53" s="30"/>
      <c r="O53" s="30"/>
      <c r="P53" s="30"/>
      <c r="Q53" s="30"/>
      <c r="R53" s="30"/>
      <c r="U53"/>
    </row>
    <row r="54" spans="5:21">
      <c r="G54" s="60" t="s">
        <v>210</v>
      </c>
      <c r="H54" s="30"/>
      <c r="I54" s="30"/>
      <c r="J54" s="30"/>
      <c r="K54" s="30"/>
      <c r="L54" s="30"/>
      <c r="M54" s="30"/>
      <c r="N54" s="30"/>
      <c r="O54" s="30"/>
      <c r="P54" s="30"/>
      <c r="Q54" s="30"/>
      <c r="R54" s="30"/>
      <c r="S54"/>
      <c r="T54"/>
      <c r="U54"/>
    </row>
    <row r="55" spans="5:21">
      <c r="G55" s="249" t="s">
        <v>211</v>
      </c>
      <c r="H55" s="30"/>
      <c r="I55" s="30"/>
      <c r="J55" s="30"/>
      <c r="K55" s="30"/>
      <c r="L55" s="250"/>
      <c r="M55" s="30"/>
      <c r="N55" s="250"/>
      <c r="O55" s="250"/>
      <c r="P55" s="250"/>
      <c r="Q55" s="250"/>
      <c r="R55" s="250"/>
      <c r="S55"/>
      <c r="T55"/>
    </row>
    <row r="56" spans="5:21">
      <c r="G56" s="60" t="s">
        <v>208</v>
      </c>
      <c r="H56" s="250"/>
      <c r="I56" s="250"/>
      <c r="J56" s="250"/>
      <c r="K56" s="250"/>
      <c r="L56" s="30"/>
      <c r="M56" s="30"/>
      <c r="N56" s="30"/>
      <c r="O56" s="30"/>
      <c r="P56" s="30"/>
      <c r="Q56" s="30"/>
      <c r="R56" s="30"/>
    </row>
    <row r="57" spans="5:21">
      <c r="G57" s="249" t="s">
        <v>212</v>
      </c>
      <c r="H57" s="30"/>
      <c r="I57" s="30"/>
      <c r="J57" s="30"/>
      <c r="K57" s="30"/>
      <c r="L57" s="30"/>
      <c r="M57" s="30"/>
      <c r="N57" s="30"/>
      <c r="O57" s="30"/>
      <c r="P57" s="30"/>
      <c r="Q57" s="30"/>
      <c r="R57" s="30"/>
      <c r="U57" s="146"/>
    </row>
    <row r="58" spans="5:21">
      <c r="G58" s="30" t="s">
        <v>213</v>
      </c>
      <c r="H58" s="30"/>
      <c r="I58" s="30"/>
      <c r="J58" s="30"/>
      <c r="K58" s="30"/>
      <c r="L58" s="30"/>
      <c r="M58" s="30"/>
      <c r="N58" s="30"/>
      <c r="O58" s="30"/>
      <c r="P58" s="30"/>
      <c r="Q58" s="30"/>
      <c r="R58" s="30"/>
      <c r="S58" s="146"/>
      <c r="T58" s="146"/>
    </row>
    <row r="59" spans="5:21">
      <c r="G59" s="249"/>
      <c r="H59" s="30"/>
      <c r="I59" s="30"/>
      <c r="J59" s="30"/>
      <c r="K59" s="30"/>
      <c r="L59" s="30"/>
      <c r="M59" s="30"/>
      <c r="N59" s="30"/>
      <c r="O59" s="30"/>
      <c r="P59" s="30"/>
      <c r="Q59" s="30"/>
      <c r="R59" s="30"/>
    </row>
    <row r="60" spans="5:21" ht="13.8">
      <c r="E60" s="60"/>
      <c r="G60" s="251" t="s">
        <v>118</v>
      </c>
      <c r="H60" s="251"/>
      <c r="I60" s="251"/>
      <c r="J60" s="252"/>
      <c r="K60" s="252"/>
      <c r="L60" s="252"/>
      <c r="M60" s="30"/>
      <c r="N60" s="252"/>
      <c r="O60" s="252"/>
      <c r="P60" s="30"/>
      <c r="Q60" s="30"/>
      <c r="R60" s="30"/>
    </row>
    <row r="61" spans="5:21" ht="13.8">
      <c r="E61" s="60"/>
      <c r="G61" s="251"/>
      <c r="H61" s="253" t="s">
        <v>214</v>
      </c>
      <c r="I61" s="253"/>
      <c r="J61" s="252"/>
      <c r="K61" s="252"/>
      <c r="L61" s="252"/>
      <c r="M61" s="254"/>
      <c r="N61" s="252"/>
      <c r="O61" s="252"/>
      <c r="P61" s="252"/>
      <c r="Q61" s="252"/>
      <c r="R61" s="252"/>
    </row>
    <row r="62" spans="5:21" ht="13.8">
      <c r="E62" s="83"/>
      <c r="G62" s="252"/>
      <c r="H62" s="251" t="s">
        <v>215</v>
      </c>
      <c r="I62" s="252"/>
      <c r="J62" s="252"/>
      <c r="K62" s="252"/>
      <c r="L62" s="252"/>
      <c r="M62" s="254"/>
      <c r="N62" s="252"/>
      <c r="O62" s="252"/>
      <c r="P62" s="252"/>
      <c r="Q62" s="252"/>
      <c r="R62" s="252"/>
    </row>
    <row r="63" spans="5:21" ht="13.8">
      <c r="E63" s="60"/>
      <c r="P63" s="252"/>
      <c r="Q63" s="252"/>
      <c r="R63" s="252"/>
      <c r="U63" s="147"/>
    </row>
    <row r="64" spans="5:21" ht="13.8">
      <c r="E64" s="82"/>
      <c r="S64" s="147"/>
      <c r="T64" s="147"/>
      <c r="U64" s="147"/>
    </row>
    <row r="65" spans="5:21" ht="13.8">
      <c r="E65" s="83"/>
      <c r="S65" s="147"/>
      <c r="T65" s="147"/>
      <c r="U65" s="147"/>
    </row>
    <row r="66" spans="5:21" ht="13.8">
      <c r="E66" s="83"/>
      <c r="S66" s="147"/>
      <c r="T66" s="147"/>
    </row>
    <row r="67" spans="5:21">
      <c r="E67" s="68"/>
    </row>
    <row r="69" spans="5:21">
      <c r="E69" s="60"/>
    </row>
    <row r="70" spans="5:21">
      <c r="E70" s="83"/>
    </row>
    <row r="71" spans="5:21">
      <c r="E71" s="61"/>
    </row>
  </sheetData>
  <mergeCells count="7">
    <mergeCell ref="B4:C5"/>
    <mergeCell ref="V4:W4"/>
    <mergeCell ref="Q4:T4"/>
    <mergeCell ref="G4:I4"/>
    <mergeCell ref="D4:D5"/>
    <mergeCell ref="E4:E5"/>
    <mergeCell ref="K4:O4"/>
  </mergeCells>
  <phoneticPr fontId="17"/>
  <conditionalFormatting sqref="G6:G42">
    <cfRule type="cellIs" dxfId="3" priority="4" stopIfTrue="1" operator="equal">
      <formula>"達成"</formula>
    </cfRule>
  </conditionalFormatting>
  <conditionalFormatting sqref="H6">
    <cfRule type="cellIs" dxfId="2" priority="3" stopIfTrue="1" operator="equal">
      <formula>"達成"</formula>
    </cfRule>
  </conditionalFormatting>
  <conditionalFormatting sqref="H20">
    <cfRule type="cellIs" dxfId="1" priority="2" stopIfTrue="1" operator="equal">
      <formula>"達成"</formula>
    </cfRule>
  </conditionalFormatting>
  <conditionalFormatting sqref="H28">
    <cfRule type="cellIs" dxfId="0" priority="1" stopIfTrue="1" operator="equal">
      <formula>"達成"</formula>
    </cfRule>
  </conditionalFormatting>
  <dataValidations count="1">
    <dataValidation allowBlank="1" showInputMessage="1" showErrorMessage="1" sqref="N14"/>
  </dataValidations>
  <pageMargins left="0.47244094488188981" right="0.43307086614173229" top="0.62992125984251968" bottom="0.43307086614173229" header="0.51181102362204722" footer="0.31496062992125984"/>
  <pageSetup paperSize="9" scale="53" orientation="landscape" r:id="rId1"/>
  <headerFooter alignWithMargins="0">
    <oddHeader>&amp;A</oddHeader>
    <oddFooter>&amp;F</oddFooter>
  </headerFooter>
</worksheet>
</file>

<file path=xl/worksheets/sheet3.xml><?xml version="1.0" encoding="utf-8"?>
<worksheet xmlns="http://schemas.openxmlformats.org/spreadsheetml/2006/main" xmlns:r="http://schemas.openxmlformats.org/officeDocument/2006/relationships">
  <sheetPr codeName="Sheet7"/>
  <dimension ref="A1:O76"/>
  <sheetViews>
    <sheetView zoomScale="85" zoomScaleNormal="85" workbookViewId="0">
      <pane xSplit="2" ySplit="4" topLeftCell="C5" activePane="bottomRight" state="frozen"/>
      <selection activeCell="D76" sqref="D76"/>
      <selection pane="topRight" activeCell="D76" sqref="D76"/>
      <selection pane="bottomLeft" activeCell="D76" sqref="D76"/>
      <selection pane="bottomRight" activeCell="C29" sqref="C29"/>
    </sheetView>
  </sheetViews>
  <sheetFormatPr defaultRowHeight="13.2"/>
  <cols>
    <col min="2" max="2" width="30.77734375" style="1" customWidth="1"/>
    <col min="3" max="3" width="9.6640625" bestFit="1" customWidth="1"/>
    <col min="5" max="5" width="16" customWidth="1"/>
    <col min="6" max="6" width="3.33203125" customWidth="1"/>
    <col min="7" max="7" width="9.6640625" bestFit="1" customWidth="1"/>
    <col min="9" max="9" width="15" customWidth="1"/>
    <col min="10" max="10" width="11" customWidth="1"/>
    <col min="11" max="11" width="3.33203125" customWidth="1"/>
    <col min="14" max="14" width="13.44140625" bestFit="1" customWidth="1"/>
    <col min="15" max="15" width="11" customWidth="1"/>
  </cols>
  <sheetData>
    <row r="1" spans="1:15" ht="16.2">
      <c r="B1" s="91" t="s">
        <v>99</v>
      </c>
    </row>
    <row r="2" spans="1:15" ht="6.75" customHeight="1">
      <c r="B2" s="92"/>
    </row>
    <row r="3" spans="1:15" ht="13.5" customHeight="1">
      <c r="A3" s="90"/>
      <c r="B3" s="85"/>
      <c r="C3" s="273" t="s">
        <v>73</v>
      </c>
      <c r="D3" s="273"/>
      <c r="E3" s="273"/>
      <c r="G3" s="274" t="s">
        <v>72</v>
      </c>
      <c r="H3" s="275"/>
      <c r="I3" s="275"/>
      <c r="J3" s="276"/>
      <c r="L3" s="274" t="s">
        <v>66</v>
      </c>
      <c r="M3" s="275"/>
      <c r="N3" s="275"/>
      <c r="O3" s="276"/>
    </row>
    <row r="4" spans="1:15">
      <c r="A4" s="90"/>
      <c r="B4" s="85"/>
      <c r="C4" s="93" t="s">
        <v>63</v>
      </c>
      <c r="D4" s="93" t="s">
        <v>64</v>
      </c>
      <c r="E4" s="93" t="s">
        <v>65</v>
      </c>
      <c r="G4" s="93" t="s">
        <v>63</v>
      </c>
      <c r="H4" s="93" t="s">
        <v>64</v>
      </c>
      <c r="I4" s="93" t="s">
        <v>65</v>
      </c>
      <c r="J4" s="93" t="s">
        <v>78</v>
      </c>
      <c r="L4" s="93" t="s">
        <v>63</v>
      </c>
      <c r="M4" s="93" t="s">
        <v>64</v>
      </c>
      <c r="N4" s="93" t="s">
        <v>65</v>
      </c>
      <c r="O4" s="93" t="s">
        <v>78</v>
      </c>
    </row>
    <row r="5" spans="1:15">
      <c r="A5">
        <v>1</v>
      </c>
      <c r="B5" s="86" t="s">
        <v>26</v>
      </c>
      <c r="C5" s="104"/>
      <c r="D5" s="124">
        <v>41587</v>
      </c>
      <c r="E5" s="124">
        <v>41587</v>
      </c>
      <c r="G5" s="104">
        <v>41379</v>
      </c>
      <c r="H5" s="104">
        <v>41379</v>
      </c>
      <c r="I5" s="104">
        <v>41379</v>
      </c>
      <c r="J5" s="104">
        <v>41331</v>
      </c>
      <c r="L5" s="104"/>
      <c r="M5" s="104"/>
      <c r="N5" s="104"/>
      <c r="O5" s="104"/>
    </row>
    <row r="6" spans="1:15">
      <c r="A6">
        <v>2</v>
      </c>
      <c r="B6" s="87" t="s">
        <v>27</v>
      </c>
      <c r="C6" s="104"/>
      <c r="D6" s="124">
        <v>41596</v>
      </c>
      <c r="E6" s="124">
        <v>41596</v>
      </c>
      <c r="G6" s="104">
        <v>41379</v>
      </c>
      <c r="H6" s="104">
        <v>41379</v>
      </c>
      <c r="I6" s="104">
        <v>41379</v>
      </c>
      <c r="J6" s="104">
        <v>41379</v>
      </c>
      <c r="L6" s="104"/>
      <c r="M6" s="104"/>
      <c r="N6" s="104"/>
      <c r="O6" s="104"/>
    </row>
    <row r="7" spans="1:15">
      <c r="A7">
        <v>3</v>
      </c>
      <c r="B7" s="87" t="s">
        <v>28</v>
      </c>
      <c r="C7" s="104"/>
      <c r="D7" s="124">
        <v>41586</v>
      </c>
      <c r="E7" s="124">
        <v>41586</v>
      </c>
      <c r="G7" s="104">
        <v>41379</v>
      </c>
      <c r="H7" s="104">
        <v>41379</v>
      </c>
      <c r="I7" s="104">
        <v>41379</v>
      </c>
      <c r="J7" s="104">
        <v>41379</v>
      </c>
      <c r="L7" s="104"/>
      <c r="M7" s="104"/>
      <c r="N7" s="104"/>
      <c r="O7" s="104"/>
    </row>
    <row r="8" spans="1:15">
      <c r="A8">
        <v>4</v>
      </c>
      <c r="B8" s="88" t="s">
        <v>29</v>
      </c>
      <c r="C8" s="104"/>
      <c r="D8" s="124">
        <v>41551</v>
      </c>
      <c r="E8" s="124">
        <v>41551</v>
      </c>
      <c r="G8" s="124">
        <v>41412</v>
      </c>
      <c r="H8" s="124">
        <v>41412</v>
      </c>
      <c r="I8" s="124">
        <v>41412</v>
      </c>
      <c r="J8" s="104">
        <v>41379</v>
      </c>
      <c r="L8" s="104">
        <v>41379</v>
      </c>
      <c r="M8" s="104">
        <v>41379</v>
      </c>
      <c r="N8" s="104">
        <v>41379</v>
      </c>
      <c r="O8" s="104"/>
    </row>
    <row r="9" spans="1:15">
      <c r="A9">
        <v>5</v>
      </c>
      <c r="B9" s="88" t="s">
        <v>31</v>
      </c>
      <c r="C9" s="104"/>
      <c r="D9" s="124">
        <v>41593</v>
      </c>
      <c r="E9" s="124">
        <v>41593</v>
      </c>
      <c r="G9" s="124">
        <v>41421</v>
      </c>
      <c r="H9" s="124">
        <v>41421</v>
      </c>
      <c r="I9" s="124">
        <v>41421</v>
      </c>
      <c r="J9" s="124">
        <v>41414</v>
      </c>
      <c r="L9" s="104">
        <v>41379</v>
      </c>
      <c r="M9" s="104">
        <v>41379</v>
      </c>
      <c r="N9" s="104">
        <v>41379</v>
      </c>
      <c r="O9" s="104">
        <v>41379</v>
      </c>
    </row>
    <row r="10" spans="1:15">
      <c r="A10">
        <v>6</v>
      </c>
      <c r="B10" s="88" t="s">
        <v>32</v>
      </c>
      <c r="C10" s="104"/>
      <c r="D10" s="124">
        <v>41570</v>
      </c>
      <c r="E10" s="124">
        <v>41570</v>
      </c>
      <c r="G10" s="104">
        <v>41379</v>
      </c>
      <c r="H10" s="104">
        <v>41379</v>
      </c>
      <c r="I10" s="104">
        <v>41379</v>
      </c>
      <c r="J10" s="104">
        <v>41379</v>
      </c>
      <c r="L10" s="104"/>
      <c r="M10" s="104"/>
      <c r="N10" s="104"/>
      <c r="O10" s="104"/>
    </row>
    <row r="11" spans="1:15">
      <c r="A11">
        <v>7</v>
      </c>
      <c r="B11" s="87" t="s">
        <v>51</v>
      </c>
      <c r="C11" s="104"/>
      <c r="D11" s="104"/>
      <c r="E11" s="104"/>
      <c r="G11" s="124">
        <v>41402</v>
      </c>
      <c r="H11" s="124">
        <v>41402</v>
      </c>
      <c r="I11" s="124">
        <v>41402</v>
      </c>
      <c r="J11" s="104">
        <v>41379</v>
      </c>
      <c r="L11" s="104">
        <v>41379</v>
      </c>
      <c r="M11" s="104">
        <v>41379</v>
      </c>
      <c r="N11" s="104">
        <v>41379</v>
      </c>
      <c r="O11" s="104"/>
    </row>
    <row r="12" spans="1:15">
      <c r="A12">
        <v>8</v>
      </c>
      <c r="B12" s="88" t="s">
        <v>33</v>
      </c>
      <c r="C12" s="104"/>
      <c r="D12" s="104"/>
      <c r="E12" s="104"/>
      <c r="G12" s="104">
        <v>41379</v>
      </c>
      <c r="H12" s="104">
        <v>41379</v>
      </c>
      <c r="I12" s="104">
        <v>41379</v>
      </c>
      <c r="J12" s="104">
        <v>41379</v>
      </c>
      <c r="L12" s="104"/>
      <c r="M12" s="104"/>
      <c r="N12" s="104"/>
      <c r="O12" s="104"/>
    </row>
    <row r="13" spans="1:15">
      <c r="A13">
        <v>9</v>
      </c>
      <c r="B13" s="89" t="s">
        <v>90</v>
      </c>
      <c r="C13" s="104"/>
      <c r="D13" s="124">
        <v>41596</v>
      </c>
      <c r="E13" s="124">
        <v>41596</v>
      </c>
      <c r="G13" s="124">
        <v>41421</v>
      </c>
      <c r="H13" s="124">
        <v>41421</v>
      </c>
      <c r="I13" s="124">
        <v>41421</v>
      </c>
      <c r="J13" s="104">
        <v>41379</v>
      </c>
      <c r="L13" s="104">
        <v>41379</v>
      </c>
      <c r="M13" s="104">
        <v>41379</v>
      </c>
      <c r="N13" s="104">
        <v>41379</v>
      </c>
      <c r="O13" s="104"/>
    </row>
    <row r="14" spans="1:15">
      <c r="A14">
        <v>10</v>
      </c>
      <c r="B14" s="87" t="s">
        <v>0</v>
      </c>
      <c r="C14" s="104"/>
      <c r="D14" s="124">
        <v>41523</v>
      </c>
      <c r="E14" s="124">
        <v>41523</v>
      </c>
      <c r="G14" s="104">
        <v>41379</v>
      </c>
      <c r="H14" s="104">
        <v>41379</v>
      </c>
      <c r="I14" s="104">
        <v>41379</v>
      </c>
      <c r="J14" s="104">
        <v>41379</v>
      </c>
      <c r="L14" s="104"/>
      <c r="M14" s="104"/>
      <c r="N14" s="104"/>
      <c r="O14" s="104"/>
    </row>
    <row r="15" spans="1:15">
      <c r="A15">
        <v>11</v>
      </c>
      <c r="B15" s="87" t="s">
        <v>37</v>
      </c>
      <c r="C15" s="104"/>
      <c r="D15" s="124">
        <v>41628</v>
      </c>
      <c r="E15" s="124">
        <v>41628</v>
      </c>
      <c r="G15" s="104">
        <v>41373</v>
      </c>
      <c r="H15" s="104">
        <v>41373</v>
      </c>
      <c r="I15" s="104">
        <v>41373</v>
      </c>
      <c r="J15" s="104">
        <v>41373</v>
      </c>
      <c r="L15" s="104"/>
      <c r="M15" s="104"/>
      <c r="N15" s="104"/>
      <c r="O15" s="104"/>
    </row>
    <row r="16" spans="1:15">
      <c r="A16">
        <v>12</v>
      </c>
      <c r="B16" s="87" t="s">
        <v>1</v>
      </c>
      <c r="C16" s="104"/>
      <c r="D16" s="104"/>
      <c r="E16" s="104"/>
      <c r="G16" s="124">
        <v>41409</v>
      </c>
      <c r="H16" s="104">
        <v>41375</v>
      </c>
      <c r="I16" s="104">
        <v>41375</v>
      </c>
      <c r="J16" s="104">
        <v>41379</v>
      </c>
      <c r="L16" s="104">
        <v>41379</v>
      </c>
      <c r="M16" s="104"/>
      <c r="N16" s="104"/>
      <c r="O16" s="104"/>
    </row>
    <row r="17" spans="1:15">
      <c r="A17">
        <v>13</v>
      </c>
      <c r="B17" s="87" t="s">
        <v>2</v>
      </c>
      <c r="C17" s="104"/>
      <c r="D17" s="104"/>
      <c r="E17" s="104"/>
      <c r="G17" s="120">
        <v>41380</v>
      </c>
      <c r="H17" s="104">
        <v>41379</v>
      </c>
      <c r="I17" s="104">
        <v>41379</v>
      </c>
      <c r="J17" s="104">
        <v>41379</v>
      </c>
      <c r="L17" s="104"/>
      <c r="M17" s="104"/>
      <c r="N17" s="104"/>
      <c r="O17" s="104"/>
    </row>
    <row r="18" spans="1:15">
      <c r="A18">
        <v>14</v>
      </c>
      <c r="B18" s="88" t="s">
        <v>3</v>
      </c>
      <c r="C18" s="104"/>
      <c r="D18" s="124">
        <v>41589</v>
      </c>
      <c r="E18" s="124">
        <v>41589</v>
      </c>
      <c r="G18" s="104">
        <v>41379</v>
      </c>
      <c r="H18" s="104">
        <v>41379</v>
      </c>
      <c r="I18" s="104">
        <v>41379</v>
      </c>
      <c r="J18" s="104">
        <v>41379</v>
      </c>
      <c r="L18" s="104"/>
      <c r="M18" s="104"/>
      <c r="N18" s="104"/>
      <c r="O18" s="104"/>
    </row>
    <row r="19" spans="1:15">
      <c r="A19">
        <v>15</v>
      </c>
      <c r="B19" s="86" t="s">
        <v>4</v>
      </c>
      <c r="C19" s="104"/>
      <c r="D19" s="124">
        <v>41569</v>
      </c>
      <c r="E19" s="124">
        <v>41569</v>
      </c>
      <c r="G19" s="104">
        <v>41379</v>
      </c>
      <c r="H19" s="104">
        <v>41379</v>
      </c>
      <c r="I19" s="104">
        <v>41379</v>
      </c>
      <c r="J19" s="104">
        <v>41379</v>
      </c>
      <c r="L19" s="104"/>
      <c r="M19" s="104"/>
      <c r="N19" s="104"/>
      <c r="O19" s="104"/>
    </row>
    <row r="20" spans="1:15">
      <c r="A20">
        <v>16</v>
      </c>
      <c r="B20" s="87" t="s">
        <v>5</v>
      </c>
      <c r="C20" s="104"/>
      <c r="D20" s="124">
        <v>41544</v>
      </c>
      <c r="E20" s="124">
        <v>41544</v>
      </c>
      <c r="G20" s="124">
        <v>41404</v>
      </c>
      <c r="H20" s="124">
        <v>41404</v>
      </c>
      <c r="I20" s="124">
        <v>41404</v>
      </c>
      <c r="J20" s="104">
        <v>41379</v>
      </c>
      <c r="L20" s="104">
        <v>41379</v>
      </c>
      <c r="M20" s="104">
        <v>41379</v>
      </c>
      <c r="N20" s="104">
        <v>41379</v>
      </c>
      <c r="O20" s="104"/>
    </row>
    <row r="21" spans="1:15">
      <c r="A21">
        <v>17</v>
      </c>
      <c r="B21" s="87" t="s">
        <v>6</v>
      </c>
      <c r="C21" s="104"/>
      <c r="D21" s="104"/>
      <c r="E21" s="104"/>
      <c r="G21" s="124">
        <v>41416</v>
      </c>
      <c r="H21" s="124">
        <v>41416</v>
      </c>
      <c r="I21" s="124">
        <v>41416</v>
      </c>
      <c r="J21" s="104">
        <v>41379</v>
      </c>
      <c r="L21" s="104">
        <v>41379</v>
      </c>
      <c r="M21" s="120">
        <v>41380</v>
      </c>
      <c r="N21" s="120">
        <v>41380</v>
      </c>
      <c r="O21" s="104"/>
    </row>
    <row r="22" spans="1:15">
      <c r="A22">
        <v>18</v>
      </c>
      <c r="B22" s="86" t="s">
        <v>34</v>
      </c>
      <c r="C22" s="104"/>
      <c r="D22" s="124">
        <v>41586</v>
      </c>
      <c r="E22" s="124">
        <v>41586</v>
      </c>
      <c r="G22" s="104">
        <v>41376</v>
      </c>
      <c r="H22" s="104">
        <v>41376</v>
      </c>
      <c r="I22" s="104">
        <v>41376</v>
      </c>
      <c r="J22" s="104">
        <v>41376</v>
      </c>
      <c r="L22" s="104"/>
      <c r="M22" s="104"/>
      <c r="N22" s="104"/>
      <c r="O22" s="104"/>
    </row>
    <row r="23" spans="1:15">
      <c r="A23">
        <v>19</v>
      </c>
      <c r="B23" s="88" t="s">
        <v>7</v>
      </c>
      <c r="C23" s="104"/>
      <c r="D23" s="124">
        <v>41537</v>
      </c>
      <c r="E23" s="124">
        <v>41537</v>
      </c>
      <c r="G23" s="124">
        <v>41418</v>
      </c>
      <c r="H23" s="104">
        <v>41379</v>
      </c>
      <c r="I23" s="104">
        <v>41379</v>
      </c>
      <c r="J23" s="104">
        <v>41379</v>
      </c>
      <c r="L23" s="104">
        <v>41379</v>
      </c>
      <c r="M23" s="104"/>
      <c r="N23" s="104"/>
      <c r="O23" s="104"/>
    </row>
    <row r="24" spans="1:15">
      <c r="A24">
        <v>20</v>
      </c>
      <c r="B24" s="86" t="s">
        <v>8</v>
      </c>
      <c r="C24" s="104"/>
      <c r="D24" s="104"/>
      <c r="E24" s="104"/>
      <c r="G24" s="104">
        <v>41379</v>
      </c>
      <c r="H24" s="104">
        <v>41379</v>
      </c>
      <c r="I24" s="104">
        <v>41379</v>
      </c>
      <c r="J24" s="104">
        <v>41379</v>
      </c>
      <c r="L24" s="104"/>
      <c r="M24" s="104"/>
      <c r="N24" s="104"/>
      <c r="O24" s="104"/>
    </row>
    <row r="25" spans="1:15">
      <c r="A25">
        <v>21</v>
      </c>
      <c r="B25" s="88" t="s">
        <v>9</v>
      </c>
      <c r="C25" s="104"/>
      <c r="D25" s="124">
        <v>41575</v>
      </c>
      <c r="E25" s="124">
        <v>41575</v>
      </c>
      <c r="G25" s="104">
        <v>41379</v>
      </c>
      <c r="H25" s="104">
        <v>41379</v>
      </c>
      <c r="I25" s="104">
        <v>41379</v>
      </c>
      <c r="J25" s="104">
        <v>41379</v>
      </c>
      <c r="L25" s="104"/>
      <c r="M25" s="104"/>
      <c r="N25" s="104"/>
      <c r="O25" s="104"/>
    </row>
    <row r="26" spans="1:15">
      <c r="A26">
        <v>22</v>
      </c>
      <c r="B26" s="87" t="s">
        <v>10</v>
      </c>
      <c r="C26" s="104"/>
      <c r="D26" s="104"/>
      <c r="E26" s="104"/>
      <c r="G26" s="124">
        <v>41414</v>
      </c>
      <c r="H26" s="104">
        <v>41379</v>
      </c>
      <c r="I26" s="104">
        <v>41379</v>
      </c>
      <c r="J26" s="104">
        <v>41379</v>
      </c>
      <c r="L26" s="104">
        <v>41379</v>
      </c>
      <c r="M26" s="104"/>
      <c r="N26" s="104"/>
      <c r="O26" s="104"/>
    </row>
    <row r="27" spans="1:15">
      <c r="A27">
        <v>23</v>
      </c>
      <c r="B27" s="86" t="s">
        <v>11</v>
      </c>
      <c r="C27" s="104"/>
      <c r="D27" s="124">
        <v>41578</v>
      </c>
      <c r="E27" s="124">
        <v>41578</v>
      </c>
      <c r="G27" s="104">
        <v>41379</v>
      </c>
      <c r="H27" s="104">
        <v>41373</v>
      </c>
      <c r="I27" s="104">
        <v>41373</v>
      </c>
      <c r="J27" s="104">
        <v>41374</v>
      </c>
      <c r="L27" s="104"/>
      <c r="M27" s="104"/>
      <c r="N27" s="104"/>
      <c r="O27" s="104"/>
    </row>
    <row r="28" spans="1:15">
      <c r="A28">
        <v>24</v>
      </c>
      <c r="B28" s="87" t="s">
        <v>12</v>
      </c>
      <c r="C28" s="104"/>
      <c r="D28" s="124">
        <v>41575</v>
      </c>
      <c r="E28" s="124">
        <v>41575</v>
      </c>
      <c r="G28" s="104">
        <v>41379</v>
      </c>
      <c r="H28" s="104">
        <v>41379</v>
      </c>
      <c r="I28" s="104">
        <v>41379</v>
      </c>
      <c r="J28" s="104">
        <v>41379</v>
      </c>
      <c r="L28" s="104"/>
      <c r="M28" s="104"/>
      <c r="N28" s="104"/>
      <c r="O28" s="104"/>
    </row>
    <row r="29" spans="1:15">
      <c r="A29">
        <v>25</v>
      </c>
      <c r="B29" s="86" t="s">
        <v>13</v>
      </c>
      <c r="C29" s="104"/>
      <c r="D29" s="124">
        <v>41524</v>
      </c>
      <c r="E29" s="124">
        <v>41524</v>
      </c>
      <c r="G29" s="104">
        <v>41376</v>
      </c>
      <c r="H29" s="104">
        <v>41376</v>
      </c>
      <c r="I29" s="104">
        <v>41376</v>
      </c>
      <c r="J29" s="104">
        <v>41376</v>
      </c>
      <c r="L29" s="104"/>
      <c r="M29" s="104"/>
      <c r="N29" s="104"/>
      <c r="O29" s="104"/>
    </row>
    <row r="30" spans="1:15">
      <c r="A30">
        <v>26</v>
      </c>
      <c r="B30" s="86" t="s">
        <v>14</v>
      </c>
      <c r="C30" s="104"/>
      <c r="D30" s="124">
        <v>41589</v>
      </c>
      <c r="E30" s="124">
        <v>41589</v>
      </c>
      <c r="G30" s="104">
        <v>41376</v>
      </c>
      <c r="H30" s="104">
        <v>41376</v>
      </c>
      <c r="I30" s="104">
        <v>41376</v>
      </c>
      <c r="J30" s="104">
        <v>41376</v>
      </c>
      <c r="L30" s="104"/>
      <c r="M30" s="104"/>
      <c r="N30" s="104"/>
      <c r="O30" s="104"/>
    </row>
    <row r="31" spans="1:15">
      <c r="A31">
        <v>27</v>
      </c>
      <c r="B31" s="88" t="s">
        <v>15</v>
      </c>
      <c r="C31" s="104"/>
      <c r="D31" s="124">
        <v>41604</v>
      </c>
      <c r="E31" s="124">
        <v>41604</v>
      </c>
      <c r="G31" s="124">
        <v>41419</v>
      </c>
      <c r="H31" s="124">
        <v>41419</v>
      </c>
      <c r="I31" s="124">
        <v>41419</v>
      </c>
      <c r="J31" s="104">
        <v>41376</v>
      </c>
      <c r="L31" s="104">
        <v>41379</v>
      </c>
      <c r="M31" s="104">
        <v>41379</v>
      </c>
      <c r="N31" s="104">
        <v>41379</v>
      </c>
      <c r="O31" s="104"/>
    </row>
    <row r="32" spans="1:15">
      <c r="A32">
        <v>28</v>
      </c>
      <c r="B32" s="87" t="s">
        <v>16</v>
      </c>
      <c r="C32" s="104"/>
      <c r="D32" s="104"/>
      <c r="E32" s="104"/>
      <c r="G32" s="124">
        <v>41418</v>
      </c>
      <c r="H32" s="124">
        <v>41418</v>
      </c>
      <c r="I32" s="124">
        <v>41418</v>
      </c>
      <c r="J32" s="104">
        <v>41379</v>
      </c>
      <c r="L32" s="104">
        <v>41379</v>
      </c>
      <c r="M32" s="104">
        <v>41379</v>
      </c>
      <c r="N32" s="104">
        <v>41379</v>
      </c>
      <c r="O32" s="104"/>
    </row>
    <row r="33" spans="1:15">
      <c r="A33">
        <v>29</v>
      </c>
      <c r="B33" s="88" t="s">
        <v>17</v>
      </c>
      <c r="C33" s="104"/>
      <c r="D33" s="124">
        <v>41564</v>
      </c>
      <c r="E33" s="124">
        <v>41564</v>
      </c>
      <c r="G33" s="124">
        <v>41408</v>
      </c>
      <c r="H33" s="124">
        <v>41408</v>
      </c>
      <c r="I33" s="124">
        <v>41408</v>
      </c>
      <c r="J33" s="124">
        <v>41408</v>
      </c>
      <c r="L33" s="104">
        <v>41376</v>
      </c>
      <c r="M33" s="104">
        <v>41376</v>
      </c>
      <c r="N33" s="104">
        <v>41376</v>
      </c>
      <c r="O33" s="104">
        <v>41376</v>
      </c>
    </row>
    <row r="34" spans="1:15">
      <c r="A34">
        <v>30</v>
      </c>
      <c r="B34" s="88" t="s">
        <v>18</v>
      </c>
      <c r="C34" s="104"/>
      <c r="D34" s="124">
        <v>41582</v>
      </c>
      <c r="E34" s="124">
        <v>41582</v>
      </c>
      <c r="G34" s="124">
        <v>41417</v>
      </c>
      <c r="H34" s="104">
        <v>41377</v>
      </c>
      <c r="I34" s="104">
        <v>41377</v>
      </c>
      <c r="J34" s="104">
        <v>41377</v>
      </c>
      <c r="L34" s="120" t="s">
        <v>112</v>
      </c>
      <c r="M34" s="104"/>
      <c r="N34" s="104"/>
      <c r="O34" s="104"/>
    </row>
    <row r="35" spans="1:15">
      <c r="A35">
        <v>31</v>
      </c>
      <c r="B35" s="88" t="s">
        <v>19</v>
      </c>
      <c r="C35" s="124">
        <v>41514</v>
      </c>
      <c r="D35" s="104"/>
      <c r="E35" s="104"/>
      <c r="G35" s="104">
        <v>41379</v>
      </c>
      <c r="H35" s="104">
        <v>41379</v>
      </c>
      <c r="I35" s="104">
        <v>41379</v>
      </c>
      <c r="J35" s="104">
        <v>41379</v>
      </c>
      <c r="L35" s="104"/>
      <c r="M35" s="104"/>
      <c r="N35" s="104"/>
      <c r="O35" s="104"/>
    </row>
    <row r="36" spans="1:15">
      <c r="A36">
        <v>32</v>
      </c>
      <c r="B36" s="88" t="s">
        <v>20</v>
      </c>
      <c r="C36" s="104"/>
      <c r="D36" s="104"/>
      <c r="E36" s="104"/>
      <c r="G36" s="104">
        <v>41379</v>
      </c>
      <c r="H36" s="124">
        <v>41408</v>
      </c>
      <c r="I36" s="124">
        <v>41408</v>
      </c>
      <c r="J36" s="104">
        <v>41379</v>
      </c>
      <c r="L36" s="104"/>
      <c r="M36" s="104">
        <v>41375</v>
      </c>
      <c r="N36" s="104">
        <v>41375</v>
      </c>
      <c r="O36" s="104"/>
    </row>
    <row r="37" spans="1:15">
      <c r="A37">
        <v>33</v>
      </c>
      <c r="B37" s="87" t="s">
        <v>21</v>
      </c>
      <c r="C37" s="104"/>
      <c r="D37" s="104"/>
      <c r="E37" s="104"/>
      <c r="G37" s="104">
        <v>41379</v>
      </c>
      <c r="H37" s="104">
        <v>41379</v>
      </c>
      <c r="I37" s="104">
        <v>41379</v>
      </c>
      <c r="J37" s="104">
        <v>41379</v>
      </c>
      <c r="L37" s="104"/>
      <c r="M37" s="104"/>
      <c r="N37" s="104"/>
      <c r="O37" s="104"/>
    </row>
    <row r="38" spans="1:15">
      <c r="A38">
        <v>34</v>
      </c>
      <c r="B38" s="87" t="s">
        <v>22</v>
      </c>
      <c r="C38" s="104"/>
      <c r="D38" s="124">
        <v>41523</v>
      </c>
      <c r="E38" s="124">
        <v>41523</v>
      </c>
      <c r="G38" s="104">
        <v>41376</v>
      </c>
      <c r="H38" s="104">
        <v>41376</v>
      </c>
      <c r="I38" s="104">
        <v>41376</v>
      </c>
      <c r="J38" s="104">
        <v>41376</v>
      </c>
      <c r="L38" s="104"/>
      <c r="M38" s="104"/>
      <c r="N38" s="104"/>
      <c r="O38" s="104"/>
    </row>
    <row r="39" spans="1:15">
      <c r="A39">
        <v>35</v>
      </c>
      <c r="B39" s="86" t="s">
        <v>23</v>
      </c>
      <c r="C39" s="104"/>
      <c r="D39" s="124">
        <v>41537</v>
      </c>
      <c r="E39" s="124">
        <v>41537</v>
      </c>
      <c r="G39" s="104">
        <v>41379</v>
      </c>
      <c r="H39" s="104">
        <v>41379</v>
      </c>
      <c r="I39" s="104">
        <v>41379</v>
      </c>
      <c r="J39" s="104">
        <v>41379</v>
      </c>
      <c r="L39" s="104"/>
      <c r="M39" s="104"/>
      <c r="N39" s="104"/>
      <c r="O39" s="104"/>
    </row>
    <row r="40" spans="1:15">
      <c r="A40">
        <v>36</v>
      </c>
      <c r="B40" s="88" t="s">
        <v>24</v>
      </c>
      <c r="C40" s="104"/>
      <c r="D40" s="104"/>
      <c r="E40" s="104"/>
      <c r="G40" s="104">
        <v>41379</v>
      </c>
      <c r="H40" s="104">
        <v>41379</v>
      </c>
      <c r="I40" s="104">
        <v>41379</v>
      </c>
      <c r="J40" s="104">
        <v>41376</v>
      </c>
      <c r="L40" s="104"/>
      <c r="M40" s="104"/>
      <c r="N40" s="104"/>
      <c r="O40" s="104"/>
    </row>
    <row r="41" spans="1:15">
      <c r="A41">
        <v>37</v>
      </c>
      <c r="B41" s="87" t="s">
        <v>35</v>
      </c>
      <c r="C41" s="104"/>
      <c r="D41" s="124">
        <v>41575</v>
      </c>
      <c r="E41" s="124">
        <v>41575</v>
      </c>
      <c r="G41" s="104">
        <v>41379</v>
      </c>
      <c r="H41" s="104">
        <v>41379</v>
      </c>
      <c r="I41" s="104">
        <v>41379</v>
      </c>
      <c r="J41" s="104">
        <v>41379</v>
      </c>
      <c r="L41" s="104"/>
      <c r="M41" s="104"/>
      <c r="N41" s="104"/>
      <c r="O41" s="104"/>
    </row>
    <row r="42" spans="1:15" ht="6" customHeight="1">
      <c r="C42" s="1"/>
      <c r="D42" s="1"/>
      <c r="E42" s="1"/>
    </row>
    <row r="43" spans="1:15">
      <c r="B43" s="95" t="s">
        <v>104</v>
      </c>
      <c r="C43" s="127">
        <f>COUNTA(C5:C41)+COUNTA(C47:C56)-COUNTA(C13,C11,C15)</f>
        <v>1</v>
      </c>
      <c r="D43" s="127">
        <f>COUNTA(D5:D41)+COUNTA(D47:D56)-COUNTA(D13,D11,D15)</f>
        <v>23</v>
      </c>
      <c r="E43" s="137"/>
      <c r="G43" s="127">
        <f>COUNTA(G5:G41)+COUNTA(G47:G56)-COUNTA(G13,G11,G15)</f>
        <v>44</v>
      </c>
      <c r="H43" s="127">
        <f>COUNTA(H5:H41)+COUNTA(H47:H56)-COUNTA(H13,H11,H15)</f>
        <v>44</v>
      </c>
      <c r="I43" s="137"/>
      <c r="J43" s="137"/>
      <c r="L43" s="127">
        <f>COUNTA(L5:L41)+COUNTA(L47:L56)-COUNTA(L13,L11,L15)</f>
        <v>14</v>
      </c>
      <c r="M43" s="127">
        <f>COUNTA(M5:M41)+COUNTA(M47:M56)-COUNTA(M13,M11,M15)</f>
        <v>10</v>
      </c>
      <c r="N43" s="137"/>
      <c r="O43" s="137"/>
    </row>
    <row r="44" spans="1:15">
      <c r="B44" s="95" t="s">
        <v>105</v>
      </c>
      <c r="C44" s="127">
        <f>COUNTA(C5:C41)</f>
        <v>1</v>
      </c>
      <c r="D44" s="127">
        <f>COUNTA(D5:D41)</f>
        <v>25</v>
      </c>
      <c r="E44" s="127">
        <f>COUNTA(E5:E41)</f>
        <v>25</v>
      </c>
      <c r="G44" s="127">
        <f>COUNTA(G5:G41)</f>
        <v>37</v>
      </c>
      <c r="H44" s="127">
        <f>COUNTA(H5:H41)</f>
        <v>37</v>
      </c>
      <c r="I44" s="127">
        <f>COUNTA(I5:I41)</f>
        <v>37</v>
      </c>
      <c r="J44" s="127">
        <f>COUNTA(J5:J41)</f>
        <v>37</v>
      </c>
      <c r="L44" s="127">
        <f>COUNTA(L5:L41)</f>
        <v>13</v>
      </c>
      <c r="M44" s="127">
        <f>COUNTA(M5:M41)</f>
        <v>10</v>
      </c>
      <c r="N44" s="127">
        <f>COUNTA(N5:N41)</f>
        <v>10</v>
      </c>
      <c r="O44" s="127">
        <f>COUNTA(O5:O41)</f>
        <v>2</v>
      </c>
    </row>
    <row r="45" spans="1:15">
      <c r="C45" s="1"/>
      <c r="D45" s="1"/>
      <c r="E45" s="1"/>
    </row>
    <row r="46" spans="1:15">
      <c r="C46" s="1"/>
      <c r="D46" s="1"/>
      <c r="E46" s="1"/>
    </row>
    <row r="47" spans="1:15">
      <c r="A47" s="135">
        <v>38</v>
      </c>
      <c r="B47" s="86" t="s">
        <v>30</v>
      </c>
      <c r="C47" s="104"/>
      <c r="D47" s="104"/>
      <c r="E47" s="104"/>
      <c r="G47" s="104">
        <v>41379</v>
      </c>
      <c r="H47" s="104">
        <v>41379</v>
      </c>
      <c r="I47" s="137"/>
      <c r="J47" s="137"/>
      <c r="L47" s="104"/>
      <c r="M47" s="104"/>
      <c r="N47" s="137"/>
      <c r="O47" s="137"/>
    </row>
    <row r="48" spans="1:15">
      <c r="A48" s="135">
        <v>39</v>
      </c>
      <c r="B48" s="86" t="s">
        <v>36</v>
      </c>
      <c r="C48" s="104"/>
      <c r="D48" s="104"/>
      <c r="E48" s="104"/>
      <c r="G48" s="104">
        <v>41376</v>
      </c>
      <c r="H48" s="104">
        <v>41376</v>
      </c>
      <c r="I48" s="137"/>
      <c r="J48" s="137"/>
      <c r="L48" s="104"/>
      <c r="M48" s="104"/>
      <c r="N48" s="137"/>
      <c r="O48" s="137"/>
    </row>
    <row r="49" spans="1:15">
      <c r="A49" s="135">
        <v>40</v>
      </c>
      <c r="B49" s="86" t="s">
        <v>101</v>
      </c>
      <c r="C49" s="104"/>
      <c r="D49" s="104"/>
      <c r="E49" s="104"/>
      <c r="G49" s="120">
        <v>41382</v>
      </c>
      <c r="H49" s="120">
        <v>41382</v>
      </c>
      <c r="I49" s="137"/>
      <c r="J49" s="137"/>
      <c r="L49" s="104"/>
      <c r="M49" s="104"/>
      <c r="N49" s="137"/>
      <c r="O49" s="137"/>
    </row>
    <row r="50" spans="1:15">
      <c r="A50" s="135">
        <v>41</v>
      </c>
      <c r="B50" s="86" t="s">
        <v>100</v>
      </c>
      <c r="C50" s="104"/>
      <c r="D50" s="104"/>
      <c r="E50" s="104"/>
      <c r="G50" s="104">
        <v>41375</v>
      </c>
      <c r="H50" s="104">
        <v>41375</v>
      </c>
      <c r="I50" s="137"/>
      <c r="J50" s="137"/>
      <c r="L50" s="93"/>
      <c r="M50" s="93"/>
      <c r="N50" s="137"/>
      <c r="O50" s="137"/>
    </row>
    <row r="51" spans="1:15">
      <c r="A51" s="135">
        <v>42</v>
      </c>
      <c r="B51" s="86" t="s">
        <v>70</v>
      </c>
      <c r="C51" s="104"/>
      <c r="D51" s="104"/>
      <c r="E51" s="104"/>
      <c r="G51" s="124">
        <v>41421</v>
      </c>
      <c r="H51" s="124">
        <v>41421</v>
      </c>
      <c r="I51" s="137"/>
      <c r="J51" s="137"/>
      <c r="L51" s="104">
        <v>41379</v>
      </c>
      <c r="M51" s="104">
        <v>41379</v>
      </c>
      <c r="N51" s="137"/>
      <c r="O51" s="137"/>
    </row>
    <row r="52" spans="1:15">
      <c r="A52" s="135">
        <v>43</v>
      </c>
      <c r="B52" s="86" t="s">
        <v>71</v>
      </c>
      <c r="C52" s="104"/>
      <c r="D52" s="104"/>
      <c r="E52" s="104"/>
      <c r="G52" s="104">
        <v>41379</v>
      </c>
      <c r="H52" s="104">
        <v>41376</v>
      </c>
      <c r="I52" s="137"/>
      <c r="J52" s="137"/>
      <c r="L52" s="104"/>
      <c r="M52" s="104"/>
      <c r="N52" s="137"/>
      <c r="O52" s="137"/>
    </row>
    <row r="53" spans="1:15">
      <c r="A53" s="135">
        <v>44</v>
      </c>
      <c r="B53" s="86" t="s">
        <v>103</v>
      </c>
      <c r="C53" s="104"/>
      <c r="D53" s="104"/>
      <c r="E53" s="104"/>
      <c r="G53" s="104">
        <v>41379</v>
      </c>
      <c r="H53" s="104">
        <v>41376</v>
      </c>
      <c r="I53" s="137"/>
      <c r="J53" s="137"/>
      <c r="L53" s="104"/>
      <c r="M53" s="104"/>
      <c r="N53" s="137"/>
      <c r="O53" s="137"/>
    </row>
    <row r="54" spans="1:15">
      <c r="A54" s="135"/>
      <c r="B54" s="86" t="s">
        <v>102</v>
      </c>
      <c r="C54" s="104"/>
      <c r="D54" s="104"/>
      <c r="E54" s="104"/>
      <c r="G54" s="124">
        <v>41421</v>
      </c>
      <c r="H54" s="124">
        <v>41421</v>
      </c>
      <c r="I54" s="137"/>
      <c r="J54" s="137"/>
      <c r="L54" s="104">
        <v>41379</v>
      </c>
      <c r="M54" s="104">
        <v>41379</v>
      </c>
      <c r="N54" s="137"/>
      <c r="O54" s="137"/>
    </row>
    <row r="55" spans="1:15">
      <c r="A55" s="135"/>
      <c r="B55" s="86" t="s">
        <v>81</v>
      </c>
      <c r="C55" s="104"/>
      <c r="D55" s="104"/>
      <c r="E55" s="104"/>
      <c r="G55" s="104">
        <v>41373</v>
      </c>
      <c r="H55" s="104">
        <v>41373</v>
      </c>
      <c r="I55" s="137"/>
      <c r="J55" s="137"/>
      <c r="L55" s="104"/>
      <c r="M55" s="104"/>
      <c r="N55" s="137"/>
      <c r="O55" s="137"/>
    </row>
    <row r="56" spans="1:15">
      <c r="A56" s="135"/>
      <c r="B56" s="86" t="s">
        <v>82</v>
      </c>
      <c r="C56" s="104"/>
      <c r="D56" s="104"/>
      <c r="E56" s="104"/>
      <c r="G56" s="124">
        <v>41402</v>
      </c>
      <c r="H56" s="104">
        <v>41379</v>
      </c>
      <c r="I56" s="137"/>
      <c r="J56" s="137"/>
      <c r="L56" s="104">
        <v>41379</v>
      </c>
      <c r="M56" s="104"/>
      <c r="N56" s="137"/>
      <c r="O56" s="137"/>
    </row>
    <row r="57" spans="1:15">
      <c r="G57" s="128"/>
    </row>
    <row r="58" spans="1:15">
      <c r="I58" s="121" t="s">
        <v>68</v>
      </c>
    </row>
    <row r="59" spans="1:15">
      <c r="I59" s="94" t="s">
        <v>67</v>
      </c>
    </row>
    <row r="61" spans="1:15">
      <c r="B61" s="24" t="s">
        <v>109</v>
      </c>
    </row>
    <row r="63" spans="1:15">
      <c r="B63" s="24" t="s">
        <v>110</v>
      </c>
    </row>
    <row r="64" spans="1:15">
      <c r="B64" s="1" t="s">
        <v>111</v>
      </c>
      <c r="E64" s="1"/>
      <c r="F64" s="1"/>
      <c r="G64" s="1"/>
      <c r="H64" s="1"/>
      <c r="I64" s="1"/>
      <c r="J64" s="1"/>
      <c r="O64" s="1"/>
    </row>
    <row r="65" spans="3:15">
      <c r="C65" s="1"/>
      <c r="D65" s="1"/>
      <c r="E65" s="1"/>
      <c r="F65" s="1"/>
      <c r="G65" s="1"/>
      <c r="H65" s="1"/>
      <c r="I65" s="1"/>
      <c r="J65" s="1"/>
      <c r="O65" s="1"/>
    </row>
    <row r="76" spans="3:15">
      <c r="D76" s="125"/>
    </row>
  </sheetData>
  <mergeCells count="3">
    <mergeCell ref="C3:E3"/>
    <mergeCell ref="G3:J3"/>
    <mergeCell ref="L3:O3"/>
  </mergeCells>
  <phoneticPr fontId="1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6"/>
  <dimension ref="A1:N75"/>
  <sheetViews>
    <sheetView zoomScale="85" zoomScaleNormal="85" workbookViewId="0">
      <pane xSplit="2" ySplit="4" topLeftCell="C20" activePane="bottomRight" state="frozen"/>
      <selection activeCell="D76" sqref="D76"/>
      <selection pane="topRight" activeCell="D76" sqref="D76"/>
      <selection pane="bottomLeft" activeCell="D76" sqref="D76"/>
      <selection pane="bottomRight" activeCell="P49" sqref="P49"/>
    </sheetView>
  </sheetViews>
  <sheetFormatPr defaultRowHeight="13.2"/>
  <cols>
    <col min="2" max="2" width="30.77734375" style="1" customWidth="1"/>
    <col min="3" max="3" width="9.6640625" bestFit="1" customWidth="1"/>
    <col min="5" max="5" width="16" customWidth="1"/>
    <col min="6" max="6" width="3.33203125" customWidth="1"/>
    <col min="7" max="7" width="9.6640625" bestFit="1" customWidth="1"/>
    <col min="9" max="9" width="15" customWidth="1"/>
    <col min="10" max="10" width="11" customWidth="1"/>
    <col min="11" max="11" width="3.33203125" customWidth="1"/>
    <col min="14" max="14" width="13.44140625" bestFit="1" customWidth="1"/>
  </cols>
  <sheetData>
    <row r="1" spans="1:14" ht="16.2">
      <c r="B1" s="91" t="s">
        <v>74</v>
      </c>
    </row>
    <row r="2" spans="1:14" ht="6.75" customHeight="1">
      <c r="B2" s="92"/>
    </row>
    <row r="3" spans="1:14" ht="13.5" customHeight="1">
      <c r="A3" s="90"/>
      <c r="B3" s="85"/>
      <c r="C3" s="273" t="s">
        <v>73</v>
      </c>
      <c r="D3" s="273"/>
      <c r="E3" s="273"/>
      <c r="G3" s="274" t="s">
        <v>72</v>
      </c>
      <c r="H3" s="275"/>
      <c r="I3" s="275"/>
      <c r="J3" s="276"/>
      <c r="L3" s="273" t="s">
        <v>66</v>
      </c>
      <c r="M3" s="273"/>
      <c r="N3" s="273"/>
    </row>
    <row r="4" spans="1:14">
      <c r="A4" s="90"/>
      <c r="B4" s="85"/>
      <c r="C4" s="93" t="s">
        <v>63</v>
      </c>
      <c r="D4" s="93" t="s">
        <v>64</v>
      </c>
      <c r="E4" s="93" t="s">
        <v>65</v>
      </c>
      <c r="G4" s="93" t="s">
        <v>63</v>
      </c>
      <c r="H4" s="93" t="s">
        <v>64</v>
      </c>
      <c r="I4" s="93" t="s">
        <v>65</v>
      </c>
      <c r="J4" s="93" t="s">
        <v>78</v>
      </c>
      <c r="L4" s="93" t="s">
        <v>63</v>
      </c>
      <c r="M4" s="93" t="s">
        <v>64</v>
      </c>
      <c r="N4" s="93" t="s">
        <v>65</v>
      </c>
    </row>
    <row r="5" spans="1:14">
      <c r="A5">
        <v>1</v>
      </c>
      <c r="B5" s="86" t="s">
        <v>26</v>
      </c>
      <c r="C5" s="104"/>
      <c r="D5" s="124">
        <v>41228</v>
      </c>
      <c r="E5" s="124">
        <v>41228</v>
      </c>
      <c r="G5" s="104">
        <v>41013</v>
      </c>
      <c r="H5" s="104">
        <v>41013</v>
      </c>
      <c r="I5" s="104">
        <v>41013</v>
      </c>
      <c r="J5" s="104">
        <v>41012</v>
      </c>
      <c r="L5" s="104"/>
      <c r="M5" s="104"/>
      <c r="N5" s="104"/>
    </row>
    <row r="6" spans="1:14">
      <c r="A6">
        <v>2</v>
      </c>
      <c r="B6" s="87" t="s">
        <v>27</v>
      </c>
      <c r="C6" s="104"/>
      <c r="D6" s="104"/>
      <c r="E6" s="104"/>
      <c r="G6" s="104">
        <v>41011</v>
      </c>
      <c r="H6" s="104">
        <v>41011</v>
      </c>
      <c r="I6" s="104">
        <v>41011</v>
      </c>
      <c r="J6" s="104">
        <v>41011</v>
      </c>
      <c r="L6" s="104"/>
      <c r="M6" s="104"/>
      <c r="N6" s="104"/>
    </row>
    <row r="7" spans="1:14">
      <c r="A7">
        <v>3</v>
      </c>
      <c r="B7" s="87" t="s">
        <v>28</v>
      </c>
      <c r="C7" s="104"/>
      <c r="D7" s="124">
        <v>41211</v>
      </c>
      <c r="E7" s="124">
        <v>41211</v>
      </c>
      <c r="G7" s="104">
        <v>41014</v>
      </c>
      <c r="H7" s="104">
        <v>41014</v>
      </c>
      <c r="I7" s="104">
        <v>41014</v>
      </c>
      <c r="J7" s="104">
        <v>41014</v>
      </c>
      <c r="L7" s="104"/>
      <c r="M7" s="104"/>
      <c r="N7" s="104"/>
    </row>
    <row r="8" spans="1:14">
      <c r="A8">
        <v>4</v>
      </c>
      <c r="B8" s="88" t="s">
        <v>29</v>
      </c>
      <c r="C8" s="104"/>
      <c r="D8" s="124">
        <v>41200</v>
      </c>
      <c r="E8" s="124">
        <v>41200</v>
      </c>
      <c r="G8" s="104">
        <v>41011</v>
      </c>
      <c r="H8" s="104">
        <v>41011</v>
      </c>
      <c r="I8" s="104">
        <v>41011</v>
      </c>
      <c r="J8" s="104">
        <v>41011</v>
      </c>
      <c r="L8" s="104"/>
      <c r="M8" s="104"/>
      <c r="N8" s="104"/>
    </row>
    <row r="9" spans="1:14">
      <c r="A9">
        <v>5</v>
      </c>
      <c r="B9" s="86" t="s">
        <v>30</v>
      </c>
      <c r="C9" s="104"/>
      <c r="D9" s="124">
        <v>41201</v>
      </c>
      <c r="E9" s="124">
        <v>41201</v>
      </c>
      <c r="G9" s="104">
        <v>41010</v>
      </c>
      <c r="H9" s="104">
        <v>41010</v>
      </c>
      <c r="I9" s="104">
        <v>41010</v>
      </c>
      <c r="J9" s="104">
        <v>41010</v>
      </c>
      <c r="L9" s="104"/>
      <c r="M9" s="104"/>
      <c r="N9" s="104"/>
    </row>
    <row r="10" spans="1:14">
      <c r="A10">
        <v>6</v>
      </c>
      <c r="B10" s="88" t="s">
        <v>31</v>
      </c>
      <c r="C10" s="104"/>
      <c r="D10" s="124">
        <v>41234</v>
      </c>
      <c r="E10" s="124">
        <v>41234</v>
      </c>
      <c r="G10" s="104">
        <v>41012</v>
      </c>
      <c r="H10" s="124">
        <v>41054</v>
      </c>
      <c r="I10" s="124">
        <v>41054</v>
      </c>
      <c r="J10" s="104">
        <v>41012</v>
      </c>
      <c r="L10" s="104"/>
      <c r="M10" s="104">
        <v>41012</v>
      </c>
      <c r="N10" s="104">
        <v>41012</v>
      </c>
    </row>
    <row r="11" spans="1:14">
      <c r="A11">
        <v>7</v>
      </c>
      <c r="B11" s="88" t="s">
        <v>32</v>
      </c>
      <c r="C11" s="124">
        <v>41201</v>
      </c>
      <c r="D11" s="124">
        <v>41201</v>
      </c>
      <c r="E11" s="124">
        <v>41201</v>
      </c>
      <c r="G11" s="120">
        <v>41017</v>
      </c>
      <c r="H11" s="104">
        <v>41014</v>
      </c>
      <c r="I11" s="104">
        <v>41014</v>
      </c>
      <c r="J11" s="104">
        <v>41014</v>
      </c>
      <c r="L11" s="104"/>
      <c r="M11" s="104"/>
      <c r="N11" s="104"/>
    </row>
    <row r="12" spans="1:14">
      <c r="A12">
        <v>8</v>
      </c>
      <c r="B12" s="87" t="s">
        <v>51</v>
      </c>
      <c r="C12" s="104"/>
      <c r="D12" s="104"/>
      <c r="E12" s="104"/>
      <c r="G12" s="124">
        <v>41031</v>
      </c>
      <c r="H12" s="124">
        <v>41031</v>
      </c>
      <c r="I12" s="124">
        <v>41031</v>
      </c>
      <c r="J12" s="104">
        <v>41012</v>
      </c>
      <c r="L12" s="104">
        <v>41012</v>
      </c>
      <c r="M12" s="104">
        <v>41012</v>
      </c>
      <c r="N12" s="104">
        <v>41012</v>
      </c>
    </row>
    <row r="13" spans="1:14">
      <c r="A13">
        <v>9</v>
      </c>
      <c r="B13" s="88" t="s">
        <v>33</v>
      </c>
      <c r="C13" s="104"/>
      <c r="D13" s="124">
        <v>41167</v>
      </c>
      <c r="E13" s="124">
        <v>41167</v>
      </c>
      <c r="G13" s="104">
        <v>41012</v>
      </c>
      <c r="H13" s="104">
        <v>41012</v>
      </c>
      <c r="I13" s="104">
        <v>41012</v>
      </c>
      <c r="J13" s="104">
        <v>41012</v>
      </c>
      <c r="L13" s="104"/>
      <c r="M13" s="104"/>
      <c r="N13" s="104"/>
    </row>
    <row r="14" spans="1:14">
      <c r="A14">
        <v>10</v>
      </c>
      <c r="B14" s="89" t="s">
        <v>90</v>
      </c>
      <c r="C14" s="104"/>
      <c r="D14" s="104"/>
      <c r="E14" s="104"/>
      <c r="G14" s="124">
        <v>41054</v>
      </c>
      <c r="H14" s="124">
        <v>41054</v>
      </c>
      <c r="I14" s="124">
        <v>41054</v>
      </c>
      <c r="J14" s="124">
        <v>41054</v>
      </c>
      <c r="L14" s="104">
        <v>41011</v>
      </c>
      <c r="M14" s="104">
        <v>41011</v>
      </c>
      <c r="N14" s="104">
        <v>41011</v>
      </c>
    </row>
    <row r="15" spans="1:14">
      <c r="A15">
        <v>11</v>
      </c>
      <c r="B15" s="87" t="s">
        <v>0</v>
      </c>
      <c r="C15" s="104"/>
      <c r="D15" s="104"/>
      <c r="E15" s="104"/>
      <c r="G15" s="104">
        <v>41013</v>
      </c>
      <c r="H15" s="104">
        <v>41011</v>
      </c>
      <c r="I15" s="104">
        <v>41011</v>
      </c>
      <c r="J15" s="104">
        <v>40955</v>
      </c>
      <c r="L15" s="104"/>
      <c r="M15" s="104"/>
      <c r="N15" s="104"/>
    </row>
    <row r="16" spans="1:14">
      <c r="A16">
        <v>12</v>
      </c>
      <c r="B16" s="87" t="s">
        <v>37</v>
      </c>
      <c r="C16" s="104"/>
      <c r="D16" s="124">
        <v>41236</v>
      </c>
      <c r="E16" s="124">
        <v>41236</v>
      </c>
      <c r="G16" s="104">
        <v>41003</v>
      </c>
      <c r="H16" s="104">
        <v>41003</v>
      </c>
      <c r="I16" s="104">
        <v>41003</v>
      </c>
      <c r="J16" s="104">
        <v>41003</v>
      </c>
      <c r="L16" s="104"/>
      <c r="M16" s="104"/>
      <c r="N16" s="104"/>
    </row>
    <row r="17" spans="1:14">
      <c r="A17">
        <v>13</v>
      </c>
      <c r="B17" s="87" t="s">
        <v>1</v>
      </c>
      <c r="C17" s="104"/>
      <c r="D17" s="104"/>
      <c r="E17" s="104"/>
      <c r="G17" s="104">
        <v>41012</v>
      </c>
      <c r="H17" s="104">
        <v>41012</v>
      </c>
      <c r="I17" s="104">
        <v>41012</v>
      </c>
      <c r="J17" s="104">
        <v>41012</v>
      </c>
      <c r="L17" s="104"/>
      <c r="M17" s="104"/>
      <c r="N17" s="104"/>
    </row>
    <row r="18" spans="1:14">
      <c r="A18">
        <v>14</v>
      </c>
      <c r="B18" s="87" t="s">
        <v>2</v>
      </c>
      <c r="C18" s="104"/>
      <c r="D18" s="124">
        <v>41222</v>
      </c>
      <c r="E18" s="124">
        <v>41222</v>
      </c>
      <c r="G18" s="120">
        <v>41017</v>
      </c>
      <c r="H18" s="104">
        <v>41010</v>
      </c>
      <c r="I18" s="104">
        <v>41010</v>
      </c>
      <c r="J18" s="104">
        <v>41010</v>
      </c>
      <c r="L18" s="104"/>
      <c r="M18" s="104"/>
      <c r="N18" s="104"/>
    </row>
    <row r="19" spans="1:14">
      <c r="A19">
        <v>15</v>
      </c>
      <c r="B19" s="88" t="s">
        <v>3</v>
      </c>
      <c r="C19" s="104"/>
      <c r="D19" s="124">
        <v>41199</v>
      </c>
      <c r="E19" s="124">
        <v>41199</v>
      </c>
      <c r="G19" s="120">
        <v>41033</v>
      </c>
      <c r="H19" s="124">
        <v>41033</v>
      </c>
      <c r="I19" s="124">
        <v>41033</v>
      </c>
      <c r="J19" s="104">
        <v>41013</v>
      </c>
      <c r="L19" s="104"/>
      <c r="M19" s="104">
        <v>41013</v>
      </c>
      <c r="N19" s="104">
        <v>41013</v>
      </c>
    </row>
    <row r="20" spans="1:14">
      <c r="A20">
        <v>16</v>
      </c>
      <c r="B20" s="86" t="s">
        <v>4</v>
      </c>
      <c r="C20" s="104"/>
      <c r="D20" s="124">
        <v>41211</v>
      </c>
      <c r="E20" s="124">
        <v>41211</v>
      </c>
      <c r="G20" s="104">
        <v>41014</v>
      </c>
      <c r="H20" s="104">
        <v>41013</v>
      </c>
      <c r="I20" s="104">
        <v>41013</v>
      </c>
      <c r="J20" s="104" t="s">
        <v>85</v>
      </c>
      <c r="L20" s="104"/>
      <c r="M20" s="104"/>
      <c r="N20" s="104"/>
    </row>
    <row r="21" spans="1:14">
      <c r="A21">
        <v>17</v>
      </c>
      <c r="B21" s="87" t="s">
        <v>5</v>
      </c>
      <c r="C21" s="104"/>
      <c r="D21" s="124">
        <v>41201</v>
      </c>
      <c r="E21" s="124">
        <v>41201</v>
      </c>
      <c r="G21" s="104">
        <v>41012</v>
      </c>
      <c r="H21" s="104">
        <v>41012</v>
      </c>
      <c r="I21" s="104">
        <v>41012</v>
      </c>
      <c r="J21" s="104">
        <v>41010</v>
      </c>
      <c r="L21" s="104"/>
      <c r="M21" s="104"/>
      <c r="N21" s="104"/>
    </row>
    <row r="22" spans="1:14">
      <c r="A22">
        <v>18</v>
      </c>
      <c r="B22" s="87" t="s">
        <v>6</v>
      </c>
      <c r="C22" s="104"/>
      <c r="D22" s="104"/>
      <c r="E22" s="104"/>
      <c r="G22" s="104">
        <v>41010</v>
      </c>
      <c r="H22" s="104">
        <v>41010</v>
      </c>
      <c r="I22" s="104">
        <v>41010</v>
      </c>
      <c r="J22" s="104">
        <v>41010</v>
      </c>
      <c r="L22" s="104"/>
      <c r="M22" s="104"/>
      <c r="N22" s="104"/>
    </row>
    <row r="23" spans="1:14">
      <c r="A23">
        <v>19</v>
      </c>
      <c r="B23" s="86" t="s">
        <v>34</v>
      </c>
      <c r="C23" s="104"/>
      <c r="D23" s="104"/>
      <c r="E23" s="104"/>
      <c r="G23" s="104">
        <v>41011</v>
      </c>
      <c r="H23" s="104">
        <v>41011</v>
      </c>
      <c r="I23" s="104">
        <v>41011</v>
      </c>
      <c r="J23" s="104">
        <v>41011</v>
      </c>
      <c r="L23" s="104"/>
      <c r="M23" s="104"/>
      <c r="N23" s="104"/>
    </row>
    <row r="24" spans="1:14">
      <c r="A24">
        <v>20</v>
      </c>
      <c r="B24" s="88" t="s">
        <v>7</v>
      </c>
      <c r="C24" s="104"/>
      <c r="D24" s="124">
        <v>41229</v>
      </c>
      <c r="E24" s="124">
        <v>41229</v>
      </c>
      <c r="G24" s="104">
        <v>41013</v>
      </c>
      <c r="H24" s="104">
        <v>41013</v>
      </c>
      <c r="I24" s="104">
        <v>41013</v>
      </c>
      <c r="J24" s="104">
        <v>41012</v>
      </c>
      <c r="L24" s="104"/>
      <c r="M24" s="104"/>
      <c r="N24" s="104"/>
    </row>
    <row r="25" spans="1:14">
      <c r="A25">
        <v>21</v>
      </c>
      <c r="B25" s="86" t="s">
        <v>8</v>
      </c>
      <c r="C25" s="104"/>
      <c r="D25" s="124">
        <v>41227</v>
      </c>
      <c r="E25" s="124">
        <v>41227</v>
      </c>
      <c r="G25" s="104">
        <v>41012</v>
      </c>
      <c r="H25" s="104">
        <v>41012</v>
      </c>
      <c r="I25" s="104">
        <v>41012</v>
      </c>
      <c r="J25" s="104">
        <v>40998</v>
      </c>
      <c r="L25" s="104"/>
      <c r="M25" s="104"/>
      <c r="N25" s="104"/>
    </row>
    <row r="26" spans="1:14">
      <c r="A26">
        <v>22</v>
      </c>
      <c r="B26" s="88" t="s">
        <v>9</v>
      </c>
      <c r="C26" s="124">
        <v>41099</v>
      </c>
      <c r="D26" s="124">
        <v>41187</v>
      </c>
      <c r="E26" s="124">
        <v>41187</v>
      </c>
      <c r="G26" s="124">
        <v>41055</v>
      </c>
      <c r="H26" s="124">
        <v>41054</v>
      </c>
      <c r="I26" s="124">
        <v>41054</v>
      </c>
      <c r="J26" s="104">
        <v>41012</v>
      </c>
      <c r="L26" s="104">
        <v>41013</v>
      </c>
      <c r="M26" s="104">
        <v>41012</v>
      </c>
      <c r="N26" s="104">
        <v>41012</v>
      </c>
    </row>
    <row r="27" spans="1:14">
      <c r="A27">
        <v>23</v>
      </c>
      <c r="B27" s="87" t="s">
        <v>10</v>
      </c>
      <c r="C27" s="104"/>
      <c r="D27" s="124">
        <v>41225</v>
      </c>
      <c r="E27" s="124">
        <v>41225</v>
      </c>
      <c r="G27" s="120">
        <v>41040</v>
      </c>
      <c r="H27" s="104">
        <v>41004</v>
      </c>
      <c r="I27" s="104">
        <v>41004</v>
      </c>
      <c r="J27" s="104">
        <v>41004</v>
      </c>
      <c r="L27" s="104"/>
      <c r="M27" s="104"/>
      <c r="N27" s="104"/>
    </row>
    <row r="28" spans="1:14">
      <c r="A28">
        <v>24</v>
      </c>
      <c r="B28" s="86" t="s">
        <v>11</v>
      </c>
      <c r="C28" s="104"/>
      <c r="D28" s="124">
        <v>41212</v>
      </c>
      <c r="E28" s="124">
        <v>41212</v>
      </c>
      <c r="G28" s="104">
        <v>41003</v>
      </c>
      <c r="H28" s="104">
        <v>40997</v>
      </c>
      <c r="I28" s="104">
        <v>40997</v>
      </c>
      <c r="J28" s="104" t="s">
        <v>85</v>
      </c>
      <c r="L28" s="104"/>
      <c r="M28" s="104"/>
      <c r="N28" s="104"/>
    </row>
    <row r="29" spans="1:14">
      <c r="A29">
        <v>25</v>
      </c>
      <c r="B29" s="87" t="s">
        <v>12</v>
      </c>
      <c r="C29" s="104"/>
      <c r="D29" s="104"/>
      <c r="E29" s="104"/>
      <c r="G29" s="104">
        <v>41013</v>
      </c>
      <c r="H29" s="104">
        <v>41013</v>
      </c>
      <c r="I29" s="104">
        <v>41013</v>
      </c>
      <c r="J29" s="104">
        <v>40988</v>
      </c>
      <c r="L29" s="104"/>
      <c r="M29" s="104"/>
      <c r="N29" s="104"/>
    </row>
    <row r="30" spans="1:14">
      <c r="A30">
        <v>26</v>
      </c>
      <c r="B30" s="86" t="s">
        <v>13</v>
      </c>
      <c r="C30" s="104"/>
      <c r="D30" s="124">
        <v>41217</v>
      </c>
      <c r="E30" s="124">
        <v>41217</v>
      </c>
      <c r="G30" s="104">
        <v>41011</v>
      </c>
      <c r="H30" s="104">
        <v>41011</v>
      </c>
      <c r="I30" s="104">
        <v>41011</v>
      </c>
      <c r="J30" s="104">
        <v>41011</v>
      </c>
      <c r="L30" s="104"/>
      <c r="M30" s="104"/>
      <c r="N30" s="104"/>
    </row>
    <row r="31" spans="1:14">
      <c r="A31">
        <v>27</v>
      </c>
      <c r="B31" s="86" t="s">
        <v>14</v>
      </c>
      <c r="C31" s="104"/>
      <c r="D31" s="124">
        <v>41218</v>
      </c>
      <c r="E31" s="124">
        <v>41218</v>
      </c>
      <c r="G31" s="124">
        <v>41054</v>
      </c>
      <c r="H31" s="124">
        <v>41054</v>
      </c>
      <c r="I31" s="124">
        <v>41054</v>
      </c>
      <c r="J31" s="104">
        <v>41014</v>
      </c>
      <c r="L31" s="104">
        <v>41014</v>
      </c>
      <c r="M31" s="104">
        <v>41014</v>
      </c>
      <c r="N31" s="104">
        <v>41014</v>
      </c>
    </row>
    <row r="32" spans="1:14">
      <c r="A32">
        <v>28</v>
      </c>
      <c r="B32" s="88" t="s">
        <v>15</v>
      </c>
      <c r="C32" s="104"/>
      <c r="D32" s="124">
        <v>41221</v>
      </c>
      <c r="E32" s="124">
        <v>41221</v>
      </c>
      <c r="G32" s="124">
        <v>41054</v>
      </c>
      <c r="H32" s="124">
        <v>41054</v>
      </c>
      <c r="I32" s="124">
        <v>41054</v>
      </c>
      <c r="J32" s="104">
        <v>41012</v>
      </c>
      <c r="L32" s="104">
        <v>41012</v>
      </c>
      <c r="M32" s="104">
        <v>41012</v>
      </c>
      <c r="N32" s="104">
        <v>41012</v>
      </c>
    </row>
    <row r="33" spans="1:14">
      <c r="A33">
        <v>29</v>
      </c>
      <c r="B33" s="87" t="s">
        <v>16</v>
      </c>
      <c r="C33" s="104"/>
      <c r="D33" s="124">
        <v>41225</v>
      </c>
      <c r="E33" s="124">
        <v>41225</v>
      </c>
      <c r="G33" s="124">
        <v>41054</v>
      </c>
      <c r="H33" s="124">
        <v>41054</v>
      </c>
      <c r="I33" s="124">
        <v>41054</v>
      </c>
      <c r="J33" s="104">
        <v>41012</v>
      </c>
      <c r="L33" s="104">
        <v>41012</v>
      </c>
      <c r="M33" s="104">
        <v>41012</v>
      </c>
      <c r="N33" s="104">
        <v>41012</v>
      </c>
    </row>
    <row r="34" spans="1:14">
      <c r="A34">
        <v>30</v>
      </c>
      <c r="B34" s="88" t="s">
        <v>17</v>
      </c>
      <c r="C34" s="124">
        <v>41131</v>
      </c>
      <c r="D34" s="124">
        <v>41184</v>
      </c>
      <c r="E34" s="124">
        <v>41184</v>
      </c>
      <c r="G34" s="104">
        <v>40989</v>
      </c>
      <c r="H34" s="104">
        <v>40989</v>
      </c>
      <c r="I34" s="104">
        <v>40989</v>
      </c>
      <c r="J34" s="104">
        <v>40989</v>
      </c>
      <c r="L34" s="104"/>
      <c r="M34" s="104"/>
      <c r="N34" s="104"/>
    </row>
    <row r="35" spans="1:14">
      <c r="A35">
        <v>31</v>
      </c>
      <c r="B35" s="88" t="s">
        <v>18</v>
      </c>
      <c r="C35" s="104"/>
      <c r="D35" s="124">
        <v>41204</v>
      </c>
      <c r="E35" s="124">
        <v>41204</v>
      </c>
      <c r="G35" s="120">
        <v>41054</v>
      </c>
      <c r="H35" s="104">
        <v>41012</v>
      </c>
      <c r="I35" s="104">
        <v>41012</v>
      </c>
      <c r="J35" s="104">
        <v>41012</v>
      </c>
      <c r="L35" s="104"/>
      <c r="M35" s="104"/>
      <c r="N35" s="104"/>
    </row>
    <row r="36" spans="1:14">
      <c r="A36">
        <v>32</v>
      </c>
      <c r="B36" s="88" t="s">
        <v>19</v>
      </c>
      <c r="C36" s="124">
        <v>41152</v>
      </c>
      <c r="D36" s="124">
        <v>41229</v>
      </c>
      <c r="E36" s="124">
        <v>41229</v>
      </c>
      <c r="G36" s="104">
        <v>41014</v>
      </c>
      <c r="H36" s="104">
        <v>41013</v>
      </c>
      <c r="I36" s="104">
        <v>41013</v>
      </c>
      <c r="J36" s="104">
        <v>41013</v>
      </c>
      <c r="L36" s="104"/>
      <c r="M36" s="104"/>
      <c r="N36" s="104"/>
    </row>
    <row r="37" spans="1:14">
      <c r="A37">
        <v>33</v>
      </c>
      <c r="B37" s="88" t="s">
        <v>20</v>
      </c>
      <c r="C37" s="104"/>
      <c r="D37" s="104"/>
      <c r="E37" s="104"/>
      <c r="G37" s="124">
        <v>41054</v>
      </c>
      <c r="H37" s="104">
        <v>41011</v>
      </c>
      <c r="I37" s="104">
        <v>41011</v>
      </c>
      <c r="J37" s="104">
        <v>41011</v>
      </c>
      <c r="L37" s="104">
        <v>41012</v>
      </c>
      <c r="M37" s="104"/>
      <c r="N37" s="104"/>
    </row>
    <row r="38" spans="1:14">
      <c r="A38">
        <v>34</v>
      </c>
      <c r="B38" s="87" t="s">
        <v>21</v>
      </c>
      <c r="C38" s="104"/>
      <c r="D38" s="124">
        <v>41218</v>
      </c>
      <c r="E38" s="124">
        <v>41218</v>
      </c>
      <c r="G38" s="120">
        <v>41016</v>
      </c>
      <c r="H38" s="120">
        <v>41016</v>
      </c>
      <c r="I38" s="120">
        <v>41016</v>
      </c>
      <c r="J38" s="120">
        <v>41016</v>
      </c>
      <c r="L38" s="104"/>
      <c r="M38" s="104"/>
      <c r="N38" s="104"/>
    </row>
    <row r="39" spans="1:14">
      <c r="A39">
        <v>35</v>
      </c>
      <c r="B39" s="87" t="s">
        <v>22</v>
      </c>
      <c r="C39" s="104"/>
      <c r="D39" s="124">
        <v>41186</v>
      </c>
      <c r="E39" s="124">
        <v>41186</v>
      </c>
      <c r="G39" s="104">
        <v>40994</v>
      </c>
      <c r="H39" s="104">
        <v>40994</v>
      </c>
      <c r="I39" s="104">
        <v>40994</v>
      </c>
      <c r="J39" s="104">
        <v>40994</v>
      </c>
      <c r="L39" s="104"/>
      <c r="M39" s="104"/>
      <c r="N39" s="104"/>
    </row>
    <row r="40" spans="1:14">
      <c r="A40">
        <v>36</v>
      </c>
      <c r="B40" s="86" t="s">
        <v>23</v>
      </c>
      <c r="C40" s="104"/>
      <c r="D40" s="124">
        <v>41215</v>
      </c>
      <c r="E40" s="124">
        <v>41215</v>
      </c>
      <c r="G40" s="104">
        <v>41011</v>
      </c>
      <c r="H40" s="104">
        <v>41011</v>
      </c>
      <c r="I40" s="104">
        <v>41011</v>
      </c>
      <c r="J40" s="104">
        <v>41011</v>
      </c>
      <c r="L40" s="104"/>
      <c r="M40" s="104"/>
      <c r="N40" s="104"/>
    </row>
    <row r="41" spans="1:14">
      <c r="A41">
        <v>37</v>
      </c>
      <c r="B41" s="88" t="s">
        <v>24</v>
      </c>
      <c r="C41" s="104"/>
      <c r="D41" s="104"/>
      <c r="E41" s="104"/>
      <c r="G41" s="104">
        <v>41012</v>
      </c>
      <c r="H41" s="104">
        <v>41012</v>
      </c>
      <c r="I41" s="104">
        <v>41012</v>
      </c>
      <c r="J41" s="104">
        <v>41012</v>
      </c>
      <c r="L41" s="104"/>
      <c r="M41" s="104"/>
      <c r="N41" s="104"/>
    </row>
    <row r="42" spans="1:14">
      <c r="A42">
        <v>38</v>
      </c>
      <c r="B42" s="87" t="s">
        <v>35</v>
      </c>
      <c r="C42" s="104"/>
      <c r="D42" s="124">
        <v>41215</v>
      </c>
      <c r="E42" s="124">
        <v>41215</v>
      </c>
      <c r="G42" s="104">
        <v>41012</v>
      </c>
      <c r="H42" s="104">
        <v>41012</v>
      </c>
      <c r="I42" s="104">
        <v>41012</v>
      </c>
      <c r="J42" s="104">
        <v>41012</v>
      </c>
      <c r="L42" s="104"/>
      <c r="M42" s="104"/>
      <c r="N42" s="104"/>
    </row>
    <row r="43" spans="1:14" ht="6" customHeight="1"/>
    <row r="44" spans="1:14">
      <c r="B44" s="95" t="s">
        <v>91</v>
      </c>
      <c r="C44" s="127">
        <f>COUNTA(C5:C42)+COUNTA(C48:C55)-COUNTA(C12,C14,C16)</f>
        <v>4</v>
      </c>
      <c r="D44" s="127">
        <f>COUNTA(D5:D42)+COUNTA(D48:D55)-COUNTA(D12,D14,D16)</f>
        <v>28</v>
      </c>
      <c r="E44" s="137"/>
      <c r="G44" s="127">
        <f>COUNTA(G5:G42)+COUNTA(G48:G55)-COUNTA(G12,G14,G16)</f>
        <v>43</v>
      </c>
      <c r="H44" s="127">
        <f>COUNTA(H5:H42)+COUNTA(H48:H55)-COUNTA(H12,H14,H16)</f>
        <v>43</v>
      </c>
      <c r="I44" s="137"/>
      <c r="J44" s="137"/>
      <c r="L44" s="127">
        <f>COUNTA(L5:L42)+COUNTA(L48:L55)-COUNTA(L12,L14,L16)</f>
        <v>7</v>
      </c>
      <c r="M44" s="127">
        <f>COUNTA(M5:M42)+COUNTA(M48:M55)-COUNTA(M12,M14,M16)</f>
        <v>8</v>
      </c>
      <c r="N44" s="137"/>
    </row>
    <row r="45" spans="1:14">
      <c r="B45" s="95" t="s">
        <v>108</v>
      </c>
      <c r="C45" s="127">
        <f>COUNTA(C5:C42)</f>
        <v>4</v>
      </c>
      <c r="D45" s="127">
        <f>COUNTA(D5:D42)</f>
        <v>28</v>
      </c>
      <c r="E45" s="127">
        <f>COUNTA(E5:E42)</f>
        <v>28</v>
      </c>
      <c r="G45" s="127">
        <f>COUNTA(G5:G42)</f>
        <v>38</v>
      </c>
      <c r="H45" s="127">
        <f>COUNTA(H5:H42)</f>
        <v>38</v>
      </c>
      <c r="I45" s="127">
        <f>COUNTA(I5:I42)</f>
        <v>38</v>
      </c>
      <c r="J45" s="127">
        <f>COUNTA(J5:J42)</f>
        <v>38</v>
      </c>
      <c r="L45" s="127">
        <f>COUNTA(L5:L42)</f>
        <v>7</v>
      </c>
      <c r="M45" s="127">
        <f>COUNTA(M5:M42)</f>
        <v>8</v>
      </c>
      <c r="N45" s="127">
        <f>COUNTA(N5:N42)</f>
        <v>8</v>
      </c>
    </row>
    <row r="48" spans="1:14">
      <c r="A48" s="135">
        <v>39</v>
      </c>
      <c r="B48" s="86" t="s">
        <v>36</v>
      </c>
      <c r="C48" s="104"/>
      <c r="D48" s="104"/>
      <c r="E48" s="104"/>
      <c r="G48" s="104">
        <v>41012</v>
      </c>
      <c r="H48" s="104">
        <v>41012</v>
      </c>
      <c r="I48" s="137"/>
      <c r="J48" s="137"/>
      <c r="L48" s="104"/>
      <c r="M48" s="104"/>
      <c r="N48" s="104"/>
    </row>
    <row r="49" spans="1:14">
      <c r="A49" s="135">
        <v>40</v>
      </c>
      <c r="B49" s="86" t="s">
        <v>106</v>
      </c>
      <c r="C49" s="104"/>
      <c r="D49" s="104"/>
      <c r="E49" s="104"/>
      <c r="G49" s="104">
        <v>41013</v>
      </c>
      <c r="H49" s="104">
        <v>41013</v>
      </c>
      <c r="I49" s="104">
        <v>41013</v>
      </c>
      <c r="J49" s="137"/>
      <c r="L49" s="104"/>
      <c r="M49" s="104"/>
      <c r="N49" s="104"/>
    </row>
    <row r="50" spans="1:14">
      <c r="A50" s="135">
        <v>41</v>
      </c>
      <c r="B50" s="86" t="s">
        <v>70</v>
      </c>
      <c r="C50" s="104"/>
      <c r="D50" s="104"/>
      <c r="E50" s="104"/>
      <c r="G50" s="120">
        <v>41108</v>
      </c>
      <c r="H50" s="104">
        <v>41012</v>
      </c>
      <c r="I50" s="137"/>
      <c r="J50" s="137"/>
      <c r="L50" s="93"/>
      <c r="M50" s="93"/>
      <c r="N50" s="93"/>
    </row>
    <row r="51" spans="1:14">
      <c r="A51" s="135">
        <v>42</v>
      </c>
      <c r="B51" s="86" t="s">
        <v>71</v>
      </c>
      <c r="C51" s="104"/>
      <c r="D51" s="104"/>
      <c r="E51" s="104"/>
      <c r="G51" s="124">
        <v>41044</v>
      </c>
      <c r="H51" s="124">
        <v>41044</v>
      </c>
      <c r="I51" s="137"/>
      <c r="J51" s="137"/>
      <c r="L51" s="104">
        <v>41012</v>
      </c>
      <c r="M51" s="104">
        <v>41012</v>
      </c>
      <c r="N51" s="93"/>
    </row>
    <row r="52" spans="1:14">
      <c r="A52" s="135">
        <v>43</v>
      </c>
      <c r="B52" s="86" t="s">
        <v>103</v>
      </c>
      <c r="C52" s="104"/>
      <c r="D52" s="104"/>
      <c r="E52" s="104"/>
      <c r="G52" s="120">
        <v>41015</v>
      </c>
      <c r="H52" s="104">
        <v>41013</v>
      </c>
      <c r="I52" s="137"/>
      <c r="J52" s="137"/>
      <c r="L52" s="104"/>
      <c r="M52" s="104"/>
      <c r="N52" s="104"/>
    </row>
    <row r="53" spans="1:14">
      <c r="B53" s="86" t="s">
        <v>102</v>
      </c>
      <c r="C53" s="104"/>
      <c r="D53" s="104"/>
      <c r="E53" s="104"/>
      <c r="G53" s="124">
        <v>41054</v>
      </c>
      <c r="H53" s="124">
        <v>41054</v>
      </c>
      <c r="I53" s="137"/>
      <c r="J53" s="137"/>
      <c r="L53" s="104">
        <v>41011</v>
      </c>
      <c r="M53" s="104">
        <v>41011</v>
      </c>
      <c r="N53" s="119" t="s">
        <v>40</v>
      </c>
    </row>
    <row r="54" spans="1:14">
      <c r="B54" s="86" t="s">
        <v>81</v>
      </c>
      <c r="C54" s="104"/>
      <c r="D54" s="124">
        <v>41236</v>
      </c>
      <c r="E54" s="104"/>
      <c r="G54" s="104">
        <v>41003</v>
      </c>
      <c r="H54" s="104">
        <v>41003</v>
      </c>
      <c r="I54" s="137"/>
      <c r="J54" s="137"/>
      <c r="L54" s="104"/>
      <c r="M54" s="104"/>
      <c r="N54" s="104"/>
    </row>
    <row r="55" spans="1:14">
      <c r="B55" s="86" t="s">
        <v>82</v>
      </c>
      <c r="C55" s="104"/>
      <c r="D55" s="104"/>
      <c r="E55" s="104"/>
      <c r="G55" s="104">
        <v>41012</v>
      </c>
      <c r="H55" s="104">
        <v>41012</v>
      </c>
      <c r="I55" s="137"/>
      <c r="J55" s="137"/>
      <c r="L55" s="104"/>
      <c r="M55" s="104"/>
      <c r="N55" s="104"/>
    </row>
    <row r="56" spans="1:14">
      <c r="G56" s="128" t="s">
        <v>92</v>
      </c>
    </row>
    <row r="57" spans="1:14">
      <c r="I57" s="121" t="s">
        <v>68</v>
      </c>
    </row>
    <row r="58" spans="1:14">
      <c r="I58" s="94" t="s">
        <v>67</v>
      </c>
    </row>
    <row r="60" spans="1:14">
      <c r="B60" s="24"/>
    </row>
    <row r="63" spans="1:14">
      <c r="B63" s="24" t="s">
        <v>80</v>
      </c>
      <c r="C63" s="1"/>
      <c r="D63" s="1"/>
      <c r="E63" s="1"/>
      <c r="F63" s="1"/>
      <c r="G63" s="1"/>
      <c r="H63" s="1"/>
      <c r="I63" s="1"/>
      <c r="J63" s="1"/>
    </row>
    <row r="64" spans="1:14">
      <c r="B64" s="1" t="s">
        <v>107</v>
      </c>
      <c r="C64" s="1"/>
      <c r="D64" s="1"/>
      <c r="E64" s="1"/>
      <c r="F64" s="1"/>
      <c r="G64" s="1"/>
      <c r="H64" s="1"/>
      <c r="I64" s="1"/>
      <c r="J64" s="1"/>
    </row>
    <row r="75" spans="4:4">
      <c r="D75" s="125"/>
    </row>
  </sheetData>
  <mergeCells count="3">
    <mergeCell ref="L3:N3"/>
    <mergeCell ref="C3:E3"/>
    <mergeCell ref="G3:J3"/>
  </mergeCells>
  <phoneticPr fontId="1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GHG排出量とKP達成状況</vt:lpstr>
      <vt:lpstr>【背景情報】森林等吸収源</vt:lpstr>
      <vt:lpstr>【参考】2013INV提出日</vt:lpstr>
      <vt:lpstr>【参考】2012INV提出日</vt:lpstr>
      <vt:lpstr>【背景情報】森林等吸収源!Print_Area</vt:lpstr>
      <vt:lpstr>GHG排出量とKP達成状況!Print_Area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dc:creator>
  <cp:lastPrinted>2014-04-16T08:37:54Z</cp:lastPrinted>
  <dcterms:created xsi:type="dcterms:W3CDTF">2007-10-08T13:46:15Z</dcterms:created>
  <dcterms:modified xsi:type="dcterms:W3CDTF">2016-10-28T07:00:21Z</dcterms:modified>
</cp:coreProperties>
</file>